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ropbox/Uni_research/Projects/Trycycler/PAPER/GitHub_repo/"/>
    </mc:Choice>
  </mc:AlternateContent>
  <xr:revisionPtr revIDLastSave="0" documentId="13_ncr:1_{9B5918E8-E6AE-6449-B1A5-07CC2568B639}" xr6:coauthVersionLast="47" xr6:coauthVersionMax="47" xr10:uidLastSave="{00000000-0000-0000-0000-000000000000}"/>
  <bookViews>
    <workbookView xWindow="-2040" yWindow="-24920" windowWidth="43740" windowHeight="19000" xr2:uid="{735A4778-CFAE-5E49-9105-BF0324A3A577}"/>
  </bookViews>
  <sheets>
    <sheet name="Worksheet descriptions" sheetId="14" r:id="rId1"/>
    <sheet name="Genomes" sheetId="15" r:id="rId2"/>
    <sheet name="Reads" sheetId="1" r:id="rId3"/>
    <sheet name="Assemblies" sheetId="3" r:id="rId4"/>
    <sheet name="Flye circularisation" sheetId="16" r:id="rId5"/>
    <sheet name="Comparisons" sheetId="4" r:id="rId6"/>
    <sheet name="ALE scores" sheetId="5" r:id="rId7"/>
    <sheet name="ALE scores (fixed circ)" sheetId="7" r:id="rId8"/>
    <sheet name="ALE z-scores" sheetId="6" r:id="rId9"/>
    <sheet name="ALE z-scores (fixed circ)" sheetId="8" r:id="rId10"/>
    <sheet name="IDEEL results" sheetId="10" r:id="rId11"/>
    <sheet name="IDEEL results (fixed circ)" sheetId="11" r:id="rId12"/>
    <sheet name="Repeat identities" sheetId="13" r:id="rId13"/>
    <sheet name="Medaka order" sheetId="2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21" l="1"/>
  <c r="I7" i="21"/>
  <c r="I6" i="21"/>
  <c r="I5" i="21"/>
  <c r="I4" i="21"/>
  <c r="I3" i="21"/>
  <c r="F8" i="21"/>
  <c r="F7" i="21"/>
  <c r="F6" i="21"/>
  <c r="F5" i="21"/>
  <c r="F4" i="21"/>
  <c r="F3" i="21"/>
  <c r="C8" i="21"/>
  <c r="C7" i="21"/>
  <c r="C6" i="21"/>
  <c r="C5" i="21"/>
  <c r="C4" i="21"/>
  <c r="C3" i="21"/>
  <c r="B15" i="16" a="1"/>
  <c r="B15" i="16" s="1"/>
  <c r="AN9" i="13"/>
  <c r="AO9" i="13" s="1"/>
  <c r="AL9" i="13"/>
  <c r="AM9" i="13" s="1"/>
  <c r="AJ9" i="13"/>
  <c r="AK9" i="13" s="1"/>
  <c r="AH9" i="13"/>
  <c r="AI9" i="13" s="1"/>
  <c r="AF9" i="13"/>
  <c r="AG9" i="13" s="1"/>
  <c r="AD9" i="13"/>
  <c r="AE9" i="13" s="1"/>
  <c r="AB9" i="13"/>
  <c r="AC9" i="13" s="1"/>
  <c r="Z9" i="13"/>
  <c r="AA9" i="13" s="1"/>
  <c r="X9" i="13"/>
  <c r="Y9" i="13" s="1"/>
  <c r="V9" i="13"/>
  <c r="W9" i="13" s="1"/>
  <c r="T9" i="13"/>
  <c r="U9" i="13" s="1"/>
  <c r="R9" i="13"/>
  <c r="S9" i="13" s="1"/>
  <c r="P9" i="13"/>
  <c r="Q9" i="13" s="1"/>
  <c r="N9" i="13"/>
  <c r="O9" i="13" s="1"/>
  <c r="L9" i="13"/>
  <c r="M9" i="13" s="1"/>
  <c r="J9" i="13"/>
  <c r="K9" i="13" s="1"/>
  <c r="H9" i="13"/>
  <c r="I9" i="13" s="1"/>
  <c r="F9" i="13"/>
  <c r="G9" i="13" s="1"/>
  <c r="D9" i="13"/>
  <c r="E9" i="13" s="1"/>
  <c r="B9" i="13"/>
  <c r="C9" i="13" s="1"/>
  <c r="E8" i="13"/>
  <c r="C8" i="13"/>
  <c r="E7" i="13"/>
  <c r="C7" i="13"/>
  <c r="E6" i="13"/>
  <c r="C6" i="13"/>
  <c r="E5" i="13"/>
  <c r="C5" i="13"/>
  <c r="E4" i="13"/>
  <c r="C4" i="13"/>
  <c r="E3" i="13"/>
  <c r="C3" i="13"/>
  <c r="I8" i="13"/>
  <c r="G8" i="13"/>
  <c r="I7" i="13"/>
  <c r="G7" i="13"/>
  <c r="I6" i="13"/>
  <c r="G6" i="13"/>
  <c r="I5" i="13"/>
  <c r="G5" i="13"/>
  <c r="I4" i="13"/>
  <c r="G4" i="13"/>
  <c r="I3" i="13"/>
  <c r="G3" i="13"/>
  <c r="M8" i="13"/>
  <c r="K8" i="13"/>
  <c r="M7" i="13"/>
  <c r="K7" i="13"/>
  <c r="M6" i="13"/>
  <c r="K6" i="13"/>
  <c r="M5" i="13"/>
  <c r="K5" i="13"/>
  <c r="M4" i="13"/>
  <c r="K4" i="13"/>
  <c r="M3" i="13"/>
  <c r="K3" i="13"/>
  <c r="Q8" i="13"/>
  <c r="O8" i="13"/>
  <c r="Q7" i="13"/>
  <c r="O7" i="13"/>
  <c r="Q6" i="13"/>
  <c r="O6" i="13"/>
  <c r="Q5" i="13"/>
  <c r="O5" i="13"/>
  <c r="Q4" i="13"/>
  <c r="O4" i="13"/>
  <c r="Q3" i="13"/>
  <c r="O3" i="13"/>
  <c r="U8" i="13"/>
  <c r="S8" i="13"/>
  <c r="U7" i="13"/>
  <c r="S7" i="13"/>
  <c r="U6" i="13"/>
  <c r="S6" i="13"/>
  <c r="U5" i="13"/>
  <c r="S5" i="13"/>
  <c r="U4" i="13"/>
  <c r="S4" i="13"/>
  <c r="U3" i="13"/>
  <c r="S3" i="13"/>
  <c r="Y8" i="13"/>
  <c r="W8" i="13"/>
  <c r="Y7" i="13"/>
  <c r="W7" i="13"/>
  <c r="Y6" i="13"/>
  <c r="W6" i="13"/>
  <c r="Y5" i="13"/>
  <c r="W5" i="13"/>
  <c r="Y4" i="13"/>
  <c r="W4" i="13"/>
  <c r="Y3" i="13"/>
  <c r="W3" i="13"/>
  <c r="AC8" i="13"/>
  <c r="AA8" i="13"/>
  <c r="AC7" i="13"/>
  <c r="AA7" i="13"/>
  <c r="AC6" i="13"/>
  <c r="AA6" i="13"/>
  <c r="AC5" i="13"/>
  <c r="AA5" i="13"/>
  <c r="AC4" i="13"/>
  <c r="AA4" i="13"/>
  <c r="AC3" i="13"/>
  <c r="AA3" i="13"/>
  <c r="AG8" i="13"/>
  <c r="AE8" i="13"/>
  <c r="AG7" i="13"/>
  <c r="AE7" i="13"/>
  <c r="AG6" i="13"/>
  <c r="AE6" i="13"/>
  <c r="AG5" i="13"/>
  <c r="AE5" i="13"/>
  <c r="AG4" i="13"/>
  <c r="AE4" i="13"/>
  <c r="AG3" i="13"/>
  <c r="AE3" i="13"/>
  <c r="AK8" i="13"/>
  <c r="AK7" i="13"/>
  <c r="AK6" i="13"/>
  <c r="AK5" i="13"/>
  <c r="AK4" i="13"/>
  <c r="AK3" i="13"/>
  <c r="AI8" i="13"/>
  <c r="AI7" i="13"/>
  <c r="AI6" i="13"/>
  <c r="AI5" i="13"/>
  <c r="AI4" i="13"/>
  <c r="AI3" i="13"/>
  <c r="AO8" i="13"/>
  <c r="AO7" i="13"/>
  <c r="AO6" i="13"/>
  <c r="AO5" i="13"/>
  <c r="AO3" i="13"/>
  <c r="AM8" i="13"/>
  <c r="AM7" i="13"/>
  <c r="AM6" i="13"/>
  <c r="AM5" i="13"/>
  <c r="AM3" i="13"/>
  <c r="AO4" i="13"/>
  <c r="AM4" i="13"/>
  <c r="H13" i="8" l="1"/>
  <c r="H12" i="8"/>
  <c r="G13" i="8"/>
  <c r="G12" i="8"/>
  <c r="F13" i="8"/>
  <c r="F12" i="8"/>
  <c r="E13" i="8"/>
  <c r="E12" i="8"/>
  <c r="D13" i="8"/>
  <c r="D12" i="8"/>
  <c r="C13" i="8"/>
  <c r="C12" i="8"/>
  <c r="B13" i="8"/>
  <c r="B12" i="8"/>
  <c r="H11" i="8"/>
  <c r="H10" i="8"/>
  <c r="G11" i="8"/>
  <c r="G10" i="8"/>
  <c r="F11" i="8"/>
  <c r="F10" i="8"/>
  <c r="E11" i="8"/>
  <c r="E10" i="8"/>
  <c r="D11" i="8"/>
  <c r="D10" i="8"/>
  <c r="C11" i="8"/>
  <c r="C10" i="8"/>
  <c r="B11" i="8"/>
  <c r="B10" i="8"/>
  <c r="H9" i="8"/>
  <c r="H8" i="8"/>
  <c r="G9" i="8"/>
  <c r="G8" i="8"/>
  <c r="F9" i="8"/>
  <c r="F8" i="8"/>
  <c r="E9" i="8"/>
  <c r="E8" i="8"/>
  <c r="D9" i="8"/>
  <c r="D8" i="8"/>
  <c r="C9" i="8"/>
  <c r="C8" i="8"/>
  <c r="B9" i="8"/>
  <c r="H7" i="8"/>
  <c r="H6" i="8"/>
  <c r="G7" i="8"/>
  <c r="G6" i="8"/>
  <c r="F7" i="8"/>
  <c r="F6" i="8"/>
  <c r="E7" i="8"/>
  <c r="E6" i="8"/>
  <c r="D7" i="8"/>
  <c r="D6" i="8"/>
  <c r="C7" i="8"/>
  <c r="C6" i="8"/>
  <c r="B7" i="8"/>
  <c r="H5" i="8"/>
  <c r="H4" i="8"/>
  <c r="G5" i="8"/>
  <c r="G4" i="8"/>
  <c r="F5" i="8"/>
  <c r="F4" i="8"/>
  <c r="E5" i="8"/>
  <c r="E4" i="8"/>
  <c r="D5" i="8"/>
  <c r="D4" i="8"/>
  <c r="C5" i="8"/>
  <c r="B5" i="8"/>
  <c r="C4" i="8"/>
  <c r="H3" i="8"/>
  <c r="H2" i="8"/>
  <c r="G3" i="8"/>
  <c r="G2" i="8"/>
  <c r="F3" i="8"/>
  <c r="F2" i="8"/>
  <c r="E3" i="8"/>
  <c r="E2" i="8"/>
  <c r="D3" i="8"/>
  <c r="D2" i="8"/>
  <c r="C3" i="8"/>
  <c r="C2" i="8"/>
  <c r="B3" i="8"/>
  <c r="B8" i="8"/>
  <c r="B6" i="8"/>
  <c r="B4" i="8"/>
  <c r="B2" i="8"/>
  <c r="C2" i="6"/>
  <c r="D2" i="6"/>
  <c r="E2" i="6"/>
  <c r="C3" i="6"/>
  <c r="D3" i="6"/>
  <c r="E3" i="6"/>
  <c r="C4" i="6"/>
  <c r="D4" i="6"/>
  <c r="E4" i="6"/>
  <c r="C5" i="6"/>
  <c r="D5" i="6"/>
  <c r="E5" i="6"/>
  <c r="C6" i="6"/>
  <c r="D6" i="6"/>
  <c r="E6" i="6"/>
  <c r="C7" i="6"/>
  <c r="D7" i="6"/>
  <c r="E7" i="6"/>
  <c r="C8" i="6"/>
  <c r="D8" i="6"/>
  <c r="E8" i="6"/>
  <c r="C9" i="6"/>
  <c r="D9" i="6"/>
  <c r="E9" i="6"/>
  <c r="C10" i="6"/>
  <c r="D10" i="6"/>
  <c r="E10" i="6"/>
  <c r="C11" i="6"/>
  <c r="D11" i="6"/>
  <c r="E11" i="6"/>
  <c r="C12" i="6"/>
  <c r="D12" i="6"/>
  <c r="E12" i="6"/>
  <c r="C13" i="6"/>
  <c r="D13" i="6"/>
  <c r="E13" i="6"/>
  <c r="H13" i="6"/>
  <c r="H12" i="6"/>
  <c r="G13" i="6"/>
  <c r="G12" i="6"/>
  <c r="F13" i="6"/>
  <c r="F12" i="6"/>
  <c r="B13" i="6"/>
  <c r="B12" i="6"/>
  <c r="H11" i="6"/>
  <c r="H10" i="6"/>
  <c r="G11" i="6"/>
  <c r="G10" i="6"/>
  <c r="F11" i="6"/>
  <c r="F10" i="6"/>
  <c r="B11" i="6"/>
  <c r="B10" i="6"/>
  <c r="H9" i="6"/>
  <c r="H8" i="6"/>
  <c r="G9" i="6"/>
  <c r="G8" i="6"/>
  <c r="F9" i="6"/>
  <c r="F8" i="6"/>
  <c r="B9" i="6"/>
  <c r="B8" i="6"/>
  <c r="H7" i="6"/>
  <c r="H6" i="6"/>
  <c r="G7" i="6"/>
  <c r="G6" i="6"/>
  <c r="F7" i="6"/>
  <c r="F6" i="6"/>
  <c r="B7" i="6"/>
  <c r="B6" i="6"/>
  <c r="H5" i="6"/>
  <c r="H4" i="6"/>
  <c r="G5" i="6"/>
  <c r="G4" i="6"/>
  <c r="F5" i="6"/>
  <c r="F4" i="6"/>
  <c r="B5" i="6"/>
  <c r="B4" i="6"/>
  <c r="H3" i="6"/>
  <c r="H2" i="6"/>
  <c r="G3" i="6"/>
  <c r="G2" i="6"/>
  <c r="F3" i="6"/>
  <c r="F2" i="6"/>
  <c r="B3" i="6"/>
  <c r="B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tc={29AB598D-FC2F-1443-9609-F6704C2AAFFB}</author>
    <author>tc={BCE5FC52-59AE-D84B-B343-3AB15F8CA225}</author>
  </authors>
  <commentList>
    <comment ref="D2" authorId="0" shapeId="0" xr:uid="{29AB598D-FC2F-1443-9609-F6704C2AAFF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bridge segment in the chromosome in the “bridges applied” graph from the Unicycler hybrid assembly.</t>
      </text>
    </comment>
    <comment ref="E2" authorId="1" shapeId="0" xr:uid="{BCE5FC52-59AE-D84B-B343-3AB15F8CA22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determined by the longest self-vs-self chromosome alignment repeat from MUMmer.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tc={1400DCA9-1F5C-BD4D-8325-CFAA04BEA11D}</author>
    <author>tc={3D2556DE-1BFE-4846-9AA6-B9AEA819F9AE}</author>
  </authors>
  <commentList>
    <comment ref="L3" authorId="0" shapeId="0" xr:uid="{1400DCA9-1F5C-BD4D-8325-CFAA04BEA11D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  <comment ref="X3" authorId="1" shapeId="0" xr:uid="{3D2556DE-1BFE-4846-9AA6-B9AEA819F9AE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Taken from the Unicycler polishing output: 1st and 99th percentiles.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tc={6CEDC8B7-9908-E347-BA4E-1677A663F66F}</author>
    <author>tc={F938E160-C5E2-B340-9FB6-CFBD8AF24149}</author>
    <author>tc={605B4D11-D4DB-C048-95E2-61FBFFE59A80}</author>
    <author>tc={F9A7025C-EF7B-9B48-92EB-95BD20530CD5}</author>
    <author>tc={2237EE2D-DB6C-8C48-983B-7B1D14874656}</author>
  </authors>
  <commentList>
    <comment ref="E2" authorId="0" shapeId="0" xr:uid="{6CEDC8B7-9908-E347-BA4E-1677A663F66F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F2" authorId="1" shapeId="0" xr:uid="{F938E160-C5E2-B340-9FB6-CFBD8AF24149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J2" authorId="2" shapeId="0" xr:uid="{605B4D11-D4DB-C048-95E2-61FBFFE59A80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time is the sum of the two steps.</t>
      </text>
    </comment>
    <comment ref="K2" authorId="3" shapeId="0" xr:uid="{F9A7025C-EF7B-9B48-92EB-95BD20530CD5}">
      <text>
        <t>[Threaded comment]
Your version of Excel allows you to read this threaded comment; however, any edits to it will get removed if the file is opened in a newer version of Excel. Learn more: https://go.microsoft.com/fwlink/?linkid=870924
Comment:
    Unicycler assemblies were done in two steps: first Illumina-only and then hybrid (reusing the Illumina graph). This RAM usage is the larger of the two steps (which always happened to be the second step).</t>
      </text>
    </comment>
    <comment ref="I9" authorId="4" shapeId="0" xr:uid="{2237EE2D-DB6C-8C48-983B-7B1D148746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assembly formed an unbranching circle, i.e. Unicycler would have made a single contig on ‘bold’ mode. So I merged the path to form a complete chromosome.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tc={3F4932B6-8123-C64A-A8B1-460AE001F42C}</author>
  </authors>
  <commentList>
    <comment ref="B1" authorId="0" shapeId="0" xr:uid="{3F4932B6-8123-C64A-A8B1-460AE001F42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values indicate duplicated bases at the start/end of the contig, negative values indicate missing bases, and zero indicated perfect circularisation.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tc={D566289C-92B8-A840-9B9C-2BA8ECE3BEF2}</author>
    <author>tc={4DEB7657-53F0-1D4B-908A-F222C621892D}</author>
    <author>tc={DCD486FB-9D3B-3941-8DFC-8FF860561C8E}</author>
  </authors>
  <commentList>
    <comment ref="B1" authorId="0" shapeId="0" xr:uid="{D566289C-92B8-A840-9B9C-2BA8ECE3BEF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followed the standard approach recommended in the documentation: running Trycycler and then Medaka on a per-replicon basis.</t>
      </text>
    </comment>
    <comment ref="E1" authorId="1" shapeId="0" xr:uid="{4DEB7657-53F0-1D4B-908A-F222C621892D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this approach I ran Medaka on each of Trycycler’s input assemblies, using the same subsampled reads as were used to make the input assemblies. I then did not run Medaka on the final result.</t>
      </text>
    </comment>
    <comment ref="H1" authorId="2" shapeId="0" xr:uid="{DCD486FB-9D3B-3941-8DFC-8FF860561C8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approach used both of the previous methods: running Medaka on Trycycler’s input assemblies, then running Medaka on the final Trycycler contigs on a per-replicon basis.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<sst xmlns="http://schemas.openxmlformats.org/spreadsheetml/2006/main" count="485" uniqueCount="139">
  <si>
    <t>yes</t>
  </si>
  <si>
    <t>All</t>
  </si>
  <si>
    <t>Total size</t>
  </si>
  <si>
    <t>Read count</t>
  </si>
  <si>
    <t>N50 length</t>
  </si>
  <si>
    <t>After Filtlong</t>
  </si>
  <si>
    <t>Mean identity</t>
  </si>
  <si>
    <t>From Unicycler</t>
  </si>
  <si>
    <t>From MUMmer</t>
  </si>
  <si>
    <t>Min</t>
  </si>
  <si>
    <t>Max</t>
  </si>
  <si>
    <t>Insert size</t>
  </si>
  <si>
    <t>Nanopore ligation reads</t>
  </si>
  <si>
    <t>Nanopore rapid reads</t>
  </si>
  <si>
    <t>After fastp</t>
  </si>
  <si>
    <t>Sample</t>
  </si>
  <si>
    <t>Assembly size</t>
  </si>
  <si>
    <t>Contigs</t>
  </si>
  <si>
    <t>Complete chromosome</t>
  </si>
  <si>
    <t>RAM (kB)</t>
  </si>
  <si>
    <t>Time (h:m:s)</t>
  </si>
  <si>
    <t>no</t>
  </si>
  <si>
    <t>Worst 100 bp identity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</si>
  <si>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</si>
  <si>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</si>
  <si>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</si>
  <si>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</si>
  <si>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</si>
  <si>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</t>
    </r>
  </si>
  <si>
    <r>
      <rPr>
        <i/>
        <sz val="12"/>
        <color theme="1"/>
        <rFont val="Calibri"/>
        <family val="2"/>
        <scheme val="minor"/>
      </rPr>
      <t>Serratia marcescens</t>
    </r>
    <r>
      <rPr>
        <sz val="12"/>
        <color theme="1"/>
        <rFont val="Calibri"/>
        <family val="2"/>
        <scheme val="minor"/>
      </rPr>
      <t xml:space="preserve"> 17-147-1671</t>
    </r>
  </si>
  <si>
    <t>Illumina reads - group A</t>
  </si>
  <si>
    <t>Illumina reads - group B</t>
  </si>
  <si>
    <t>Replicons</t>
  </si>
  <si>
    <t>Longest repeat</t>
  </si>
  <si>
    <t>almost</t>
  </si>
  <si>
    <t>Flye</t>
  </si>
  <si>
    <t>Unicycler</t>
  </si>
  <si>
    <t>Trycycler</t>
  </si>
  <si>
    <t>Flye
+Medaka</t>
  </si>
  <si>
    <t>Flye (fixed circ)
+Medaka</t>
  </si>
  <si>
    <t>Flye (fixed circ)</t>
  </si>
  <si>
    <t>Flye (fixed circ)
+Medaka+Pilon</t>
  </si>
  <si>
    <t>Flye
+Medaka+Pilon</t>
  </si>
  <si>
    <t>Trycycler
+Medaka</t>
  </si>
  <si>
    <t>Trycycler
+Medaka+Pilon</t>
  </si>
  <si>
    <t>Flye
+Medaka
+Pilon</t>
  </si>
  <si>
    <t>Trycycler
+Medaka
+Pilon</t>
  </si>
  <si>
    <t>Flye
(fixed circ)</t>
  </si>
  <si>
    <t>Flye
(fixed circ)
+Medaka</t>
  </si>
  <si>
    <t>Flye
(fixed circ)
+Medaka
+Pilon</t>
  </si>
  <si>
    <t>Repeat identity</t>
  </si>
  <si>
    <t>Non-repeat identity</t>
  </si>
  <si>
    <t>Non-repeat Qscore</t>
  </si>
  <si>
    <t>Repeat Qscore</t>
  </si>
  <si>
    <t>Klebsiella variicola INF345</t>
  </si>
  <si>
    <t>Average (mean)</t>
  </si>
  <si>
    <r>
      <t xml:space="preserve">The </t>
    </r>
    <r>
      <rPr>
        <b/>
        <sz val="16"/>
        <color theme="1"/>
        <rFont val="Calibri"/>
        <family val="2"/>
        <scheme val="minor"/>
      </rPr>
      <t>Reads</t>
    </r>
    <r>
      <rPr>
        <sz val="16"/>
        <color theme="1"/>
        <rFont val="Calibri"/>
        <family val="2"/>
        <scheme val="minor"/>
      </rPr>
      <t xml:space="preserve"> worksheet contains descriptions of the input read sets for each of the seven real genomes. This includes ligation-prep and rapid-prep Nanopore reads, as well as Illumina reads. Illumina reads were evenly split into two groups: group A was paired with ligation-prep Nanopore reads and group B was paired with rapid-prep Nanopore reads.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</si>
  <si>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Assemblies</t>
    </r>
    <r>
      <rPr>
        <sz val="16"/>
        <color theme="1"/>
        <rFont val="Calibri"/>
        <family val="2"/>
        <scheme val="minor"/>
      </rPr>
      <t xml:space="preserve"> worksheet contains basic descriptions of each of the assemblies for each genome and computational stats. Some genome-level stats are also provided here, such as the longest repeat in each genome.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</si>
  <si>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</t>
    </r>
    <r>
      <rPr>
        <sz val="16"/>
        <color theme="1"/>
        <rFont val="Calibri"/>
        <family val="2"/>
        <scheme val="minor"/>
      </rPr>
      <t xml:space="preserve"> worksheet contains overall ALE scores for each of the assemblies of the six analysed genomes.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</si>
  <si>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scores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</si>
  <si>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</t>
    </r>
    <r>
      <rPr>
        <sz val="16"/>
        <color theme="1"/>
        <rFont val="Calibri"/>
        <family val="2"/>
        <scheme val="minor"/>
      </rPr>
      <t xml:space="preserve"> worksheet contains the same data as the ALE scores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</si>
  <si>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ALE z-scores (fixed circ)</t>
    </r>
    <r>
      <rPr>
        <sz val="16"/>
        <color theme="1"/>
        <rFont val="Calibri"/>
        <family val="2"/>
        <scheme val="minor"/>
      </rPr>
      <t xml:space="preserve"> worksheet contains the same data as the ALE scores (fixed circ) worksheet, except that each score has been converted into a z-score (mean of 0 and stdev of 1) on a per-genome basis.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</si>
  <si>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</t>
    </r>
    <r>
      <rPr>
        <sz val="16"/>
        <color theme="1"/>
        <rFont val="Calibri"/>
        <family val="2"/>
        <scheme val="minor"/>
      </rPr>
      <t xml:space="preserve"> worksheet contains the fraction of protein sequences in each assembly with an Ideel ratio of 95% or more. Note that this worksheet uses the unaltered Flye assemblies.</t>
    </r>
  </si>
  <si>
    <r>
      <t xml:space="preserve">The </t>
    </r>
    <r>
      <rPr>
        <b/>
        <sz val="16"/>
        <color theme="1"/>
        <rFont val="Calibri"/>
        <family val="2"/>
        <scheme val="minor"/>
      </rPr>
      <t>Ideel results (fixed circ)</t>
    </r>
    <r>
      <rPr>
        <sz val="16"/>
        <color theme="1"/>
        <rFont val="Calibri"/>
        <family val="2"/>
        <scheme val="minor"/>
      </rPr>
      <t xml:space="preserve"> contains the same data as the previous worksheet, except that it uses the Flye assemblies with manually-fixed circularisation.</t>
    </r>
  </si>
  <si>
    <r>
      <t xml:space="preserve">The </t>
    </r>
    <r>
      <rPr>
        <b/>
        <sz val="16"/>
        <color theme="1"/>
        <rFont val="Calibri"/>
        <family val="2"/>
        <scheme val="minor"/>
      </rPr>
      <t>Repeat identities</t>
    </r>
    <r>
      <rPr>
        <sz val="16"/>
        <color theme="1"/>
        <rFont val="Calibri"/>
        <family val="2"/>
        <scheme val="minor"/>
      </rPr>
      <t xml:space="preserve"> worksheet contains the sequence identities of all assemblies for both repeat and non-repeat regions of the genome. Identities are expressed both as percentages and a Q-scores.</t>
    </r>
  </si>
  <si>
    <t>Read set A</t>
  </si>
  <si>
    <t>Read set B</t>
  </si>
  <si>
    <t>Unicycler hybrid A</t>
  </si>
  <si>
    <t>Unicycler hybrid B</t>
  </si>
  <si>
    <t>Miniasm A</t>
  </si>
  <si>
    <t>Miniasm B</t>
  </si>
  <si>
    <t>Raven A</t>
  </si>
  <si>
    <t>Raven B</t>
  </si>
  <si>
    <t>Flye A</t>
  </si>
  <si>
    <t>Flye B</t>
  </si>
  <si>
    <t>Trycycler A</t>
  </si>
  <si>
    <t>Trycycler B</t>
  </si>
  <si>
    <t>Unicycler
A vs B</t>
  </si>
  <si>
    <t>Miniasm
A vs B</t>
  </si>
  <si>
    <t>Miniasm
+Medaka
A vs B</t>
  </si>
  <si>
    <t>Miniasm
+Medaka+Pilon
A vs B</t>
  </si>
  <si>
    <t>Raven
A vs B</t>
  </si>
  <si>
    <t>Raven
+Medaka
A vs B</t>
  </si>
  <si>
    <t>Raven
+Medaka+Pilon
A vs B</t>
  </si>
  <si>
    <t>Flye
A vs B</t>
  </si>
  <si>
    <t>Flye
+Medaka
A vs B</t>
  </si>
  <si>
    <t>Flye
+Medaka+Pilon
A vs B</t>
  </si>
  <si>
    <t>Flye (fixed circ)
A vs B</t>
  </si>
  <si>
    <t>Flye (fixed circ)
+Medaka
A vs B</t>
  </si>
  <si>
    <t>Flye (fixed circ)
+Medaka+Pilon
A vs B</t>
  </si>
  <si>
    <t>Trycycler
A vs B</t>
  </si>
  <si>
    <t>Trycycler
+Medaka
A vs B</t>
  </si>
  <si>
    <t>Trycycler
+Medaka+Pilon
A vs B</t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</si>
  <si>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A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</si>
  <si>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J9 - read set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</si>
  <si>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</si>
  <si>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- read set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</si>
  <si>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</si>
  <si>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- read set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</si>
  <si>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</si>
  <si>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M1C132_1 - read set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</si>
  <si>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</si>
  <si>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- read set B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</si>
  <si>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INF345 - read set A</t>
    </r>
  </si>
  <si>
    <r>
      <rPr>
        <i/>
        <sz val="12"/>
        <color theme="1"/>
        <rFont val="Calibri (Body)"/>
      </rPr>
      <t>Klebsiella variicola</t>
    </r>
    <r>
      <rPr>
        <sz val="12"/>
        <color theme="1"/>
        <rFont val="Calibri"/>
        <family val="2"/>
        <scheme val="minor"/>
      </rPr>
      <t xml:space="preserve"> INF345 - read set B</t>
    </r>
  </si>
  <si>
    <r>
      <t xml:space="preserve">The </t>
    </r>
    <r>
      <rPr>
        <b/>
        <sz val="16"/>
        <color theme="1"/>
        <rFont val="Calibri"/>
        <family val="2"/>
        <scheme val="minor"/>
      </rPr>
      <t>Comparisons</t>
    </r>
    <r>
      <rPr>
        <sz val="16"/>
        <color theme="1"/>
        <rFont val="Calibri"/>
        <family val="2"/>
        <scheme val="minor"/>
      </rPr>
      <t xml:space="preserve"> worksheet contains chromosome identity values for each of the assemblies. These were based on aligning the chromosomal contig for each read set A assembly to the chromosomal contig in the read set B assembly. For Flye, values are given for both unaltered Flye assemblies ('Flye') and Flye assemblies where circularisation issues have been manually fixed ('Flye (fixed circ)'). Note that not all assemblies for </t>
    </r>
    <r>
      <rPr>
        <i/>
        <sz val="16"/>
        <color theme="1"/>
        <rFont val="Calibri"/>
        <family val="2"/>
        <scheme val="minor"/>
      </rPr>
      <t>Serratia marcescens</t>
    </r>
    <r>
      <rPr>
        <sz val="16"/>
        <color theme="1"/>
        <rFont val="Calibri"/>
        <family val="2"/>
        <scheme val="minor"/>
      </rPr>
      <t xml:space="preserve"> 17-147-1671 produced a complete chromosomal contig, and so this genome is excluded from this and subsequent worksheets.</t>
    </r>
  </si>
  <si>
    <r>
      <t xml:space="preserve">The </t>
    </r>
    <r>
      <rPr>
        <b/>
        <sz val="16"/>
        <color theme="1"/>
        <rFont val="Calibri"/>
        <family val="2"/>
        <scheme val="minor"/>
      </rPr>
      <t>Genomes</t>
    </r>
    <r>
      <rPr>
        <sz val="16"/>
        <color theme="1"/>
        <rFont val="Calibri"/>
        <family val="2"/>
        <scheme val="minor"/>
      </rPr>
      <t xml:space="preserve"> worksheet contains information about the genomes that were used to generate the reads.</t>
    </r>
  </si>
  <si>
    <t>Genome size</t>
  </si>
  <si>
    <t>Circ error size</t>
  </si>
  <si>
    <t>Extra bases</t>
  </si>
  <si>
    <t>Missing bases</t>
  </si>
  <si>
    <t>C</t>
  </si>
  <si>
    <t>AA</t>
  </si>
  <si>
    <t>Mean error size:</t>
  </si>
  <si>
    <r>
      <t xml:space="preserve">The </t>
    </r>
    <r>
      <rPr>
        <b/>
        <sz val="16"/>
        <color theme="1"/>
        <rFont val="Calibri"/>
        <family val="2"/>
        <scheme val="minor"/>
      </rPr>
      <t>Flye circularisation</t>
    </r>
    <r>
      <rPr>
        <sz val="16"/>
        <color theme="1"/>
        <rFont val="Calibri"/>
        <family val="2"/>
        <scheme val="minor"/>
      </rPr>
      <t xml:space="preserve"> worksheet shows the circularisation error in Flye assemblies (missing or duplicated bases at the start/end of contigs) which were manually fixed for the 'Flye (fixed circ)' assemblies.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</si>
  <si>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A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</si>
  <si>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A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</si>
  <si>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A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</si>
  <si>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A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</si>
  <si>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</si>
  <si>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A</t>
    </r>
  </si>
  <si>
    <r>
      <rPr>
        <i/>
        <sz val="12"/>
        <color theme="1"/>
        <rFont val="Calibri"/>
        <family val="2"/>
        <scheme val="minor"/>
      </rPr>
      <t>Klebsiella variicola</t>
    </r>
    <r>
      <rPr>
        <sz val="12"/>
        <color theme="1"/>
        <rFont val="Calibri"/>
        <family val="2"/>
        <scheme val="minor"/>
      </rPr>
      <t xml:space="preserve"> INF345 B</t>
    </r>
  </si>
  <si>
    <r>
      <rPr>
        <i/>
        <sz val="12"/>
        <color theme="1"/>
        <rFont val="Calibri"/>
        <family val="2"/>
        <scheme val="minor"/>
      </rPr>
      <t>Klebsiella oxytoca</t>
    </r>
    <r>
      <rPr>
        <sz val="12"/>
        <color theme="1"/>
        <rFont val="Calibri"/>
        <family val="2"/>
        <scheme val="minor"/>
      </rPr>
      <t xml:space="preserve"> MSB1_2C B</t>
    </r>
  </si>
  <si>
    <r>
      <rPr>
        <i/>
        <sz val="12"/>
        <color theme="1"/>
        <rFont val="Calibri"/>
        <family val="2"/>
        <scheme val="minor"/>
      </rPr>
      <t>Haemophilus</t>
    </r>
    <r>
      <rPr>
        <sz val="12"/>
        <color theme="1"/>
        <rFont val="Calibri"/>
        <family val="2"/>
        <scheme val="minor"/>
      </rPr>
      <t xml:space="preserve"> M1C132_1 B</t>
    </r>
  </si>
  <si>
    <r>
      <rPr>
        <i/>
        <sz val="12"/>
        <color theme="1"/>
        <rFont val="Calibri"/>
        <family val="2"/>
        <scheme val="minor"/>
      </rPr>
      <t>Enterobacter kobei</t>
    </r>
    <r>
      <rPr>
        <sz val="12"/>
        <color theme="1"/>
        <rFont val="Calibri"/>
        <family val="2"/>
        <scheme val="minor"/>
      </rPr>
      <t xml:space="preserve"> MSB1_1B B</t>
    </r>
  </si>
  <si>
    <r>
      <rPr>
        <i/>
        <sz val="12"/>
        <color theme="1"/>
        <rFont val="Calibri"/>
        <family val="2"/>
        <scheme val="minor"/>
      </rPr>
      <t>Citrobacter koseri</t>
    </r>
    <r>
      <rPr>
        <sz val="12"/>
        <color theme="1"/>
        <rFont val="Calibri"/>
        <family val="2"/>
        <scheme val="minor"/>
      </rPr>
      <t xml:space="preserve"> MINF_9D B</t>
    </r>
  </si>
  <si>
    <r>
      <rPr>
        <i/>
        <sz val="12"/>
        <color theme="1"/>
        <rFont val="Calibri"/>
        <family val="2"/>
        <scheme val="minor"/>
      </rPr>
      <t>Acinetobacter baumannii</t>
    </r>
    <r>
      <rPr>
        <sz val="12"/>
        <color theme="1"/>
        <rFont val="Calibri"/>
        <family val="2"/>
        <scheme val="minor"/>
      </rPr>
      <t xml:space="preserve"> J9 B</t>
    </r>
  </si>
  <si>
    <t>T</t>
  </si>
  <si>
    <t>TAAT</t>
  </si>
  <si>
    <t>AGTT</t>
  </si>
  <si>
    <t>TTTA</t>
  </si>
  <si>
    <t>ATAGGGAGT</t>
  </si>
  <si>
    <t>AAAT</t>
  </si>
  <si>
    <t>CCAGGCATCAAAT</t>
  </si>
  <si>
    <t>Assembly</t>
  </si>
  <si>
    <t>Medaka
+Trycycler
A vs B</t>
  </si>
  <si>
    <t>Medaka
+Trycycler
+Medaka
A vs B</t>
  </si>
  <si>
    <t>Qscore</t>
  </si>
  <si>
    <r>
      <t xml:space="preserve">The </t>
    </r>
    <r>
      <rPr>
        <b/>
        <sz val="16"/>
        <color theme="1"/>
        <rFont val="Calibri"/>
        <family val="2"/>
        <scheme val="minor"/>
      </rPr>
      <t>Medaka order</t>
    </r>
    <r>
      <rPr>
        <sz val="16"/>
        <color theme="1"/>
        <rFont val="Calibri"/>
        <family val="2"/>
        <scheme val="minor"/>
      </rPr>
      <t xml:space="preserve"> worksheet contains results (same format as the Comparisons worksheet) for a few different orders of running Trycycler and Medaka.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</si>
</sst>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%"/>
    <numFmt numFmtId="165" formatCode="#,##0.000"/>
    <numFmt numFmtId="166" formatCode="0.00000"/>
    <numFmt numFmtId="167" formatCode="0.0"/>
  </numFmts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 (Body)"/>
    </font>
  </fonts>
  <fills count="11">
    <fill>
      <patternFill patternType="none"/>
    </fill>
    <fill>
      <patternFill patternType="gray125"/>
    </fill>
    <fill>
      <patternFill patternType="solid">
        <fgColor rgb="FFFFF4F4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F8FFF3"/>
        <bgColor indexed="64"/>
      </patternFill>
    </fill>
    <fill>
      <patternFill patternType="solid">
        <fgColor rgb="FFFFF2EB"/>
        <bgColor indexed="64"/>
      </patternFill>
    </fill>
    <fill>
      <patternFill patternType="solid">
        <fgColor rgb="FFE9F9DE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FF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auto="1"/>
      </top>
      <bottom style="hair">
        <color theme="0" tint="-0.24994659260841701"/>
      </bottom>
      <diagonal/>
    </border>
    <border>
      <left style="thin">
        <color indexed="64"/>
      </left>
      <right/>
      <top style="medium">
        <color auto="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indexed="64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 style="hair">
        <color theme="0" tint="-0.2499465926084170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n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 style="medium">
        <color auto="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4659260841701"/>
      </left>
      <right/>
      <top style="hair">
        <color theme="0" tint="-0.24994659260841701"/>
      </top>
      <bottom style="medium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theme="0" tint="-0.24994659260841701"/>
      </top>
      <bottom style="thin">
        <color indexed="64"/>
      </bottom>
      <diagonal/>
    </border>
    <border>
      <left/>
      <right/>
      <top style="hair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hair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theme="0" tint="-0.24994659260841701"/>
      </top>
      <bottom/>
      <diagonal/>
    </border>
  </borders>
  <cellStyleXfs count="1">
    <xf numFmtId="0" fontId="0" fillId="0" borderId="0"/>
  </cellStyleXfs>
  <cellXfs count="450">
    <xf numFmtId="0" fontId="0" fillId="0" borderId="0" xfId="0"/>
    <xf numFmtId="3" fontId="0" fillId="0" borderId="0" xfId="0" applyNumberFormat="1" applyFont="1"/>
    <xf numFmtId="3" fontId="0" fillId="0" borderId="0" xfId="0" applyNumberFormat="1"/>
    <xf numFmtId="0" fontId="0" fillId="0" borderId="0" xfId="0" applyBorder="1"/>
    <xf numFmtId="0" fontId="0" fillId="0" borderId="1" xfId="0" applyBorder="1"/>
    <xf numFmtId="3" fontId="0" fillId="0" borderId="0" xfId="0" applyNumberFormat="1" applyBorder="1"/>
    <xf numFmtId="21" fontId="0" fillId="0" borderId="0" xfId="0" applyNumberFormat="1" applyBorder="1"/>
    <xf numFmtId="9" fontId="0" fillId="0" borderId="0" xfId="0" applyNumberFormat="1"/>
    <xf numFmtId="0" fontId="0" fillId="0" borderId="3" xfId="0" applyBorder="1"/>
    <xf numFmtId="3" fontId="0" fillId="3" borderId="4" xfId="0" applyNumberFormat="1" applyFont="1" applyFill="1" applyBorder="1"/>
    <xf numFmtId="3" fontId="0" fillId="3" borderId="3" xfId="0" applyNumberFormat="1" applyFill="1" applyBorder="1"/>
    <xf numFmtId="0" fontId="0" fillId="0" borderId="5" xfId="0" applyBorder="1"/>
    <xf numFmtId="3" fontId="0" fillId="3" borderId="6" xfId="0" applyNumberFormat="1" applyFont="1" applyFill="1" applyBorder="1"/>
    <xf numFmtId="3" fontId="0" fillId="3" borderId="5" xfId="0" applyNumberFormat="1" applyFill="1" applyBorder="1"/>
    <xf numFmtId="0" fontId="0" fillId="0" borderId="7" xfId="0" applyBorder="1"/>
    <xf numFmtId="3" fontId="0" fillId="3" borderId="8" xfId="0" applyNumberFormat="1" applyFont="1" applyFill="1" applyBorder="1"/>
    <xf numFmtId="3" fontId="0" fillId="3" borderId="7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5" fillId="4" borderId="7" xfId="0" applyFont="1" applyFill="1" applyBorder="1"/>
    <xf numFmtId="3" fontId="0" fillId="3" borderId="13" xfId="0" applyNumberFormat="1" applyFill="1" applyBorder="1"/>
    <xf numFmtId="3" fontId="0" fillId="3" borderId="14" xfId="0" applyNumberFormat="1" applyFill="1" applyBorder="1"/>
    <xf numFmtId="3" fontId="0" fillId="3" borderId="15" xfId="0" applyNumberFormat="1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0" xfId="0" applyBorder="1" applyAlignment="1">
      <alignment horizontal="center"/>
    </xf>
    <xf numFmtId="3" fontId="0" fillId="2" borderId="4" xfId="0" applyNumberFormat="1" applyFill="1" applyBorder="1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21" fontId="0" fillId="2" borderId="3" xfId="0" applyNumberFormat="1" applyFill="1" applyBorder="1"/>
    <xf numFmtId="3" fontId="0" fillId="2" borderId="9" xfId="0" applyNumberFormat="1" applyFill="1" applyBorder="1"/>
    <xf numFmtId="3" fontId="0" fillId="2" borderId="6" xfId="0" applyNumberFormat="1" applyFill="1" applyBorder="1"/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21" fontId="0" fillId="2" borderId="5" xfId="0" applyNumberFormat="1" applyFill="1" applyBorder="1"/>
    <xf numFmtId="3" fontId="0" fillId="2" borderId="10" xfId="0" applyNumberFormat="1" applyFill="1" applyBorder="1"/>
    <xf numFmtId="3" fontId="0" fillId="2" borderId="8" xfId="0" applyNumberFormat="1" applyFill="1" applyBorder="1"/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21" fontId="0" fillId="2" borderId="7" xfId="0" applyNumberFormat="1" applyFill="1" applyBorder="1"/>
    <xf numFmtId="3" fontId="0" fillId="2" borderId="11" xfId="0" applyNumberFormat="1" applyFill="1" applyBorder="1"/>
    <xf numFmtId="3" fontId="5" fillId="4" borderId="8" xfId="0" applyNumberFormat="1" applyFont="1" applyFill="1" applyBorder="1"/>
    <xf numFmtId="0" fontId="5" fillId="4" borderId="7" xfId="0" applyFont="1" applyFill="1" applyBorder="1" applyAlignment="1">
      <alignment horizontal="center"/>
    </xf>
    <xf numFmtId="21" fontId="5" fillId="4" borderId="7" xfId="0" applyNumberFormat="1" applyFont="1" applyFill="1" applyBorder="1"/>
    <xf numFmtId="3" fontId="5" fillId="4" borderId="11" xfId="0" applyNumberFormat="1" applyFont="1" applyFill="1" applyBorder="1"/>
    <xf numFmtId="3" fontId="0" fillId="5" borderId="9" xfId="0" applyNumberFormat="1" applyFill="1" applyBorder="1"/>
    <xf numFmtId="3" fontId="0" fillId="5" borderId="10" xfId="0" applyNumberFormat="1" applyFill="1" applyBorder="1"/>
    <xf numFmtId="3" fontId="0" fillId="5" borderId="11" xfId="0" applyNumberFormat="1" applyFill="1" applyBorder="1"/>
    <xf numFmtId="3" fontId="0" fillId="6" borderId="9" xfId="0" applyNumberFormat="1" applyFill="1" applyBorder="1"/>
    <xf numFmtId="3" fontId="0" fillId="6" borderId="10" xfId="0" applyNumberFormat="1" applyFill="1" applyBorder="1"/>
    <xf numFmtId="3" fontId="0" fillId="6" borderId="11" xfId="0" applyNumberFormat="1" applyFill="1" applyBorder="1"/>
    <xf numFmtId="3" fontId="0" fillId="6" borderId="4" xfId="0" applyNumberFormat="1" applyFill="1" applyBorder="1"/>
    <xf numFmtId="0" fontId="0" fillId="6" borderId="3" xfId="0" applyFill="1" applyBorder="1"/>
    <xf numFmtId="0" fontId="0" fillId="6" borderId="3" xfId="0" applyFill="1" applyBorder="1" applyAlignment="1">
      <alignment horizontal="center"/>
    </xf>
    <xf numFmtId="21" fontId="0" fillId="6" borderId="3" xfId="0" applyNumberFormat="1" applyFill="1" applyBorder="1"/>
    <xf numFmtId="3" fontId="0" fillId="6" borderId="6" xfId="0" applyNumberFormat="1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21" fontId="0" fillId="6" borderId="5" xfId="0" applyNumberFormat="1" applyFill="1" applyBorder="1"/>
    <xf numFmtId="3" fontId="0" fillId="6" borderId="8" xfId="0" applyNumberFormat="1" applyFill="1" applyBorder="1"/>
    <xf numFmtId="0" fontId="0" fillId="6" borderId="7" xfId="0" applyFill="1" applyBorder="1"/>
    <xf numFmtId="0" fontId="0" fillId="6" borderId="7" xfId="0" applyFill="1" applyBorder="1" applyAlignment="1">
      <alignment horizontal="center"/>
    </xf>
    <xf numFmtId="21" fontId="0" fillId="6" borderId="7" xfId="0" applyNumberFormat="1" applyFill="1" applyBorder="1"/>
    <xf numFmtId="3" fontId="0" fillId="5" borderId="4" xfId="0" applyNumberFormat="1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21" fontId="0" fillId="5" borderId="3" xfId="0" applyNumberFormat="1" applyFill="1" applyBorder="1"/>
    <xf numFmtId="3" fontId="0" fillId="5" borderId="6" xfId="0" applyNumberFormat="1" applyFill="1" applyBorder="1"/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21" fontId="0" fillId="5" borderId="5" xfId="0" applyNumberFormat="1" applyFill="1" applyBorder="1"/>
    <xf numFmtId="3" fontId="0" fillId="5" borderId="8" xfId="0" applyNumberFormat="1" applyFill="1" applyBorder="1"/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21" fontId="0" fillId="5" borderId="7" xfId="0" applyNumberFormat="1" applyFill="1" applyBorder="1"/>
    <xf numFmtId="9" fontId="0" fillId="2" borderId="9" xfId="0" applyNumberFormat="1" applyFont="1" applyFill="1" applyBorder="1"/>
    <xf numFmtId="9" fontId="0" fillId="2" borderId="10" xfId="0" applyNumberFormat="1" applyFont="1" applyFill="1" applyBorder="1"/>
    <xf numFmtId="9" fontId="0" fillId="6" borderId="9" xfId="0" applyNumberFormat="1" applyFont="1" applyFill="1" applyBorder="1"/>
    <xf numFmtId="9" fontId="0" fillId="6" borderId="10" xfId="0" applyNumberFormat="1" applyFont="1" applyFill="1" applyBorder="1"/>
    <xf numFmtId="9" fontId="0" fillId="5" borderId="9" xfId="0" applyNumberFormat="1" applyFont="1" applyFill="1" applyBorder="1"/>
    <xf numFmtId="9" fontId="0" fillId="5" borderId="10" xfId="0" applyNumberFormat="1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9" fontId="1" fillId="2" borderId="2" xfId="0" applyNumberFormat="1" applyFont="1" applyFill="1" applyBorder="1" applyAlignment="1">
      <alignment horizontal="center" wrapText="1"/>
    </xf>
    <xf numFmtId="9" fontId="1" fillId="6" borderId="2" xfId="0" applyNumberFormat="1" applyFont="1" applyFill="1" applyBorder="1" applyAlignment="1">
      <alignment horizontal="center" wrapText="1"/>
    </xf>
    <xf numFmtId="9" fontId="1" fillId="5" borderId="2" xfId="0" applyNumberFormat="1" applyFont="1" applyFill="1" applyBorder="1" applyAlignment="1">
      <alignment horizontal="center" wrapText="1"/>
    </xf>
    <xf numFmtId="9" fontId="1" fillId="5" borderId="0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3" fontId="3" fillId="2" borderId="1" xfId="0" applyNumberFormat="1" applyFont="1" applyFill="1" applyBorder="1" applyAlignment="1">
      <alignment horizontal="center" textRotation="90" wrapText="1"/>
    </xf>
    <xf numFmtId="0" fontId="3" fillId="2" borderId="0" xfId="0" applyFont="1" applyFill="1" applyBorder="1" applyAlignment="1">
      <alignment horizontal="center" textRotation="90" wrapText="1"/>
    </xf>
    <xf numFmtId="21" fontId="3" fillId="2" borderId="0" xfId="0" applyNumberFormat="1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3" fontId="3" fillId="6" borderId="1" xfId="0" applyNumberFormat="1" applyFont="1" applyFill="1" applyBorder="1" applyAlignment="1">
      <alignment horizontal="center" textRotation="90" wrapText="1"/>
    </xf>
    <xf numFmtId="0" fontId="3" fillId="6" borderId="0" xfId="0" applyFont="1" applyFill="1" applyBorder="1" applyAlignment="1">
      <alignment horizontal="center" textRotation="90" wrapText="1"/>
    </xf>
    <xf numFmtId="21" fontId="3" fillId="6" borderId="0" xfId="0" applyNumberFormat="1" applyFont="1" applyFill="1" applyBorder="1" applyAlignment="1">
      <alignment horizontal="center" wrapText="1"/>
    </xf>
    <xf numFmtId="3" fontId="3" fillId="6" borderId="2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textRotation="90" wrapText="1"/>
    </xf>
    <xf numFmtId="0" fontId="3" fillId="5" borderId="0" xfId="0" applyFont="1" applyFill="1" applyBorder="1" applyAlignment="1">
      <alignment horizontal="center" textRotation="90" wrapText="1"/>
    </xf>
    <xf numFmtId="21" fontId="3" fillId="5" borderId="0" xfId="0" applyNumberFormat="1" applyFont="1" applyFill="1" applyBorder="1" applyAlignment="1">
      <alignment horizontal="center" wrapText="1"/>
    </xf>
    <xf numFmtId="3" fontId="3" fillId="5" borderId="2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3" fontId="0" fillId="3" borderId="3" xfId="0" applyNumberFormat="1" applyFont="1" applyFill="1" applyBorder="1"/>
    <xf numFmtId="3" fontId="0" fillId="3" borderId="13" xfId="0" applyNumberFormat="1" applyFont="1" applyFill="1" applyBorder="1"/>
    <xf numFmtId="3" fontId="0" fillId="3" borderId="5" xfId="0" applyNumberFormat="1" applyFont="1" applyFill="1" applyBorder="1"/>
    <xf numFmtId="3" fontId="0" fillId="3" borderId="14" xfId="0" applyNumberFormat="1" applyFont="1" applyFill="1" applyBorder="1"/>
    <xf numFmtId="3" fontId="0" fillId="3" borderId="7" xfId="0" applyNumberFormat="1" applyFont="1" applyFill="1" applyBorder="1"/>
    <xf numFmtId="3" fontId="0" fillId="3" borderId="15" xfId="0" applyNumberFormat="1" applyFont="1" applyFill="1" applyBorder="1"/>
    <xf numFmtId="3" fontId="3" fillId="3" borderId="1" xfId="0" applyNumberFormat="1" applyFont="1" applyFill="1" applyBorder="1" applyAlignment="1">
      <alignment horizontal="center" wrapText="1"/>
    </xf>
    <xf numFmtId="3" fontId="3" fillId="3" borderId="0" xfId="0" applyNumberFormat="1" applyFont="1" applyFill="1" applyBorder="1" applyAlignment="1">
      <alignment horizontal="center" wrapText="1"/>
    </xf>
    <xf numFmtId="3" fontId="3" fillId="3" borderId="1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7" borderId="0" xfId="0" applyFont="1" applyFill="1" applyBorder="1" applyAlignment="1">
      <alignment horizontal="center" wrapText="1"/>
    </xf>
    <xf numFmtId="0" fontId="3" fillId="7" borderId="12" xfId="0" applyFont="1" applyFill="1" applyBorder="1" applyAlignment="1">
      <alignment horizontal="center" wrapText="1"/>
    </xf>
    <xf numFmtId="0" fontId="3" fillId="7" borderId="2" xfId="0" applyFont="1" applyFill="1" applyBorder="1" applyAlignment="1">
      <alignment horizontal="center" wrapText="1"/>
    </xf>
    <xf numFmtId="3" fontId="0" fillId="7" borderId="4" xfId="0" applyNumberFormat="1" applyFont="1" applyFill="1" applyBorder="1"/>
    <xf numFmtId="3" fontId="0" fillId="7" borderId="3" xfId="0" applyNumberFormat="1" applyFont="1" applyFill="1" applyBorder="1"/>
    <xf numFmtId="3" fontId="0" fillId="7" borderId="13" xfId="0" applyNumberFormat="1" applyFont="1" applyFill="1" applyBorder="1"/>
    <xf numFmtId="3" fontId="0" fillId="7" borderId="6" xfId="0" applyNumberFormat="1" applyFont="1" applyFill="1" applyBorder="1"/>
    <xf numFmtId="3" fontId="0" fillId="7" borderId="5" xfId="0" applyNumberFormat="1" applyFont="1" applyFill="1" applyBorder="1"/>
    <xf numFmtId="3" fontId="0" fillId="7" borderId="14" xfId="0" applyNumberFormat="1" applyFont="1" applyFill="1" applyBorder="1"/>
    <xf numFmtId="3" fontId="0" fillId="7" borderId="8" xfId="0" applyNumberFormat="1" applyFont="1" applyFill="1" applyBorder="1"/>
    <xf numFmtId="3" fontId="0" fillId="7" borderId="7" xfId="0" applyNumberFormat="1" applyFont="1" applyFill="1" applyBorder="1"/>
    <xf numFmtId="3" fontId="0" fillId="7" borderId="15" xfId="0" applyNumberFormat="1" applyFont="1" applyFill="1" applyBorder="1"/>
    <xf numFmtId="3" fontId="3" fillId="7" borderId="1" xfId="0" applyNumberFormat="1" applyFont="1" applyFill="1" applyBorder="1" applyAlignment="1">
      <alignment horizontal="center" wrapText="1"/>
    </xf>
    <xf numFmtId="3" fontId="3" fillId="7" borderId="0" xfId="0" applyNumberFormat="1" applyFont="1" applyFill="1" applyBorder="1" applyAlignment="1">
      <alignment horizontal="center" wrapText="1"/>
    </xf>
    <xf numFmtId="3" fontId="3" fillId="7" borderId="12" xfId="0" applyNumberFormat="1" applyFont="1" applyFill="1" applyBorder="1" applyAlignment="1">
      <alignment horizontal="center" wrapText="1"/>
    </xf>
    <xf numFmtId="3" fontId="0" fillId="7" borderId="3" xfId="0" applyNumberFormat="1" applyFill="1" applyBorder="1"/>
    <xf numFmtId="3" fontId="0" fillId="7" borderId="13" xfId="0" applyNumberFormat="1" applyFill="1" applyBorder="1"/>
    <xf numFmtId="0" fontId="0" fillId="7" borderId="13" xfId="0" applyFill="1" applyBorder="1"/>
    <xf numFmtId="0" fontId="0" fillId="7" borderId="9" xfId="0" applyFill="1" applyBorder="1"/>
    <xf numFmtId="3" fontId="0" fillId="7" borderId="5" xfId="0" applyNumberFormat="1" applyFill="1" applyBorder="1"/>
    <xf numFmtId="3" fontId="0" fillId="7" borderId="14" xfId="0" applyNumberFormat="1" applyFill="1" applyBorder="1"/>
    <xf numFmtId="0" fontId="0" fillId="7" borderId="14" xfId="0" applyFill="1" applyBorder="1"/>
    <xf numFmtId="0" fontId="0" fillId="7" borderId="10" xfId="0" applyFill="1" applyBorder="1"/>
    <xf numFmtId="3" fontId="0" fillId="7" borderId="7" xfId="0" applyNumberFormat="1" applyFill="1" applyBorder="1"/>
    <xf numFmtId="3" fontId="0" fillId="7" borderId="15" xfId="0" applyNumberFormat="1" applyFill="1" applyBorder="1"/>
    <xf numFmtId="0" fontId="0" fillId="7" borderId="15" xfId="0" applyFill="1" applyBorder="1"/>
    <xf numFmtId="0" fontId="0" fillId="7" borderId="11" xfId="0" applyFill="1" applyBorder="1"/>
    <xf numFmtId="164" fontId="1" fillId="5" borderId="0" xfId="0" applyNumberFormat="1" applyFont="1" applyFill="1" applyBorder="1" applyAlignment="1">
      <alignment horizontal="center" wrapText="1"/>
    </xf>
    <xf numFmtId="164" fontId="0" fillId="5" borderId="3" xfId="0" applyNumberFormat="1" applyFont="1" applyFill="1" applyBorder="1"/>
    <xf numFmtId="164" fontId="0" fillId="5" borderId="5" xfId="0" applyNumberFormat="1" applyFont="1" applyFill="1" applyBorder="1"/>
    <xf numFmtId="164" fontId="0" fillId="0" borderId="0" xfId="0" applyNumberFormat="1"/>
    <xf numFmtId="164" fontId="1" fillId="5" borderId="1" xfId="0" applyNumberFormat="1" applyFont="1" applyFill="1" applyBorder="1" applyAlignment="1">
      <alignment horizontal="center" wrapText="1"/>
    </xf>
    <xf numFmtId="164" fontId="0" fillId="5" borderId="4" xfId="0" applyNumberFormat="1" applyFont="1" applyFill="1" applyBorder="1"/>
    <xf numFmtId="164" fontId="0" fillId="5" borderId="6" xfId="0" applyNumberFormat="1" applyFont="1" applyFill="1" applyBorder="1"/>
    <xf numFmtId="164" fontId="1" fillId="6" borderId="1" xfId="0" applyNumberFormat="1" applyFont="1" applyFill="1" applyBorder="1" applyAlignment="1">
      <alignment horizontal="center" wrapText="1"/>
    </xf>
    <xf numFmtId="164" fontId="0" fillId="6" borderId="4" xfId="0" applyNumberFormat="1" applyFont="1" applyFill="1" applyBorder="1"/>
    <xf numFmtId="164" fontId="0" fillId="6" borderId="6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2" borderId="4" xfId="0" applyNumberFormat="1" applyFont="1" applyFill="1" applyBorder="1"/>
    <xf numFmtId="164" fontId="0" fillId="2" borderId="6" xfId="0" applyNumberFormat="1" applyFont="1" applyFill="1" applyBorder="1"/>
    <xf numFmtId="164" fontId="1" fillId="8" borderId="1" xfId="0" applyNumberFormat="1" applyFont="1" applyFill="1" applyBorder="1" applyAlignment="1">
      <alignment horizontal="center" wrapText="1"/>
    </xf>
    <xf numFmtId="9" fontId="1" fillId="8" borderId="2" xfId="0" applyNumberFormat="1" applyFont="1" applyFill="1" applyBorder="1" applyAlignment="1">
      <alignment horizontal="center" wrapText="1"/>
    </xf>
    <xf numFmtId="164" fontId="0" fillId="8" borderId="4" xfId="0" applyNumberFormat="1" applyFont="1" applyFill="1" applyBorder="1"/>
    <xf numFmtId="9" fontId="0" fillId="8" borderId="9" xfId="0" applyNumberFormat="1" applyFont="1" applyFill="1" applyBorder="1"/>
    <xf numFmtId="164" fontId="0" fillId="8" borderId="6" xfId="0" applyNumberFormat="1" applyFont="1" applyFill="1" applyBorder="1"/>
    <xf numFmtId="9" fontId="0" fillId="8" borderId="10" xfId="0" applyNumberFormat="1" applyFont="1" applyFill="1" applyBorder="1"/>
    <xf numFmtId="0" fontId="3" fillId="0" borderId="0" xfId="0" applyFont="1" applyAlignment="1">
      <alignment wrapText="1"/>
    </xf>
    <xf numFmtId="0" fontId="0" fillId="0" borderId="20" xfId="0" applyBorder="1"/>
    <xf numFmtId="0" fontId="0" fillId="0" borderId="21" xfId="0" applyBorder="1"/>
    <xf numFmtId="3" fontId="3" fillId="2" borderId="22" xfId="0" applyNumberFormat="1" applyFont="1" applyFill="1" applyBorder="1" applyAlignment="1">
      <alignment horizontal="center" wrapText="1"/>
    </xf>
    <xf numFmtId="3" fontId="3" fillId="6" borderId="22" xfId="0" applyNumberFormat="1" applyFont="1" applyFill="1" applyBorder="1" applyAlignment="1">
      <alignment horizontal="center" wrapText="1"/>
    </xf>
    <xf numFmtId="3" fontId="3" fillId="8" borderId="22" xfId="0" applyNumberFormat="1" applyFont="1" applyFill="1" applyBorder="1" applyAlignment="1">
      <alignment horizontal="center" wrapText="1"/>
    </xf>
    <xf numFmtId="3" fontId="3" fillId="5" borderId="22" xfId="0" applyNumberFormat="1" applyFont="1" applyFill="1" applyBorder="1" applyAlignment="1">
      <alignment horizontal="center" wrapText="1"/>
    </xf>
    <xf numFmtId="3" fontId="0" fillId="2" borderId="0" xfId="0" applyNumberFormat="1" applyFill="1"/>
    <xf numFmtId="3" fontId="0" fillId="6" borderId="0" xfId="0" applyNumberFormat="1" applyFill="1"/>
    <xf numFmtId="3" fontId="0" fillId="8" borderId="0" xfId="0" applyNumberFormat="1" applyFill="1"/>
    <xf numFmtId="3" fontId="0" fillId="5" borderId="0" xfId="0" applyNumberFormat="1" applyFill="1"/>
    <xf numFmtId="165" fontId="3" fillId="2" borderId="22" xfId="0" applyNumberFormat="1" applyFont="1" applyFill="1" applyBorder="1" applyAlignment="1">
      <alignment horizontal="center" wrapText="1"/>
    </xf>
    <xf numFmtId="165" fontId="3" fillId="6" borderId="22" xfId="0" applyNumberFormat="1" applyFont="1" applyFill="1" applyBorder="1" applyAlignment="1">
      <alignment horizontal="center" wrapText="1"/>
    </xf>
    <xf numFmtId="165" fontId="3" fillId="8" borderId="22" xfId="0" applyNumberFormat="1" applyFont="1" applyFill="1" applyBorder="1" applyAlignment="1">
      <alignment horizontal="center" wrapText="1"/>
    </xf>
    <xf numFmtId="165" fontId="3" fillId="5" borderId="22" xfId="0" applyNumberFormat="1" applyFont="1" applyFill="1" applyBorder="1" applyAlignment="1">
      <alignment horizontal="center" wrapText="1"/>
    </xf>
    <xf numFmtId="165" fontId="0" fillId="2" borderId="0" xfId="0" applyNumberFormat="1" applyFill="1"/>
    <xf numFmtId="165" fontId="0" fillId="6" borderId="0" xfId="0" applyNumberFormat="1" applyFill="1"/>
    <xf numFmtId="165" fontId="0" fillId="8" borderId="0" xfId="0" applyNumberFormat="1" applyFill="1"/>
    <xf numFmtId="165" fontId="0" fillId="5" borderId="0" xfId="0" applyNumberFormat="1" applyFill="1"/>
    <xf numFmtId="165" fontId="0" fillId="0" borderId="0" xfId="0" applyNumberFormat="1"/>
    <xf numFmtId="166" fontId="3" fillId="2" borderId="22" xfId="0" applyNumberFormat="1" applyFont="1" applyFill="1" applyBorder="1" applyAlignment="1">
      <alignment horizontal="center" wrapText="1"/>
    </xf>
    <xf numFmtId="166" fontId="3" fillId="6" borderId="22" xfId="0" applyNumberFormat="1" applyFont="1" applyFill="1" applyBorder="1" applyAlignment="1">
      <alignment horizontal="center" wrapText="1"/>
    </xf>
    <xf numFmtId="166" fontId="3" fillId="5" borderId="22" xfId="0" applyNumberFormat="1" applyFont="1" applyFill="1" applyBorder="1" applyAlignment="1">
      <alignment horizontal="center" wrapText="1"/>
    </xf>
    <xf numFmtId="166" fontId="0" fillId="2" borderId="0" xfId="0" applyNumberFormat="1" applyFill="1"/>
    <xf numFmtId="166" fontId="0" fillId="6" borderId="0" xfId="0" applyNumberFormat="1" applyFill="1"/>
    <xf numFmtId="166" fontId="0" fillId="5" borderId="0" xfId="0" applyNumberFormat="1" applyFill="1"/>
    <xf numFmtId="166" fontId="0" fillId="0" borderId="0" xfId="0" applyNumberFormat="1"/>
    <xf numFmtId="166" fontId="3" fillId="8" borderId="22" xfId="0" applyNumberFormat="1" applyFont="1" applyFill="1" applyBorder="1" applyAlignment="1">
      <alignment horizontal="center" wrapText="1"/>
    </xf>
    <xf numFmtId="166" fontId="0" fillId="8" borderId="0" xfId="0" applyNumberFormat="1" applyFill="1"/>
    <xf numFmtId="164" fontId="1" fillId="2" borderId="0" xfId="0" applyNumberFormat="1" applyFont="1" applyFill="1" applyBorder="1" applyAlignment="1">
      <alignment horizontal="center" wrapText="1"/>
    </xf>
    <xf numFmtId="164" fontId="1" fillId="6" borderId="0" xfId="0" applyNumberFormat="1" applyFont="1" applyFill="1" applyBorder="1" applyAlignment="1">
      <alignment horizontal="center" wrapText="1"/>
    </xf>
    <xf numFmtId="164" fontId="1" fillId="8" borderId="0" xfId="0" applyNumberFormat="1" applyFont="1" applyFill="1" applyBorder="1" applyAlignment="1">
      <alignment horizontal="center" wrapText="1"/>
    </xf>
    <xf numFmtId="0" fontId="0" fillId="0" borderId="0" xfId="0" applyFill="1" applyBorder="1"/>
    <xf numFmtId="167" fontId="1" fillId="5" borderId="2" xfId="0" applyNumberFormat="1" applyFont="1" applyFill="1" applyBorder="1" applyAlignment="1">
      <alignment horizontal="center" wrapText="1"/>
    </xf>
    <xf numFmtId="167" fontId="0" fillId="0" borderId="0" xfId="0" applyNumberFormat="1"/>
    <xf numFmtId="167" fontId="1" fillId="5" borderId="0" xfId="0" applyNumberFormat="1" applyFont="1" applyFill="1" applyBorder="1" applyAlignment="1">
      <alignment horizontal="center" wrapText="1"/>
    </xf>
    <xf numFmtId="167" fontId="1" fillId="8" borderId="2" xfId="0" applyNumberFormat="1" applyFont="1" applyFill="1" applyBorder="1" applyAlignment="1">
      <alignment horizontal="center" wrapText="1"/>
    </xf>
    <xf numFmtId="167" fontId="1" fillId="8" borderId="0" xfId="0" applyNumberFormat="1" applyFont="1" applyFill="1" applyBorder="1" applyAlignment="1">
      <alignment horizontal="center" wrapText="1"/>
    </xf>
    <xf numFmtId="167" fontId="1" fillId="6" borderId="2" xfId="0" applyNumberFormat="1" applyFont="1" applyFill="1" applyBorder="1" applyAlignment="1">
      <alignment horizontal="center" wrapText="1"/>
    </xf>
    <xf numFmtId="167" fontId="1" fillId="6" borderId="0" xfId="0" applyNumberFormat="1" applyFont="1" applyFill="1" applyBorder="1" applyAlignment="1">
      <alignment horizontal="center" wrapText="1"/>
    </xf>
    <xf numFmtId="167" fontId="1" fillId="2" borderId="2" xfId="0" applyNumberFormat="1" applyFont="1" applyFill="1" applyBorder="1" applyAlignment="1">
      <alignment horizontal="center" wrapText="1"/>
    </xf>
    <xf numFmtId="167" fontId="1" fillId="2" borderId="0" xfId="0" applyNumberFormat="1" applyFont="1" applyFill="1" applyBorder="1" applyAlignment="1">
      <alignment horizontal="center" wrapText="1"/>
    </xf>
    <xf numFmtId="0" fontId="0" fillId="0" borderId="26" xfId="0" applyBorder="1"/>
    <xf numFmtId="167" fontId="0" fillId="5" borderId="3" xfId="0" applyNumberFormat="1" applyFont="1" applyFill="1" applyBorder="1" applyAlignment="1">
      <alignment horizontal="right"/>
    </xf>
    <xf numFmtId="167" fontId="0" fillId="5" borderId="5" xfId="0" applyNumberFormat="1" applyFont="1" applyFill="1" applyBorder="1" applyAlignment="1">
      <alignment horizontal="right"/>
    </xf>
    <xf numFmtId="167" fontId="0" fillId="5" borderId="26" xfId="0" applyNumberFormat="1" applyFont="1" applyFill="1" applyBorder="1" applyAlignment="1">
      <alignment horizontal="right"/>
    </xf>
    <xf numFmtId="164" fontId="0" fillId="2" borderId="4" xfId="0" applyNumberFormat="1" applyFont="1" applyFill="1" applyBorder="1" applyAlignment="1">
      <alignment horizontal="right"/>
    </xf>
    <xf numFmtId="167" fontId="0" fillId="2" borderId="3" xfId="0" applyNumberFormat="1" applyFont="1" applyFill="1" applyBorder="1" applyAlignment="1">
      <alignment horizontal="right"/>
    </xf>
    <xf numFmtId="164" fontId="0" fillId="2" borderId="3" xfId="0" applyNumberFormat="1" applyFont="1" applyFill="1" applyBorder="1" applyAlignment="1">
      <alignment horizontal="right"/>
    </xf>
    <xf numFmtId="167" fontId="0" fillId="2" borderId="9" xfId="0" applyNumberFormat="1" applyFont="1" applyFill="1" applyBorder="1" applyAlignment="1">
      <alignment horizontal="right"/>
    </xf>
    <xf numFmtId="164" fontId="0" fillId="6" borderId="4" xfId="0" applyNumberFormat="1" applyFont="1" applyFill="1" applyBorder="1" applyAlignment="1">
      <alignment horizontal="right"/>
    </xf>
    <xf numFmtId="167" fontId="0" fillId="6" borderId="3" xfId="0" applyNumberFormat="1" applyFont="1" applyFill="1" applyBorder="1" applyAlignment="1">
      <alignment horizontal="right"/>
    </xf>
    <xf numFmtId="164" fontId="0" fillId="6" borderId="3" xfId="0" applyNumberFormat="1" applyFont="1" applyFill="1" applyBorder="1" applyAlignment="1">
      <alignment horizontal="right"/>
    </xf>
    <xf numFmtId="167" fontId="0" fillId="6" borderId="9" xfId="0" applyNumberFormat="1" applyFont="1" applyFill="1" applyBorder="1" applyAlignment="1">
      <alignment horizontal="right"/>
    </xf>
    <xf numFmtId="164" fontId="0" fillId="8" borderId="4" xfId="0" applyNumberFormat="1" applyFont="1" applyFill="1" applyBorder="1" applyAlignment="1">
      <alignment horizontal="right"/>
    </xf>
    <xf numFmtId="167" fontId="0" fillId="8" borderId="3" xfId="0" applyNumberFormat="1" applyFont="1" applyFill="1" applyBorder="1" applyAlignment="1">
      <alignment horizontal="right"/>
    </xf>
    <xf numFmtId="164" fontId="0" fillId="8" borderId="3" xfId="0" applyNumberFormat="1" applyFont="1" applyFill="1" applyBorder="1" applyAlignment="1">
      <alignment horizontal="right"/>
    </xf>
    <xf numFmtId="167" fontId="0" fillId="8" borderId="9" xfId="0" applyNumberFormat="1" applyFont="1" applyFill="1" applyBorder="1" applyAlignment="1">
      <alignment horizontal="right"/>
    </xf>
    <xf numFmtId="164" fontId="0" fillId="5" borderId="4" xfId="0" applyNumberFormat="1" applyFont="1" applyFill="1" applyBorder="1" applyAlignment="1">
      <alignment horizontal="right"/>
    </xf>
    <xf numFmtId="164" fontId="0" fillId="5" borderId="3" xfId="0" applyNumberFormat="1" applyFont="1" applyFill="1" applyBorder="1" applyAlignment="1">
      <alignment horizontal="right"/>
    </xf>
    <xf numFmtId="167" fontId="0" fillId="5" borderId="9" xfId="0" applyNumberFormat="1" applyFont="1" applyFill="1" applyBorder="1" applyAlignment="1">
      <alignment horizontal="right"/>
    </xf>
    <xf numFmtId="164" fontId="0" fillId="2" borderId="6" xfId="0" applyNumberFormat="1" applyFont="1" applyFill="1" applyBorder="1" applyAlignment="1">
      <alignment horizontal="right"/>
    </xf>
    <xf numFmtId="167" fontId="0" fillId="2" borderId="5" xfId="0" applyNumberFormat="1" applyFont="1" applyFill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7" fontId="0" fillId="2" borderId="10" xfId="0" applyNumberFormat="1" applyFont="1" applyFill="1" applyBorder="1" applyAlignment="1">
      <alignment horizontal="right"/>
    </xf>
    <xf numFmtId="164" fontId="0" fillId="6" borderId="6" xfId="0" applyNumberFormat="1" applyFont="1" applyFill="1" applyBorder="1" applyAlignment="1">
      <alignment horizontal="right"/>
    </xf>
    <xf numFmtId="167" fontId="0" fillId="6" borderId="5" xfId="0" applyNumberFormat="1" applyFont="1" applyFill="1" applyBorder="1" applyAlignment="1">
      <alignment horizontal="right"/>
    </xf>
    <xf numFmtId="164" fontId="0" fillId="6" borderId="5" xfId="0" applyNumberFormat="1" applyFont="1" applyFill="1" applyBorder="1" applyAlignment="1">
      <alignment horizontal="right"/>
    </xf>
    <xf numFmtId="167" fontId="0" fillId="6" borderId="10" xfId="0" applyNumberFormat="1" applyFont="1" applyFill="1" applyBorder="1" applyAlignment="1">
      <alignment horizontal="right"/>
    </xf>
    <xf numFmtId="164" fontId="0" fillId="8" borderId="6" xfId="0" applyNumberFormat="1" applyFont="1" applyFill="1" applyBorder="1" applyAlignment="1">
      <alignment horizontal="right"/>
    </xf>
    <xf numFmtId="167" fontId="0" fillId="8" borderId="5" xfId="0" applyNumberFormat="1" applyFont="1" applyFill="1" applyBorder="1" applyAlignment="1">
      <alignment horizontal="right"/>
    </xf>
    <xf numFmtId="164" fontId="0" fillId="8" borderId="5" xfId="0" applyNumberFormat="1" applyFont="1" applyFill="1" applyBorder="1" applyAlignment="1">
      <alignment horizontal="right"/>
    </xf>
    <xf numFmtId="167" fontId="0" fillId="8" borderId="10" xfId="0" applyNumberFormat="1" applyFont="1" applyFill="1" applyBorder="1" applyAlignment="1">
      <alignment horizontal="right"/>
    </xf>
    <xf numFmtId="164" fontId="0" fillId="5" borderId="6" xfId="0" applyNumberFormat="1" applyFont="1" applyFill="1" applyBorder="1" applyAlignment="1">
      <alignment horizontal="right"/>
    </xf>
    <xf numFmtId="164" fontId="0" fillId="5" borderId="5" xfId="0" applyNumberFormat="1" applyFont="1" applyFill="1" applyBorder="1" applyAlignment="1">
      <alignment horizontal="right"/>
    </xf>
    <xf numFmtId="167" fontId="0" fillId="5" borderId="10" xfId="0" applyNumberFormat="1" applyFont="1" applyFill="1" applyBorder="1" applyAlignment="1">
      <alignment horizontal="right"/>
    </xf>
    <xf numFmtId="164" fontId="0" fillId="2" borderId="27" xfId="0" applyNumberFormat="1" applyFont="1" applyFill="1" applyBorder="1" applyAlignment="1">
      <alignment horizontal="right"/>
    </xf>
    <xf numFmtId="167" fontId="0" fillId="2" borderId="26" xfId="0" applyNumberFormat="1" applyFont="1" applyFill="1" applyBorder="1" applyAlignment="1">
      <alignment horizontal="right"/>
    </xf>
    <xf numFmtId="164" fontId="0" fillId="2" borderId="26" xfId="0" applyNumberFormat="1" applyFont="1" applyFill="1" applyBorder="1" applyAlignment="1">
      <alignment horizontal="right"/>
    </xf>
    <xf numFmtId="167" fontId="0" fillId="2" borderId="25" xfId="0" applyNumberFormat="1" applyFont="1" applyFill="1" applyBorder="1" applyAlignment="1">
      <alignment horizontal="right"/>
    </xf>
    <xf numFmtId="164" fontId="0" fillId="6" borderId="27" xfId="0" applyNumberFormat="1" applyFont="1" applyFill="1" applyBorder="1" applyAlignment="1">
      <alignment horizontal="right"/>
    </xf>
    <xf numFmtId="167" fontId="0" fillId="6" borderId="26" xfId="0" applyNumberFormat="1" applyFont="1" applyFill="1" applyBorder="1" applyAlignment="1">
      <alignment horizontal="right"/>
    </xf>
    <xf numFmtId="164" fontId="0" fillId="6" borderId="26" xfId="0" applyNumberFormat="1" applyFont="1" applyFill="1" applyBorder="1" applyAlignment="1">
      <alignment horizontal="right"/>
    </xf>
    <xf numFmtId="167" fontId="0" fillId="6" borderId="25" xfId="0" applyNumberFormat="1" applyFont="1" applyFill="1" applyBorder="1" applyAlignment="1">
      <alignment horizontal="right"/>
    </xf>
    <xf numFmtId="164" fontId="0" fillId="8" borderId="27" xfId="0" applyNumberFormat="1" applyFont="1" applyFill="1" applyBorder="1" applyAlignment="1">
      <alignment horizontal="right"/>
    </xf>
    <xf numFmtId="167" fontId="0" fillId="8" borderId="26" xfId="0" applyNumberFormat="1" applyFont="1" applyFill="1" applyBorder="1" applyAlignment="1">
      <alignment horizontal="right"/>
    </xf>
    <xf numFmtId="164" fontId="0" fillId="8" borderId="26" xfId="0" applyNumberFormat="1" applyFont="1" applyFill="1" applyBorder="1" applyAlignment="1">
      <alignment horizontal="right"/>
    </xf>
    <xf numFmtId="167" fontId="0" fillId="8" borderId="25" xfId="0" applyNumberFormat="1" applyFont="1" applyFill="1" applyBorder="1" applyAlignment="1">
      <alignment horizontal="right"/>
    </xf>
    <xf numFmtId="164" fontId="0" fillId="5" borderId="27" xfId="0" applyNumberFormat="1" applyFont="1" applyFill="1" applyBorder="1" applyAlignment="1">
      <alignment horizontal="right"/>
    </xf>
    <xf numFmtId="164" fontId="0" fillId="5" borderId="26" xfId="0" applyNumberFormat="1" applyFont="1" applyFill="1" applyBorder="1" applyAlignment="1">
      <alignment horizontal="right"/>
    </xf>
    <xf numFmtId="167" fontId="0" fillId="5" borderId="25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/>
    <xf numFmtId="164" fontId="0" fillId="2" borderId="8" xfId="0" applyNumberFormat="1" applyFont="1" applyFill="1" applyBorder="1"/>
    <xf numFmtId="9" fontId="0" fillId="2" borderId="11" xfId="0" applyNumberFormat="1" applyFont="1" applyFill="1" applyBorder="1"/>
    <xf numFmtId="164" fontId="0" fillId="6" borderId="8" xfId="0" applyNumberFormat="1" applyFont="1" applyFill="1" applyBorder="1"/>
    <xf numFmtId="9" fontId="0" fillId="6" borderId="11" xfId="0" applyNumberFormat="1" applyFont="1" applyFill="1" applyBorder="1"/>
    <xf numFmtId="164" fontId="0" fillId="8" borderId="8" xfId="0" applyNumberFormat="1" applyFont="1" applyFill="1" applyBorder="1"/>
    <xf numFmtId="9" fontId="0" fillId="8" borderId="11" xfId="0" applyNumberFormat="1" applyFont="1" applyFill="1" applyBorder="1"/>
    <xf numFmtId="164" fontId="0" fillId="5" borderId="8" xfId="0" applyNumberFormat="1" applyFont="1" applyFill="1" applyBorder="1"/>
    <xf numFmtId="9" fontId="0" fillId="5" borderId="11" xfId="0" applyNumberFormat="1" applyFont="1" applyFill="1" applyBorder="1"/>
    <xf numFmtId="164" fontId="0" fillId="5" borderId="7" xfId="0" applyNumberFormat="1" applyFont="1" applyFill="1" applyBorder="1"/>
    <xf numFmtId="3" fontId="0" fillId="2" borderId="22" xfId="0" applyNumberFormat="1" applyFill="1" applyBorder="1"/>
    <xf numFmtId="3" fontId="0" fillId="6" borderId="22" xfId="0" applyNumberFormat="1" applyFill="1" applyBorder="1"/>
    <xf numFmtId="3" fontId="0" fillId="5" borderId="22" xfId="0" applyNumberFormat="1" applyFill="1" applyBorder="1"/>
    <xf numFmtId="3" fontId="0" fillId="8" borderId="22" xfId="0" applyNumberFormat="1" applyFill="1" applyBorder="1"/>
    <xf numFmtId="165" fontId="0" fillId="2" borderId="22" xfId="0" applyNumberFormat="1" applyFill="1" applyBorder="1"/>
    <xf numFmtId="165" fontId="0" fillId="6" borderId="22" xfId="0" applyNumberFormat="1" applyFill="1" applyBorder="1"/>
    <xf numFmtId="165" fontId="0" fillId="5" borderId="22" xfId="0" applyNumberFormat="1" applyFill="1" applyBorder="1"/>
    <xf numFmtId="165" fontId="0" fillId="8" borderId="22" xfId="0" applyNumberFormat="1" applyFill="1" applyBorder="1"/>
    <xf numFmtId="166" fontId="0" fillId="2" borderId="22" xfId="0" applyNumberFormat="1" applyFill="1" applyBorder="1"/>
    <xf numFmtId="166" fontId="0" fillId="6" borderId="22" xfId="0" applyNumberFormat="1" applyFill="1" applyBorder="1"/>
    <xf numFmtId="166" fontId="0" fillId="5" borderId="22" xfId="0" applyNumberFormat="1" applyFill="1" applyBorder="1"/>
    <xf numFmtId="166" fontId="0" fillId="8" borderId="22" xfId="0" applyNumberFormat="1" applyFill="1" applyBorder="1"/>
    <xf numFmtId="0" fontId="3" fillId="0" borderId="22" xfId="0" applyFont="1" applyBorder="1"/>
    <xf numFmtId="164" fontId="3" fillId="2" borderId="23" xfId="0" applyNumberFormat="1" applyFont="1" applyFill="1" applyBorder="1"/>
    <xf numFmtId="167" fontId="3" fillId="2" borderId="22" xfId="0" applyNumberFormat="1" applyFont="1" applyFill="1" applyBorder="1"/>
    <xf numFmtId="164" fontId="3" fillId="2" borderId="22" xfId="0" applyNumberFormat="1" applyFont="1" applyFill="1" applyBorder="1"/>
    <xf numFmtId="167" fontId="3" fillId="2" borderId="24" xfId="0" applyNumberFormat="1" applyFont="1" applyFill="1" applyBorder="1"/>
    <xf numFmtId="164" fontId="3" fillId="6" borderId="23" xfId="0" applyNumberFormat="1" applyFont="1" applyFill="1" applyBorder="1"/>
    <xf numFmtId="167" fontId="3" fillId="6" borderId="22" xfId="0" applyNumberFormat="1" applyFont="1" applyFill="1" applyBorder="1"/>
    <xf numFmtId="164" fontId="3" fillId="6" borderId="22" xfId="0" applyNumberFormat="1" applyFont="1" applyFill="1" applyBorder="1"/>
    <xf numFmtId="167" fontId="3" fillId="6" borderId="24" xfId="0" applyNumberFormat="1" applyFont="1" applyFill="1" applyBorder="1"/>
    <xf numFmtId="164" fontId="3" fillId="8" borderId="23" xfId="0" applyNumberFormat="1" applyFont="1" applyFill="1" applyBorder="1"/>
    <xf numFmtId="167" fontId="3" fillId="8" borderId="22" xfId="0" applyNumberFormat="1" applyFont="1" applyFill="1" applyBorder="1"/>
    <xf numFmtId="164" fontId="3" fillId="8" borderId="22" xfId="0" applyNumberFormat="1" applyFont="1" applyFill="1" applyBorder="1"/>
    <xf numFmtId="167" fontId="3" fillId="8" borderId="24" xfId="0" applyNumberFormat="1" applyFont="1" applyFill="1" applyBorder="1"/>
    <xf numFmtId="164" fontId="3" fillId="5" borderId="23" xfId="0" applyNumberFormat="1" applyFont="1" applyFill="1" applyBorder="1"/>
    <xf numFmtId="167" fontId="3" fillId="5" borderId="22" xfId="0" applyNumberFormat="1" applyFont="1" applyFill="1" applyBorder="1"/>
    <xf numFmtId="164" fontId="3" fillId="5" borderId="22" xfId="0" applyNumberFormat="1" applyFont="1" applyFill="1" applyBorder="1"/>
    <xf numFmtId="167" fontId="3" fillId="5" borderId="24" xfId="0" applyNumberFormat="1" applyFont="1" applyFill="1" applyBorder="1"/>
    <xf numFmtId="0" fontId="3" fillId="0" borderId="0" xfId="0" applyFont="1" applyBorder="1"/>
    <xf numFmtId="164" fontId="1" fillId="9" borderId="1" xfId="0" applyNumberFormat="1" applyFont="1" applyFill="1" applyBorder="1" applyAlignment="1">
      <alignment horizontal="center" wrapText="1"/>
    </xf>
    <xf numFmtId="9" fontId="1" fillId="9" borderId="2" xfId="0" applyNumberFormat="1" applyFont="1" applyFill="1" applyBorder="1" applyAlignment="1">
      <alignment horizontal="center" wrapText="1"/>
    </xf>
    <xf numFmtId="164" fontId="0" fillId="9" borderId="4" xfId="0" applyNumberFormat="1" applyFont="1" applyFill="1" applyBorder="1"/>
    <xf numFmtId="9" fontId="0" fillId="9" borderId="9" xfId="0" applyNumberFormat="1" applyFont="1" applyFill="1" applyBorder="1"/>
    <xf numFmtId="164" fontId="0" fillId="9" borderId="6" xfId="0" applyNumberFormat="1" applyFont="1" applyFill="1" applyBorder="1"/>
    <xf numFmtId="9" fontId="0" fillId="9" borderId="10" xfId="0" applyNumberFormat="1" applyFont="1" applyFill="1" applyBorder="1"/>
    <xf numFmtId="164" fontId="0" fillId="9" borderId="8" xfId="0" applyNumberFormat="1" applyFont="1" applyFill="1" applyBorder="1"/>
    <xf numFmtId="9" fontId="0" fillId="9" borderId="11" xfId="0" applyNumberFormat="1" applyFont="1" applyFill="1" applyBorder="1"/>
    <xf numFmtId="164" fontId="1" fillId="10" borderId="1" xfId="0" applyNumberFormat="1" applyFont="1" applyFill="1" applyBorder="1" applyAlignment="1">
      <alignment horizontal="center" wrapText="1"/>
    </xf>
    <xf numFmtId="9" fontId="1" fillId="10" borderId="2" xfId="0" applyNumberFormat="1" applyFont="1" applyFill="1" applyBorder="1" applyAlignment="1">
      <alignment horizontal="center" wrapText="1"/>
    </xf>
    <xf numFmtId="164" fontId="0" fillId="10" borderId="4" xfId="0" applyNumberFormat="1" applyFont="1" applyFill="1" applyBorder="1"/>
    <xf numFmtId="9" fontId="0" fillId="10" borderId="9" xfId="0" applyNumberFormat="1" applyFont="1" applyFill="1" applyBorder="1"/>
    <xf numFmtId="164" fontId="0" fillId="10" borderId="6" xfId="0" applyNumberFormat="1" applyFont="1" applyFill="1" applyBorder="1"/>
    <xf numFmtId="9" fontId="0" fillId="10" borderId="10" xfId="0" applyNumberFormat="1" applyFont="1" applyFill="1" applyBorder="1"/>
    <xf numFmtId="164" fontId="0" fillId="10" borderId="8" xfId="0" applyNumberFormat="1" applyFont="1" applyFill="1" applyBorder="1"/>
    <xf numFmtId="9" fontId="0" fillId="10" borderId="11" xfId="0" applyNumberFormat="1" applyFont="1" applyFill="1" applyBorder="1"/>
    <xf numFmtId="3" fontId="3" fillId="10" borderId="1" xfId="0" applyNumberFormat="1" applyFont="1" applyFill="1" applyBorder="1" applyAlignment="1">
      <alignment horizontal="center" textRotation="90" wrapText="1"/>
    </xf>
    <xf numFmtId="0" fontId="3" fillId="10" borderId="0" xfId="0" applyFont="1" applyFill="1" applyBorder="1" applyAlignment="1">
      <alignment horizontal="center" textRotation="90" wrapText="1"/>
    </xf>
    <xf numFmtId="21" fontId="3" fillId="10" borderId="0" xfId="0" applyNumberFormat="1" applyFont="1" applyFill="1" applyBorder="1" applyAlignment="1">
      <alignment horizontal="center" wrapText="1"/>
    </xf>
    <xf numFmtId="3" fontId="3" fillId="10" borderId="2" xfId="0" applyNumberFormat="1" applyFont="1" applyFill="1" applyBorder="1" applyAlignment="1">
      <alignment horizontal="center" wrapText="1"/>
    </xf>
    <xf numFmtId="3" fontId="3" fillId="9" borderId="1" xfId="0" applyNumberFormat="1" applyFont="1" applyFill="1" applyBorder="1" applyAlignment="1">
      <alignment horizontal="center" textRotation="90" wrapText="1"/>
    </xf>
    <xf numFmtId="0" fontId="3" fillId="9" borderId="0" xfId="0" applyFont="1" applyFill="1" applyBorder="1" applyAlignment="1">
      <alignment horizontal="center" textRotation="90" wrapText="1"/>
    </xf>
    <xf numFmtId="21" fontId="3" fillId="9" borderId="0" xfId="0" applyNumberFormat="1" applyFont="1" applyFill="1" applyBorder="1" applyAlignment="1">
      <alignment horizontal="center" wrapText="1"/>
    </xf>
    <xf numFmtId="3" fontId="3" fillId="9" borderId="2" xfId="0" applyNumberFormat="1" applyFont="1" applyFill="1" applyBorder="1" applyAlignment="1">
      <alignment horizontal="center" wrapText="1"/>
    </xf>
    <xf numFmtId="3" fontId="9" fillId="9" borderId="4" xfId="0" applyNumberFormat="1" applyFont="1" applyFill="1" applyBorder="1"/>
    <xf numFmtId="0" fontId="9" fillId="9" borderId="3" xfId="0" applyFont="1" applyFill="1" applyBorder="1"/>
    <xf numFmtId="0" fontId="9" fillId="9" borderId="3" xfId="0" applyFont="1" applyFill="1" applyBorder="1" applyAlignment="1">
      <alignment horizontal="center"/>
    </xf>
    <xf numFmtId="21" fontId="9" fillId="9" borderId="3" xfId="0" applyNumberFormat="1" applyFont="1" applyFill="1" applyBorder="1"/>
    <xf numFmtId="3" fontId="9" fillId="9" borderId="9" xfId="0" applyNumberFormat="1" applyFont="1" applyFill="1" applyBorder="1"/>
    <xf numFmtId="3" fontId="9" fillId="10" borderId="4" xfId="0" applyNumberFormat="1" applyFont="1" applyFill="1" applyBorder="1"/>
    <xf numFmtId="0" fontId="9" fillId="10" borderId="3" xfId="0" applyFont="1" applyFill="1" applyBorder="1"/>
    <xf numFmtId="0" fontId="9" fillId="10" borderId="3" xfId="0" applyFont="1" applyFill="1" applyBorder="1" applyAlignment="1">
      <alignment horizontal="center"/>
    </xf>
    <xf numFmtId="21" fontId="9" fillId="10" borderId="3" xfId="0" applyNumberFormat="1" applyFont="1" applyFill="1" applyBorder="1"/>
    <xf numFmtId="3" fontId="9" fillId="10" borderId="9" xfId="0" applyNumberFormat="1" applyFont="1" applyFill="1" applyBorder="1"/>
    <xf numFmtId="3" fontId="9" fillId="9" borderId="6" xfId="0" applyNumberFormat="1" applyFont="1" applyFill="1" applyBorder="1"/>
    <xf numFmtId="0" fontId="9" fillId="9" borderId="5" xfId="0" applyFont="1" applyFill="1" applyBorder="1"/>
    <xf numFmtId="0" fontId="9" fillId="9" borderId="5" xfId="0" applyFont="1" applyFill="1" applyBorder="1" applyAlignment="1">
      <alignment horizontal="center"/>
    </xf>
    <xf numFmtId="21" fontId="9" fillId="9" borderId="5" xfId="0" applyNumberFormat="1" applyFont="1" applyFill="1" applyBorder="1"/>
    <xf numFmtId="3" fontId="9" fillId="9" borderId="10" xfId="0" applyNumberFormat="1" applyFont="1" applyFill="1" applyBorder="1"/>
    <xf numFmtId="3" fontId="9" fillId="10" borderId="6" xfId="0" applyNumberFormat="1" applyFont="1" applyFill="1" applyBorder="1"/>
    <xf numFmtId="0" fontId="9" fillId="10" borderId="5" xfId="0" applyFont="1" applyFill="1" applyBorder="1"/>
    <xf numFmtId="0" fontId="9" fillId="10" borderId="5" xfId="0" applyFont="1" applyFill="1" applyBorder="1" applyAlignment="1">
      <alignment horizontal="center"/>
    </xf>
    <xf numFmtId="21" fontId="9" fillId="10" borderId="5" xfId="0" applyNumberFormat="1" applyFont="1" applyFill="1" applyBorder="1"/>
    <xf numFmtId="3" fontId="9" fillId="10" borderId="10" xfId="0" applyNumberFormat="1" applyFont="1" applyFill="1" applyBorder="1"/>
    <xf numFmtId="3" fontId="9" fillId="9" borderId="8" xfId="0" applyNumberFormat="1" applyFont="1" applyFill="1" applyBorder="1"/>
    <xf numFmtId="0" fontId="9" fillId="9" borderId="7" xfId="0" applyFont="1" applyFill="1" applyBorder="1"/>
    <xf numFmtId="0" fontId="9" fillId="9" borderId="7" xfId="0" applyFont="1" applyFill="1" applyBorder="1" applyAlignment="1">
      <alignment horizontal="center"/>
    </xf>
    <xf numFmtId="21" fontId="9" fillId="9" borderId="7" xfId="0" applyNumberFormat="1" applyFont="1" applyFill="1" applyBorder="1"/>
    <xf numFmtId="3" fontId="9" fillId="9" borderId="11" xfId="0" applyNumberFormat="1" applyFont="1" applyFill="1" applyBorder="1"/>
    <xf numFmtId="3" fontId="9" fillId="10" borderId="8" xfId="0" applyNumberFormat="1" applyFont="1" applyFill="1" applyBorder="1"/>
    <xf numFmtId="0" fontId="9" fillId="10" borderId="7" xfId="0" applyFont="1" applyFill="1" applyBorder="1"/>
    <xf numFmtId="0" fontId="9" fillId="10" borderId="7" xfId="0" applyFont="1" applyFill="1" applyBorder="1" applyAlignment="1">
      <alignment horizontal="center"/>
    </xf>
    <xf numFmtId="21" fontId="9" fillId="10" borderId="7" xfId="0" applyNumberFormat="1" applyFont="1" applyFill="1" applyBorder="1"/>
    <xf numFmtId="3" fontId="9" fillId="10" borderId="11" xfId="0" applyNumberFormat="1" applyFont="1" applyFill="1" applyBorder="1"/>
    <xf numFmtId="3" fontId="5" fillId="4" borderId="6" xfId="0" applyNumberFormat="1" applyFont="1" applyFill="1" applyBorder="1"/>
    <xf numFmtId="0" fontId="5" fillId="4" borderId="5" xfId="0" applyFont="1" applyFill="1" applyBorder="1"/>
    <xf numFmtId="0" fontId="5" fillId="4" borderId="5" xfId="0" applyFont="1" applyFill="1" applyBorder="1" applyAlignment="1">
      <alignment horizontal="center"/>
    </xf>
    <xf numFmtId="21" fontId="5" fillId="4" borderId="5" xfId="0" applyNumberFormat="1" applyFont="1" applyFill="1" applyBorder="1"/>
    <xf numFmtId="3" fontId="5" fillId="4" borderId="10" xfId="0" applyNumberFormat="1" applyFont="1" applyFill="1" applyBorder="1"/>
    <xf numFmtId="164" fontId="0" fillId="4" borderId="6" xfId="0" applyNumberFormat="1" applyFont="1" applyFill="1" applyBorder="1"/>
    <xf numFmtId="9" fontId="0" fillId="4" borderId="1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wrapText="1"/>
    </xf>
    <xf numFmtId="0" fontId="0" fillId="0" borderId="3" xfId="0" applyFill="1" applyBorder="1"/>
    <xf numFmtId="3" fontId="0" fillId="0" borderId="3" xfId="0" applyNumberFormat="1" applyFill="1" applyBorder="1"/>
    <xf numFmtId="0" fontId="0" fillId="0" borderId="5" xfId="0" applyFill="1" applyBorder="1"/>
    <xf numFmtId="3" fontId="0" fillId="0" borderId="5" xfId="0" applyNumberFormat="1" applyFill="1" applyBorder="1"/>
    <xf numFmtId="0" fontId="0" fillId="0" borderId="7" xfId="0" applyFill="1" applyBorder="1"/>
    <xf numFmtId="3" fontId="0" fillId="0" borderId="7" xfId="0" applyNumberFormat="1" applyFill="1" applyBorder="1"/>
    <xf numFmtId="0" fontId="0" fillId="0" borderId="0" xfId="0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textRotation="90" wrapText="1"/>
    </xf>
    <xf numFmtId="3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/>
    </xf>
    <xf numFmtId="3" fontId="0" fillId="0" borderId="5" xfId="0" applyNumberFormat="1" applyFill="1" applyBorder="1" applyAlignment="1">
      <alignment horizontal="center"/>
    </xf>
    <xf numFmtId="3" fontId="0" fillId="0" borderId="7" xfId="0" applyNumberForma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7" xfId="0" applyBorder="1" applyAlignment="1">
      <alignment horizontal="center"/>
    </xf>
    <xf numFmtId="2" fontId="1" fillId="5" borderId="0" xfId="0" applyNumberFormat="1" applyFont="1" applyFill="1" applyBorder="1" applyAlignment="1">
      <alignment horizontal="center" wrapText="1"/>
    </xf>
    <xf numFmtId="2" fontId="0" fillId="5" borderId="3" xfId="0" applyNumberFormat="1" applyFont="1" applyFill="1" applyBorder="1"/>
    <xf numFmtId="2" fontId="0" fillId="5" borderId="5" xfId="0" applyNumberFormat="1" applyFont="1" applyFill="1" applyBorder="1"/>
    <xf numFmtId="2" fontId="0" fillId="5" borderId="7" xfId="0" applyNumberFormat="1" applyFont="1" applyFill="1" applyBorder="1"/>
    <xf numFmtId="2" fontId="0" fillId="0" borderId="0" xfId="0" applyNumberFormat="1"/>
    <xf numFmtId="0" fontId="1" fillId="0" borderId="0" xfId="0" applyFont="1" applyFill="1" applyBorder="1" applyAlignment="1">
      <alignment horizont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3" fontId="1" fillId="7" borderId="0" xfId="0" applyNumberFormat="1" applyFont="1" applyFill="1" applyBorder="1" applyAlignment="1">
      <alignment horizontal="center"/>
    </xf>
    <xf numFmtId="3" fontId="1" fillId="7" borderId="2" xfId="0" applyNumberFormat="1" applyFont="1" applyFill="1" applyBorder="1" applyAlignment="1">
      <alignment horizontal="center"/>
    </xf>
    <xf numFmtId="3" fontId="3" fillId="7" borderId="16" xfId="0" applyNumberFormat="1" applyFont="1" applyFill="1" applyBorder="1" applyAlignment="1">
      <alignment horizontal="center"/>
    </xf>
    <xf numFmtId="3" fontId="3" fillId="7" borderId="17" xfId="0" applyNumberFormat="1" applyFont="1" applyFill="1" applyBorder="1" applyAlignment="1">
      <alignment horizontal="center"/>
    </xf>
    <xf numFmtId="3" fontId="3" fillId="7" borderId="18" xfId="0" applyNumberFormat="1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  <xf numFmtId="3" fontId="3" fillId="3" borderId="16" xfId="0" applyNumberFormat="1" applyFont="1" applyFill="1" applyBorder="1" applyAlignment="1">
      <alignment horizontal="center"/>
    </xf>
    <xf numFmtId="3" fontId="3" fillId="3" borderId="17" xfId="0" applyNumberFormat="1" applyFont="1" applyFill="1" applyBorder="1" applyAlignment="1">
      <alignment horizontal="center"/>
    </xf>
    <xf numFmtId="3" fontId="3" fillId="3" borderId="18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6" borderId="2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2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8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6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EB"/>
      <color rgb="FFFFFCF4"/>
      <color rgb="FFFFF9F3"/>
      <color rgb="FFFFFFF3"/>
      <color rgb="FFFDFFF3"/>
      <color rgb="FFF8FFF3"/>
      <color rgb="FFF4F8FF"/>
      <color rgb="FFE9F9DE"/>
      <color rgb="FFFFF4F4"/>
      <color rgb="FFFFF8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yan Wick" id="{266805F7-B702-E34C-B082-D75EC3CBF74C}" userId="S::ryan.wick@monash.edu::47539d27-79e5-444b-893d-f8853c74ace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06-04T03:02:51.95" personId="{266805F7-B702-E34C-B082-D75EC3CBF74C}" id="{29AB598D-FC2F-1443-9609-F6704C2AAFFB}">
    <text>As determined by the longest bridge segment in the chromosome in the “bridges applied” graph from the Unicycler hybrid assembly.</text>
  </threadedComment>
  <threadedComment ref="E2" dT="2020-10-13T23:54:32.12" personId="{266805F7-B702-E34C-B082-D75EC3CBF74C}" id="{BCE5FC52-59AE-D84B-B343-3AB15F8CA225}">
    <text>As determined by the longest self-vs-self chromosome alignment repeat from MUMmer.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0-10-14T00:50:12.27" personId="{266805F7-B702-E34C-B082-D75EC3CBF74C}" id="{1400DCA9-1F5C-BD4D-8325-CFAA04BEA11D}">
    <text>Taken from the Unicycler polishing output: 1st and 99th percentiles.</text>
  </threadedComment>
  <threadedComment ref="X3" dT="2020-10-14T00:50:17.05" personId="{266805F7-B702-E34C-B082-D75EC3CBF74C}" id="{3D2556DE-1BFE-4846-9AA6-B9AEA819F9AE}">
    <text>Taken from the Unicycler polishing output: 1st and 99th percentiles.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0-10-13T20:52:41.24" personId="{266805F7-B702-E34C-B082-D75EC3CBF74C}" id="{6CEDC8B7-9908-E347-BA4E-1677A663F66F}">
    <text>Unicycler assemblies were done in two steps: first Illumina-only and then hybrid (reusing the Illumina graph). This time is the sum of the two steps.</text>
  </threadedComment>
  <threadedComment ref="F2" dT="2020-10-13T20:52:26.32" personId="{266805F7-B702-E34C-B082-D75EC3CBF74C}" id="{F938E160-C5E2-B340-9FB6-CFBD8AF24149}">
    <text>Unicycler assemblies were done in two steps: first Illumina-only and then hybrid (reusing the Illumina graph). This RAM usage is the larger of the two steps (which always happened to be the second step).</text>
  </threadedComment>
  <threadedComment ref="J2" dT="2020-10-13T20:53:04.37" personId="{266805F7-B702-E34C-B082-D75EC3CBF74C}" id="{605B4D11-D4DB-C048-95E2-61FBFFE59A80}">
    <text>Unicycler assemblies were done in two steps: first Illumina-only and then hybrid (reusing the Illumina graph). This time is the sum of the two steps.</text>
  </threadedComment>
  <threadedComment ref="K2" dT="2020-10-13T20:52:30.39" personId="{266805F7-B702-E34C-B082-D75EC3CBF74C}" id="{F9A7025C-EF7B-9B48-92EB-95BD20530CD5}">
    <text>Unicycler assemblies were done in two steps: first Illumina-only and then hybrid (reusing the Illumina graph). This RAM usage is the larger of the two steps (which always happened to be the second step).</text>
  </threadedComment>
  <threadedComment ref="I9" dT="2020-10-14T03:01:19.66" personId="{266805F7-B702-E34C-B082-D75EC3CBF74C}" id="{2237EE2D-DB6C-8C48-983B-7B1D14874656}">
    <text>The assembly formed an unbranching circle, i.e. Unicycler would have made a single contig on ‘bold’ mode. So I merged the path to form a complete chromosome.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1-01-14T01:43:20.32" personId="{266805F7-B702-E34C-B082-D75EC3CBF74C}" id="{3F4932B6-8123-C64A-A8B1-460AE001F42C}">
    <text>Positive values indicate duplicated bases at the start/end of the contig, negative values indicate missing bases, and zero indicated perfect circularisation.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1" dT="2021-08-18T04:46:08.10" personId="{266805F7-B702-E34C-B082-D75EC3CBF74C}" id="{D566289C-92B8-A840-9B9C-2BA8ECE3BEF2}">
    <text>This followed the standard approach recommended in the documentation: running Trycycler and then Medaka on a per-replicon basis.</text>
  </threadedComment>
  <threadedComment ref="E1" dT="2021-08-18T04:46:54.72" personId="{266805F7-B702-E34C-B082-D75EC3CBF74C}" id="{4DEB7657-53F0-1D4B-908A-F222C621892D}">
    <text>In this approach I ran Medaka on each of Trycycler’s input assemblies, using the same subsampled reads as were used to make the input assemblies. I then did not run Medaka on the final result.</text>
  </threadedComment>
  <threadedComment ref="H1" dT="2021-08-18T04:47:38.17" personId="{266805F7-B702-E34C-B082-D75EC3CBF74C}" id="{DCD486FB-9D3B-3941-8DFC-8FF860561C8E}">
    <text>This approach used both of the previous methods: running Medaka on Trycycler’s input assemblies, then running Medaka on the final Trycycler contigs on a per-replicon basis.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5122-E092-B144-9BE5-99209615D2DE}">
  <dimension ref="A1:A25"/>
  <sheetViews>
    <sheetView showGridLines="0" tabSelected="1" workbookViewId="0"/>
  </sheetViews>
  <sheetFormatPr baseColWidth="10" defaultRowHeight="21" x14ac:dyDescent="0.25"/>
  <cols>
    <col min="1" max="1" width="89.6640625" style="257" customWidth="1"/>
  </cols>
  <sheetData>
    <row r="1" spans="1:1" ht="44" x14ac:dyDescent="0.25">
      <c r="A1" s="256" t="s">
        <v>106</v>
      </c>
    </row>
    <row r="3" spans="1:1" ht="110" x14ac:dyDescent="0.25">
      <c r="A3" s="256" t="s">
        <v>56</v>
      </c>
    </row>
    <row r="5" spans="1:1" ht="66" x14ac:dyDescent="0.25">
      <c r="A5" s="256" t="s">
        <v>57</v>
      </c>
    </row>
    <row r="6" spans="1:1" x14ac:dyDescent="0.25">
      <c r="A6" s="256"/>
    </row>
    <row r="7" spans="1:1" ht="66" x14ac:dyDescent="0.25">
      <c r="A7" s="256" t="s">
        <v>114</v>
      </c>
    </row>
    <row r="9" spans="1:1" ht="176" x14ac:dyDescent="0.25">
      <c r="A9" s="256" t="s">
        <v>105</v>
      </c>
    </row>
    <row r="11" spans="1:1" ht="66" x14ac:dyDescent="0.25">
      <c r="A11" s="256" t="s">
        <v>58</v>
      </c>
    </row>
    <row r="13" spans="1:1" ht="44" x14ac:dyDescent="0.25">
      <c r="A13" s="256" t="s">
        <v>59</v>
      </c>
    </row>
    <row r="15" spans="1:1" ht="66" x14ac:dyDescent="0.25">
      <c r="A15" s="256" t="s">
        <v>60</v>
      </c>
    </row>
    <row r="17" spans="1:1" ht="66" x14ac:dyDescent="0.25">
      <c r="A17" s="256" t="s">
        <v>61</v>
      </c>
    </row>
    <row r="19" spans="1:1" ht="66" x14ac:dyDescent="0.25">
      <c r="A19" s="256" t="s">
        <v>62</v>
      </c>
    </row>
    <row r="21" spans="1:1" ht="44" customHeight="1" x14ac:dyDescent="0.25">
      <c r="A21" s="256" t="s">
        <v>63</v>
      </c>
    </row>
    <row r="23" spans="1:1" ht="66" x14ac:dyDescent="0.25">
      <c r="A23" s="256" t="s">
        <v>64</v>
      </c>
    </row>
    <row r="25" spans="1:1" ht="44" customHeight="1" x14ac:dyDescent="0.25">
      <c r="A25" s="256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4883-AFB9-E747-BEBE-1B29FA342F6B}">
  <dimension ref="A1:E9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11.6640625" style="376" customWidth="1"/>
    <col min="3" max="3" width="10.83203125" style="366"/>
  </cols>
  <sheetData>
    <row r="1" spans="1:5" ht="19" x14ac:dyDescent="0.2">
      <c r="A1" s="358"/>
      <c r="B1" s="371"/>
      <c r="C1" s="390" t="s">
        <v>32</v>
      </c>
      <c r="D1" s="391" t="s">
        <v>33</v>
      </c>
      <c r="E1" s="391"/>
    </row>
    <row r="2" spans="1:5" ht="79" customHeight="1" thickBot="1" x14ac:dyDescent="0.3">
      <c r="A2" s="359" t="s">
        <v>15</v>
      </c>
      <c r="B2" s="372" t="s">
        <v>107</v>
      </c>
      <c r="C2" s="390"/>
      <c r="D2" s="370" t="s">
        <v>7</v>
      </c>
      <c r="E2" s="370" t="s">
        <v>8</v>
      </c>
    </row>
    <row r="3" spans="1:5" x14ac:dyDescent="0.2">
      <c r="A3" s="360" t="s">
        <v>23</v>
      </c>
      <c r="B3" s="373">
        <v>3949783</v>
      </c>
      <c r="C3" s="367">
        <v>3</v>
      </c>
      <c r="D3" s="361">
        <v>10246</v>
      </c>
      <c r="E3" s="361">
        <v>5842</v>
      </c>
    </row>
    <row r="4" spans="1:5" x14ac:dyDescent="0.2">
      <c r="A4" s="362" t="s">
        <v>24</v>
      </c>
      <c r="B4" s="374">
        <v>4833163</v>
      </c>
      <c r="C4" s="368">
        <v>3</v>
      </c>
      <c r="D4" s="363">
        <v>29556</v>
      </c>
      <c r="E4" s="363">
        <v>28824</v>
      </c>
    </row>
    <row r="5" spans="1:5" x14ac:dyDescent="0.2">
      <c r="A5" s="362" t="s">
        <v>25</v>
      </c>
      <c r="B5" s="374">
        <v>5093569</v>
      </c>
      <c r="C5" s="368">
        <v>6</v>
      </c>
      <c r="D5" s="363">
        <v>14947</v>
      </c>
      <c r="E5" s="363">
        <v>12473</v>
      </c>
    </row>
    <row r="6" spans="1:5" x14ac:dyDescent="0.2">
      <c r="A6" s="362" t="s">
        <v>26</v>
      </c>
      <c r="B6" s="374">
        <v>2124989</v>
      </c>
      <c r="C6" s="368">
        <v>6</v>
      </c>
      <c r="D6" s="363">
        <v>7322</v>
      </c>
      <c r="E6" s="363">
        <v>7896</v>
      </c>
    </row>
    <row r="7" spans="1:5" x14ac:dyDescent="0.2">
      <c r="A7" s="362" t="s">
        <v>27</v>
      </c>
      <c r="B7" s="374">
        <v>5995634</v>
      </c>
      <c r="C7" s="368">
        <v>5</v>
      </c>
      <c r="D7" s="363">
        <v>10787</v>
      </c>
      <c r="E7" s="363">
        <v>5622</v>
      </c>
    </row>
    <row r="8" spans="1:5" x14ac:dyDescent="0.2">
      <c r="A8" s="362" t="s">
        <v>28</v>
      </c>
      <c r="B8" s="374">
        <v>5952932</v>
      </c>
      <c r="C8" s="368">
        <v>6</v>
      </c>
      <c r="D8" s="363">
        <v>5656</v>
      </c>
      <c r="E8" s="363">
        <v>5582</v>
      </c>
    </row>
    <row r="9" spans="1:5" ht="17" thickBot="1" x14ac:dyDescent="0.25">
      <c r="A9" s="364" t="s">
        <v>29</v>
      </c>
      <c r="B9" s="375">
        <v>5883278</v>
      </c>
      <c r="C9" s="369">
        <v>5</v>
      </c>
      <c r="D9" s="365">
        <v>39060</v>
      </c>
      <c r="E9" s="365">
        <v>39051</v>
      </c>
    </row>
  </sheetData>
  <mergeCells count="2">
    <mergeCell ref="C1:C2"/>
    <mergeCell ref="D1:E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0AA4-31F5-4B41-BB90-16F5D06890B2}">
  <dimension ref="A1:Y12"/>
  <sheetViews>
    <sheetView showGridLines="0" zoomScale="99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30.33203125" bestFit="1" customWidth="1"/>
    <col min="2" max="2" width="7.6640625" bestFit="1" customWidth="1"/>
    <col min="3" max="3" width="12.6640625" bestFit="1" customWidth="1"/>
    <col min="4" max="4" width="7.5" bestFit="1" customWidth="1"/>
    <col min="5" max="5" width="7.6640625" bestFit="1" customWidth="1"/>
    <col min="6" max="6" width="12.6640625" bestFit="1" customWidth="1"/>
    <col min="7" max="7" width="7.5" bestFit="1" customWidth="1"/>
    <col min="8" max="8" width="9.83203125" style="2" customWidth="1"/>
    <col min="9" max="9" width="12" style="2" customWidth="1"/>
    <col min="10" max="10" width="9.83203125" style="2" customWidth="1"/>
    <col min="11" max="11" width="12" style="2" customWidth="1"/>
    <col min="12" max="13" width="5.33203125" customWidth="1"/>
    <col min="14" max="14" width="7.6640625" bestFit="1" customWidth="1"/>
    <col min="15" max="15" width="12.6640625" bestFit="1" customWidth="1"/>
    <col min="16" max="16" width="7.5" bestFit="1" customWidth="1"/>
    <col min="17" max="17" width="7.6640625" bestFit="1" customWidth="1"/>
    <col min="18" max="18" width="12.6640625" bestFit="1" customWidth="1"/>
    <col min="19" max="19" width="7.5" bestFit="1" customWidth="1"/>
    <col min="20" max="20" width="9.83203125" customWidth="1"/>
    <col min="21" max="21" width="12" customWidth="1"/>
    <col min="22" max="22" width="9.83203125" customWidth="1"/>
    <col min="23" max="23" width="12" customWidth="1"/>
    <col min="24" max="25" width="5.33203125" customWidth="1"/>
  </cols>
  <sheetData>
    <row r="1" spans="1:25" ht="19" x14ac:dyDescent="0.25">
      <c r="B1" s="392" t="s">
        <v>65</v>
      </c>
      <c r="C1" s="392"/>
      <c r="D1" s="392"/>
      <c r="E1" s="392"/>
      <c r="F1" s="392"/>
      <c r="G1" s="392"/>
      <c r="H1" s="392"/>
      <c r="I1" s="392"/>
      <c r="J1" s="392"/>
      <c r="K1" s="392"/>
      <c r="L1" s="392"/>
      <c r="M1" s="393"/>
      <c r="N1" s="394" t="s">
        <v>66</v>
      </c>
      <c r="O1" s="395"/>
      <c r="P1" s="395"/>
      <c r="Q1" s="395"/>
      <c r="R1" s="395"/>
      <c r="S1" s="395"/>
      <c r="T1" s="395"/>
      <c r="U1" s="395"/>
      <c r="V1" s="395"/>
      <c r="W1" s="395"/>
      <c r="X1" s="395"/>
      <c r="Y1" s="396"/>
    </row>
    <row r="2" spans="1:25" s="85" customFormat="1" ht="19" customHeight="1" x14ac:dyDescent="0.25">
      <c r="B2" s="415" t="s">
        <v>12</v>
      </c>
      <c r="C2" s="416"/>
      <c r="D2" s="416"/>
      <c r="E2" s="416"/>
      <c r="F2" s="416"/>
      <c r="G2" s="416"/>
      <c r="H2" s="407" t="s">
        <v>30</v>
      </c>
      <c r="I2" s="408"/>
      <c r="J2" s="408"/>
      <c r="K2" s="408"/>
      <c r="L2" s="408"/>
      <c r="M2" s="409"/>
      <c r="N2" s="394" t="s">
        <v>13</v>
      </c>
      <c r="O2" s="395"/>
      <c r="P2" s="395"/>
      <c r="Q2" s="395"/>
      <c r="R2" s="395"/>
      <c r="S2" s="395"/>
      <c r="T2" s="397" t="s">
        <v>31</v>
      </c>
      <c r="U2" s="398"/>
      <c r="V2" s="398"/>
      <c r="W2" s="398"/>
      <c r="X2" s="398"/>
      <c r="Y2" s="399"/>
    </row>
    <row r="3" spans="1:25" s="85" customFormat="1" ht="19" customHeight="1" x14ac:dyDescent="0.25">
      <c r="B3" s="413" t="s">
        <v>1</v>
      </c>
      <c r="C3" s="414"/>
      <c r="D3" s="414"/>
      <c r="E3" s="405" t="s">
        <v>5</v>
      </c>
      <c r="F3" s="414"/>
      <c r="G3" s="414"/>
      <c r="H3" s="410" t="s">
        <v>1</v>
      </c>
      <c r="I3" s="411"/>
      <c r="J3" s="412" t="s">
        <v>14</v>
      </c>
      <c r="K3" s="411"/>
      <c r="L3" s="405" t="s">
        <v>11</v>
      </c>
      <c r="M3" s="406"/>
      <c r="N3" s="417" t="s">
        <v>1</v>
      </c>
      <c r="O3" s="418"/>
      <c r="P3" s="418"/>
      <c r="Q3" s="403" t="s">
        <v>5</v>
      </c>
      <c r="R3" s="418"/>
      <c r="S3" s="418"/>
      <c r="T3" s="400" t="s">
        <v>1</v>
      </c>
      <c r="U3" s="401"/>
      <c r="V3" s="402" t="s">
        <v>14</v>
      </c>
      <c r="W3" s="401"/>
      <c r="X3" s="403" t="s">
        <v>11</v>
      </c>
      <c r="Y3" s="404"/>
    </row>
    <row r="4" spans="1:25" s="86" customFormat="1" ht="36" thickBot="1" x14ac:dyDescent="0.3">
      <c r="A4" s="21" t="s">
        <v>15</v>
      </c>
      <c r="B4" s="105" t="s">
        <v>3</v>
      </c>
      <c r="C4" s="106" t="s">
        <v>2</v>
      </c>
      <c r="D4" s="106" t="s">
        <v>4</v>
      </c>
      <c r="E4" s="107" t="s">
        <v>3</v>
      </c>
      <c r="F4" s="106" t="s">
        <v>2</v>
      </c>
      <c r="G4" s="106" t="s">
        <v>4</v>
      </c>
      <c r="H4" s="114" t="s">
        <v>3</v>
      </c>
      <c r="I4" s="115" t="s">
        <v>2</v>
      </c>
      <c r="J4" s="116" t="s">
        <v>3</v>
      </c>
      <c r="K4" s="115" t="s">
        <v>2</v>
      </c>
      <c r="L4" s="107" t="s">
        <v>9</v>
      </c>
      <c r="M4" s="117" t="s">
        <v>10</v>
      </c>
      <c r="N4" s="118" t="s">
        <v>3</v>
      </c>
      <c r="O4" s="119" t="s">
        <v>2</v>
      </c>
      <c r="P4" s="119" t="s">
        <v>4</v>
      </c>
      <c r="Q4" s="120" t="s">
        <v>3</v>
      </c>
      <c r="R4" s="119" t="s">
        <v>2</v>
      </c>
      <c r="S4" s="121" t="s">
        <v>4</v>
      </c>
      <c r="T4" s="131" t="s">
        <v>3</v>
      </c>
      <c r="U4" s="132" t="s">
        <v>2</v>
      </c>
      <c r="V4" s="133" t="s">
        <v>3</v>
      </c>
      <c r="W4" s="132" t="s">
        <v>2</v>
      </c>
      <c r="X4" s="120" t="s">
        <v>9</v>
      </c>
      <c r="Y4" s="121" t="s">
        <v>10</v>
      </c>
    </row>
    <row r="5" spans="1:25" ht="17" customHeight="1" x14ac:dyDescent="0.2">
      <c r="A5" s="8" t="s">
        <v>23</v>
      </c>
      <c r="B5" s="9">
        <v>85484</v>
      </c>
      <c r="C5" s="108">
        <v>1070356827</v>
      </c>
      <c r="D5" s="108">
        <v>21638</v>
      </c>
      <c r="E5" s="109">
        <v>60765</v>
      </c>
      <c r="F5" s="108">
        <v>1016840396</v>
      </c>
      <c r="G5" s="108">
        <v>22623</v>
      </c>
      <c r="H5" s="9">
        <v>3115226</v>
      </c>
      <c r="I5" s="10">
        <v>454925397</v>
      </c>
      <c r="J5" s="23">
        <v>3073586</v>
      </c>
      <c r="K5" s="10">
        <v>448907913</v>
      </c>
      <c r="L5" s="26">
        <v>157</v>
      </c>
      <c r="M5" s="17">
        <v>712</v>
      </c>
      <c r="N5" s="122">
        <v>101526</v>
      </c>
      <c r="O5" s="123">
        <v>780286224</v>
      </c>
      <c r="P5" s="123">
        <v>14351</v>
      </c>
      <c r="Q5" s="124">
        <v>69135</v>
      </c>
      <c r="R5" s="123">
        <v>741274205</v>
      </c>
      <c r="S5" s="123">
        <v>15130</v>
      </c>
      <c r="T5" s="122">
        <v>3115226</v>
      </c>
      <c r="U5" s="134">
        <v>454886971</v>
      </c>
      <c r="V5" s="135">
        <v>3073051</v>
      </c>
      <c r="W5" s="134">
        <v>448801170</v>
      </c>
      <c r="X5" s="136">
        <v>157</v>
      </c>
      <c r="Y5" s="137">
        <v>713</v>
      </c>
    </row>
    <row r="6" spans="1:25" x14ac:dyDescent="0.2">
      <c r="A6" s="11" t="s">
        <v>24</v>
      </c>
      <c r="B6" s="12">
        <v>139899</v>
      </c>
      <c r="C6" s="110">
        <v>1009600962</v>
      </c>
      <c r="D6" s="110">
        <v>18781</v>
      </c>
      <c r="E6" s="111">
        <v>79387</v>
      </c>
      <c r="F6" s="110">
        <v>959121239</v>
      </c>
      <c r="G6" s="110">
        <v>19909</v>
      </c>
      <c r="H6" s="12">
        <v>2284300</v>
      </c>
      <c r="I6" s="13">
        <v>332880816</v>
      </c>
      <c r="J6" s="24">
        <v>2247899</v>
      </c>
      <c r="K6" s="13">
        <v>327687679</v>
      </c>
      <c r="L6" s="27">
        <v>159</v>
      </c>
      <c r="M6" s="18">
        <v>721</v>
      </c>
      <c r="N6" s="125">
        <v>213402</v>
      </c>
      <c r="O6" s="126">
        <v>1666038163</v>
      </c>
      <c r="P6" s="126">
        <v>14142</v>
      </c>
      <c r="Q6" s="127">
        <v>143774</v>
      </c>
      <c r="R6" s="126">
        <v>1582736706</v>
      </c>
      <c r="S6" s="126">
        <v>14924</v>
      </c>
      <c r="T6" s="125">
        <v>2284300</v>
      </c>
      <c r="U6" s="138">
        <v>332916017</v>
      </c>
      <c r="V6" s="139">
        <v>2247656</v>
      </c>
      <c r="W6" s="138">
        <v>327668697</v>
      </c>
      <c r="X6" s="140">
        <v>159</v>
      </c>
      <c r="Y6" s="141">
        <v>721</v>
      </c>
    </row>
    <row r="7" spans="1:25" x14ac:dyDescent="0.2">
      <c r="A7" s="11" t="s">
        <v>25</v>
      </c>
      <c r="B7" s="12">
        <v>45191</v>
      </c>
      <c r="C7" s="110">
        <v>625579715</v>
      </c>
      <c r="D7" s="110">
        <v>21856</v>
      </c>
      <c r="E7" s="111">
        <v>34327</v>
      </c>
      <c r="F7" s="110">
        <v>594322331</v>
      </c>
      <c r="G7" s="110">
        <v>22638</v>
      </c>
      <c r="H7" s="12">
        <v>2046868</v>
      </c>
      <c r="I7" s="13">
        <v>298913783</v>
      </c>
      <c r="J7" s="24">
        <v>2016063</v>
      </c>
      <c r="K7" s="13">
        <v>294505747</v>
      </c>
      <c r="L7" s="27">
        <v>160</v>
      </c>
      <c r="M7" s="18">
        <v>719</v>
      </c>
      <c r="N7" s="125">
        <v>128031</v>
      </c>
      <c r="O7" s="126">
        <v>987293009</v>
      </c>
      <c r="P7" s="126">
        <v>15407</v>
      </c>
      <c r="Q7" s="127">
        <v>80886</v>
      </c>
      <c r="R7" s="126">
        <v>937930249</v>
      </c>
      <c r="S7" s="126">
        <v>16234</v>
      </c>
      <c r="T7" s="125">
        <v>2046866</v>
      </c>
      <c r="U7" s="138">
        <v>298849729</v>
      </c>
      <c r="V7" s="139">
        <v>2016193</v>
      </c>
      <c r="W7" s="138">
        <v>294466039</v>
      </c>
      <c r="X7" s="140">
        <v>160</v>
      </c>
      <c r="Y7" s="141">
        <v>717</v>
      </c>
    </row>
    <row r="8" spans="1:25" x14ac:dyDescent="0.2">
      <c r="A8" s="11" t="s">
        <v>26</v>
      </c>
      <c r="B8" s="12">
        <v>220304</v>
      </c>
      <c r="C8" s="110">
        <v>1342021782</v>
      </c>
      <c r="D8" s="110">
        <v>16260</v>
      </c>
      <c r="E8" s="111">
        <v>127998</v>
      </c>
      <c r="F8" s="110">
        <v>1274921933</v>
      </c>
      <c r="G8" s="110">
        <v>17502</v>
      </c>
      <c r="H8" s="12">
        <v>1983498</v>
      </c>
      <c r="I8" s="13">
        <v>290238947</v>
      </c>
      <c r="J8" s="24">
        <v>1953677</v>
      </c>
      <c r="K8" s="13">
        <v>285707813</v>
      </c>
      <c r="L8" s="27">
        <v>160</v>
      </c>
      <c r="M8" s="18">
        <v>758</v>
      </c>
      <c r="N8" s="125">
        <v>271823</v>
      </c>
      <c r="O8" s="126">
        <v>1704343789</v>
      </c>
      <c r="P8" s="126">
        <v>10276</v>
      </c>
      <c r="Q8" s="127">
        <v>185001</v>
      </c>
      <c r="R8" s="126">
        <v>1619105604</v>
      </c>
      <c r="S8" s="126">
        <v>10569</v>
      </c>
      <c r="T8" s="125">
        <v>1983498</v>
      </c>
      <c r="U8" s="138">
        <v>290147888</v>
      </c>
      <c r="V8" s="139">
        <v>1953695</v>
      </c>
      <c r="W8" s="138">
        <v>285623168</v>
      </c>
      <c r="X8" s="140">
        <v>160</v>
      </c>
      <c r="Y8" s="141">
        <v>757</v>
      </c>
    </row>
    <row r="9" spans="1:25" x14ac:dyDescent="0.2">
      <c r="A9" s="11" t="s">
        <v>27</v>
      </c>
      <c r="B9" s="12">
        <v>36750</v>
      </c>
      <c r="C9" s="110">
        <v>483128849</v>
      </c>
      <c r="D9" s="110">
        <v>24765</v>
      </c>
      <c r="E9" s="111">
        <v>25498</v>
      </c>
      <c r="F9" s="110">
        <v>458972442</v>
      </c>
      <c r="G9" s="110">
        <v>25971</v>
      </c>
      <c r="H9" s="12">
        <v>3637684</v>
      </c>
      <c r="I9" s="13">
        <v>530737946</v>
      </c>
      <c r="J9" s="24">
        <v>3586483</v>
      </c>
      <c r="K9" s="13">
        <v>523267046</v>
      </c>
      <c r="L9" s="27">
        <v>157</v>
      </c>
      <c r="M9" s="18">
        <v>716</v>
      </c>
      <c r="N9" s="125">
        <v>105226</v>
      </c>
      <c r="O9" s="126">
        <v>808961843</v>
      </c>
      <c r="P9" s="126">
        <v>14406</v>
      </c>
      <c r="Q9" s="127">
        <v>69978</v>
      </c>
      <c r="R9" s="126">
        <v>768514620</v>
      </c>
      <c r="S9" s="126">
        <v>15181</v>
      </c>
      <c r="T9" s="125">
        <v>3637682</v>
      </c>
      <c r="U9" s="138">
        <v>530767101</v>
      </c>
      <c r="V9" s="139">
        <v>3587102</v>
      </c>
      <c r="W9" s="138">
        <v>523390295</v>
      </c>
      <c r="X9" s="140">
        <v>157</v>
      </c>
      <c r="Y9" s="141">
        <v>716</v>
      </c>
    </row>
    <row r="10" spans="1:25" x14ac:dyDescent="0.2">
      <c r="A10" s="11" t="s">
        <v>28</v>
      </c>
      <c r="B10" s="12">
        <v>167862</v>
      </c>
      <c r="C10" s="110">
        <v>1452069004</v>
      </c>
      <c r="D10" s="110">
        <v>25814</v>
      </c>
      <c r="E10" s="111">
        <v>80509</v>
      </c>
      <c r="F10" s="110">
        <v>1379466058</v>
      </c>
      <c r="G10" s="110">
        <v>27115</v>
      </c>
      <c r="H10" s="12">
        <v>1666578</v>
      </c>
      <c r="I10" s="13">
        <v>242275969</v>
      </c>
      <c r="J10" s="24">
        <v>1640587</v>
      </c>
      <c r="K10" s="13">
        <v>238549905</v>
      </c>
      <c r="L10" s="27">
        <v>156</v>
      </c>
      <c r="M10" s="18">
        <v>704</v>
      </c>
      <c r="N10" s="125">
        <v>132640</v>
      </c>
      <c r="O10" s="126">
        <v>998133789</v>
      </c>
      <c r="P10" s="126">
        <v>14587</v>
      </c>
      <c r="Q10" s="127">
        <v>85440</v>
      </c>
      <c r="R10" s="126">
        <v>948228758</v>
      </c>
      <c r="S10" s="126">
        <v>15364</v>
      </c>
      <c r="T10" s="125">
        <v>1666578</v>
      </c>
      <c r="U10" s="138">
        <v>242310384</v>
      </c>
      <c r="V10" s="139">
        <v>1640733</v>
      </c>
      <c r="W10" s="138">
        <v>238588432</v>
      </c>
      <c r="X10" s="140">
        <v>156</v>
      </c>
      <c r="Y10" s="141">
        <v>705</v>
      </c>
    </row>
    <row r="11" spans="1:25" ht="17" thickBot="1" x14ac:dyDescent="0.25">
      <c r="A11" s="14" t="s">
        <v>29</v>
      </c>
      <c r="B11" s="15">
        <v>139058</v>
      </c>
      <c r="C11" s="112">
        <v>1091695992</v>
      </c>
      <c r="D11" s="112">
        <v>20731</v>
      </c>
      <c r="E11" s="113">
        <v>81121</v>
      </c>
      <c r="F11" s="112">
        <v>1037111473</v>
      </c>
      <c r="G11" s="112">
        <v>22098</v>
      </c>
      <c r="H11" s="15">
        <v>1585894</v>
      </c>
      <c r="I11" s="16">
        <v>232121118</v>
      </c>
      <c r="J11" s="25">
        <v>1556040</v>
      </c>
      <c r="K11" s="16">
        <v>227792294</v>
      </c>
      <c r="L11" s="28">
        <v>158</v>
      </c>
      <c r="M11" s="19">
        <v>734</v>
      </c>
      <c r="N11" s="128">
        <v>138974</v>
      </c>
      <c r="O11" s="129">
        <v>699122054</v>
      </c>
      <c r="P11" s="129">
        <v>9898</v>
      </c>
      <c r="Q11" s="130">
        <v>94341</v>
      </c>
      <c r="R11" s="129">
        <v>664166169</v>
      </c>
      <c r="S11" s="129">
        <v>10457</v>
      </c>
      <c r="T11" s="128">
        <v>1585894</v>
      </c>
      <c r="U11" s="142">
        <v>232065297</v>
      </c>
      <c r="V11" s="143">
        <v>1556079</v>
      </c>
      <c r="W11" s="142">
        <v>227754139</v>
      </c>
      <c r="X11" s="144">
        <v>158</v>
      </c>
      <c r="Y11" s="145">
        <v>755</v>
      </c>
    </row>
    <row r="12" spans="1:25" x14ac:dyDescent="0.2">
      <c r="H12" s="1"/>
      <c r="I12" s="1"/>
      <c r="J12" s="1"/>
      <c r="K12" s="1"/>
    </row>
  </sheetData>
  <mergeCells count="16">
    <mergeCell ref="B1:M1"/>
    <mergeCell ref="N1:Y1"/>
    <mergeCell ref="T2:Y2"/>
    <mergeCell ref="T3:U3"/>
    <mergeCell ref="V3:W3"/>
    <mergeCell ref="X3:Y3"/>
    <mergeCell ref="L3:M3"/>
    <mergeCell ref="H2:M2"/>
    <mergeCell ref="H3:I3"/>
    <mergeCell ref="J3:K3"/>
    <mergeCell ref="B3:D3"/>
    <mergeCell ref="E3:G3"/>
    <mergeCell ref="B2:G2"/>
    <mergeCell ref="N2:S2"/>
    <mergeCell ref="N3:P3"/>
    <mergeCell ref="Q3:S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7155-022B-6A4A-BED5-BDA22C1F65B9}">
  <dimension ref="A1:AY9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RowHeight="16" x14ac:dyDescent="0.2"/>
  <cols>
    <col min="1" max="1" width="29.33203125" customWidth="1"/>
    <col min="2" max="2" width="9.6640625" style="5" customWidth="1"/>
    <col min="3" max="3" width="4.33203125" style="3" customWidth="1"/>
    <col min="4" max="4" width="7.1640625" style="29" customWidth="1"/>
    <col min="5" max="5" width="8.1640625" style="6" customWidth="1"/>
    <col min="6" max="6" width="11" style="5" customWidth="1"/>
    <col min="7" max="7" width="9.6640625" style="5" customWidth="1"/>
    <col min="8" max="8" width="4.33203125" style="3" customWidth="1"/>
    <col min="9" max="9" width="7.1640625" style="29" customWidth="1"/>
    <col min="10" max="10" width="8.1640625" style="6" customWidth="1"/>
    <col min="11" max="11" width="11" style="5" customWidth="1"/>
    <col min="12" max="12" width="10" style="5" customWidth="1"/>
    <col min="13" max="13" width="4.33203125" style="3" customWidth="1"/>
    <col min="14" max="14" width="7.1640625" style="29" customWidth="1"/>
    <col min="15" max="15" width="8.1640625" style="6" customWidth="1"/>
    <col min="16" max="16" width="11" style="5" customWidth="1"/>
    <col min="17" max="17" width="10.1640625" style="5" customWidth="1"/>
    <col min="18" max="18" width="4.33203125" style="3" customWidth="1"/>
    <col min="19" max="19" width="7.1640625" style="29" customWidth="1"/>
    <col min="20" max="20" width="8.1640625" style="6" customWidth="1"/>
    <col min="21" max="21" width="11" style="5" customWidth="1"/>
    <col min="22" max="22" width="10.1640625" style="5" customWidth="1"/>
    <col min="23" max="23" width="4.33203125" style="3" customWidth="1"/>
    <col min="24" max="24" width="7.1640625" style="29" customWidth="1"/>
    <col min="25" max="25" width="8.1640625" style="6" customWidth="1"/>
    <col min="26" max="26" width="11" style="5" customWidth="1"/>
    <col min="27" max="27" width="10.1640625" style="5" customWidth="1"/>
    <col min="28" max="28" width="4.33203125" style="3" customWidth="1"/>
    <col min="29" max="29" width="7.1640625" style="29" customWidth="1"/>
    <col min="30" max="30" width="8.1640625" style="6" customWidth="1"/>
    <col min="31" max="31" width="11" style="5" customWidth="1"/>
    <col min="32" max="32" width="9.6640625" style="5" customWidth="1"/>
    <col min="33" max="33" width="4.33203125" style="3" customWidth="1"/>
    <col min="34" max="34" width="7.1640625" style="29" customWidth="1"/>
    <col min="35" max="35" width="8.1640625" style="6" customWidth="1"/>
    <col min="36" max="36" width="11" style="5" customWidth="1"/>
    <col min="37" max="37" width="9.6640625" style="5" customWidth="1"/>
    <col min="38" max="38" width="4.33203125" style="3" customWidth="1"/>
    <col min="39" max="39" width="7.1640625" style="29" customWidth="1"/>
    <col min="40" max="40" width="8.1640625" style="6" customWidth="1"/>
    <col min="41" max="41" width="11" style="5" customWidth="1"/>
    <col min="42" max="42" width="9.6640625" style="5" customWidth="1"/>
    <col min="43" max="43" width="4.33203125" style="3" customWidth="1"/>
    <col min="44" max="44" width="7.1640625" style="29" customWidth="1"/>
    <col min="45" max="45" width="8.1640625" style="6" customWidth="1"/>
    <col min="46" max="46" width="11" style="5" customWidth="1"/>
    <col min="47" max="47" width="9.6640625" style="5" customWidth="1"/>
    <col min="48" max="48" width="4.33203125" style="3" customWidth="1"/>
    <col min="49" max="49" width="7.1640625" style="29" customWidth="1"/>
    <col min="50" max="50" width="8.1640625" style="6" customWidth="1"/>
    <col min="51" max="51" width="11" style="5" customWidth="1"/>
  </cols>
  <sheetData>
    <row r="1" spans="1:51" s="104" customFormat="1" ht="42" customHeight="1" x14ac:dyDescent="0.2">
      <c r="B1" s="425" t="s">
        <v>67</v>
      </c>
      <c r="C1" s="426"/>
      <c r="D1" s="426"/>
      <c r="E1" s="426"/>
      <c r="F1" s="427"/>
      <c r="G1" s="425" t="s">
        <v>68</v>
      </c>
      <c r="H1" s="426"/>
      <c r="I1" s="426"/>
      <c r="J1" s="426"/>
      <c r="K1" s="427"/>
      <c r="L1" s="431" t="s">
        <v>69</v>
      </c>
      <c r="M1" s="432"/>
      <c r="N1" s="432"/>
      <c r="O1" s="432"/>
      <c r="P1" s="433"/>
      <c r="Q1" s="431" t="s">
        <v>70</v>
      </c>
      <c r="R1" s="432"/>
      <c r="S1" s="432"/>
      <c r="T1" s="432"/>
      <c r="U1" s="433"/>
      <c r="V1" s="428" t="s">
        <v>71</v>
      </c>
      <c r="W1" s="429"/>
      <c r="X1" s="429"/>
      <c r="Y1" s="429"/>
      <c r="Z1" s="430"/>
      <c r="AA1" s="428" t="s">
        <v>72</v>
      </c>
      <c r="AB1" s="429"/>
      <c r="AC1" s="429"/>
      <c r="AD1" s="429"/>
      <c r="AE1" s="430"/>
      <c r="AF1" s="419" t="s">
        <v>73</v>
      </c>
      <c r="AG1" s="420"/>
      <c r="AH1" s="420"/>
      <c r="AI1" s="420"/>
      <c r="AJ1" s="421"/>
      <c r="AK1" s="419" t="s">
        <v>74</v>
      </c>
      <c r="AL1" s="420"/>
      <c r="AM1" s="420"/>
      <c r="AN1" s="420"/>
      <c r="AO1" s="421"/>
      <c r="AP1" s="422" t="s">
        <v>75</v>
      </c>
      <c r="AQ1" s="423"/>
      <c r="AR1" s="423"/>
      <c r="AS1" s="423"/>
      <c r="AT1" s="424"/>
      <c r="AU1" s="422" t="s">
        <v>76</v>
      </c>
      <c r="AV1" s="423"/>
      <c r="AW1" s="423"/>
      <c r="AX1" s="423"/>
      <c r="AY1" s="424"/>
    </row>
    <row r="2" spans="1:51" s="86" customFormat="1" ht="74" customHeight="1" thickBot="1" x14ac:dyDescent="0.3">
      <c r="A2" s="21" t="s">
        <v>15</v>
      </c>
      <c r="B2" s="92" t="s">
        <v>16</v>
      </c>
      <c r="C2" s="93" t="s">
        <v>17</v>
      </c>
      <c r="D2" s="93" t="s">
        <v>18</v>
      </c>
      <c r="E2" s="94" t="s">
        <v>20</v>
      </c>
      <c r="F2" s="95" t="s">
        <v>19</v>
      </c>
      <c r="G2" s="92" t="s">
        <v>16</v>
      </c>
      <c r="H2" s="93" t="s">
        <v>17</v>
      </c>
      <c r="I2" s="93" t="s">
        <v>18</v>
      </c>
      <c r="J2" s="94" t="s">
        <v>20</v>
      </c>
      <c r="K2" s="95" t="s">
        <v>19</v>
      </c>
      <c r="L2" s="317" t="s">
        <v>16</v>
      </c>
      <c r="M2" s="318" t="s">
        <v>17</v>
      </c>
      <c r="N2" s="318" t="s">
        <v>18</v>
      </c>
      <c r="O2" s="319" t="s">
        <v>20</v>
      </c>
      <c r="P2" s="320" t="s">
        <v>19</v>
      </c>
      <c r="Q2" s="317" t="s">
        <v>16</v>
      </c>
      <c r="R2" s="318" t="s">
        <v>17</v>
      </c>
      <c r="S2" s="318" t="s">
        <v>18</v>
      </c>
      <c r="T2" s="319" t="s">
        <v>20</v>
      </c>
      <c r="U2" s="320" t="s">
        <v>19</v>
      </c>
      <c r="V2" s="313" t="s">
        <v>16</v>
      </c>
      <c r="W2" s="314" t="s">
        <v>17</v>
      </c>
      <c r="X2" s="314" t="s">
        <v>18</v>
      </c>
      <c r="Y2" s="315" t="s">
        <v>20</v>
      </c>
      <c r="Z2" s="316" t="s">
        <v>19</v>
      </c>
      <c r="AA2" s="313" t="s">
        <v>16</v>
      </c>
      <c r="AB2" s="314" t="s">
        <v>17</v>
      </c>
      <c r="AC2" s="314" t="s">
        <v>18</v>
      </c>
      <c r="AD2" s="315" t="s">
        <v>20</v>
      </c>
      <c r="AE2" s="316" t="s">
        <v>19</v>
      </c>
      <c r="AF2" s="96" t="s">
        <v>16</v>
      </c>
      <c r="AG2" s="97" t="s">
        <v>17</v>
      </c>
      <c r="AH2" s="97" t="s">
        <v>18</v>
      </c>
      <c r="AI2" s="98" t="s">
        <v>20</v>
      </c>
      <c r="AJ2" s="99" t="s">
        <v>19</v>
      </c>
      <c r="AK2" s="96" t="s">
        <v>16</v>
      </c>
      <c r="AL2" s="97" t="s">
        <v>17</v>
      </c>
      <c r="AM2" s="97" t="s">
        <v>18</v>
      </c>
      <c r="AN2" s="98" t="s">
        <v>20</v>
      </c>
      <c r="AO2" s="99" t="s">
        <v>19</v>
      </c>
      <c r="AP2" s="100" t="s">
        <v>16</v>
      </c>
      <c r="AQ2" s="101" t="s">
        <v>17</v>
      </c>
      <c r="AR2" s="101" t="s">
        <v>18</v>
      </c>
      <c r="AS2" s="102" t="s">
        <v>20</v>
      </c>
      <c r="AT2" s="103" t="s">
        <v>19</v>
      </c>
      <c r="AU2" s="100" t="s">
        <v>16</v>
      </c>
      <c r="AV2" s="101" t="s">
        <v>17</v>
      </c>
      <c r="AW2" s="101" t="s">
        <v>18</v>
      </c>
      <c r="AX2" s="102" t="s">
        <v>20</v>
      </c>
      <c r="AY2" s="103" t="s">
        <v>19</v>
      </c>
    </row>
    <row r="3" spans="1:51" ht="17" customHeight="1" x14ac:dyDescent="0.2">
      <c r="A3" s="8" t="s">
        <v>23</v>
      </c>
      <c r="B3" s="30">
        <v>3949341</v>
      </c>
      <c r="C3" s="31">
        <v>3</v>
      </c>
      <c r="D3" s="32" t="s">
        <v>0</v>
      </c>
      <c r="E3" s="33">
        <v>8.2118055555555555E-2</v>
      </c>
      <c r="F3" s="34">
        <v>21699156</v>
      </c>
      <c r="G3" s="30">
        <v>3949305</v>
      </c>
      <c r="H3" s="31">
        <v>3</v>
      </c>
      <c r="I3" s="32" t="s">
        <v>0</v>
      </c>
      <c r="J3" s="33">
        <v>6.924768518518519E-2</v>
      </c>
      <c r="K3" s="34">
        <v>16724392</v>
      </c>
      <c r="L3" s="321">
        <v>4062256</v>
      </c>
      <c r="M3" s="322">
        <v>6</v>
      </c>
      <c r="N3" s="323" t="s">
        <v>0</v>
      </c>
      <c r="O3" s="324">
        <v>1.623263888888889E-2</v>
      </c>
      <c r="P3" s="325">
        <v>17544384</v>
      </c>
      <c r="Q3" s="321">
        <v>3939720</v>
      </c>
      <c r="R3" s="322">
        <v>2</v>
      </c>
      <c r="S3" s="323" t="s">
        <v>0</v>
      </c>
      <c r="T3" s="324">
        <v>9.9972222222222233E-3</v>
      </c>
      <c r="U3" s="325">
        <v>13760300</v>
      </c>
      <c r="V3" s="326">
        <v>3941649</v>
      </c>
      <c r="W3" s="327">
        <v>2</v>
      </c>
      <c r="X3" s="328" t="s">
        <v>0</v>
      </c>
      <c r="Y3" s="329">
        <v>3.292476851851852E-3</v>
      </c>
      <c r="Z3" s="330">
        <v>9662728</v>
      </c>
      <c r="AA3" s="326">
        <v>3943198</v>
      </c>
      <c r="AB3" s="327">
        <v>2</v>
      </c>
      <c r="AC3" s="328" t="s">
        <v>0</v>
      </c>
      <c r="AD3" s="329">
        <v>2.1837962962962961E-3</v>
      </c>
      <c r="AE3" s="330">
        <v>7191816</v>
      </c>
      <c r="AF3" s="55">
        <v>3943072</v>
      </c>
      <c r="AG3" s="56">
        <v>2</v>
      </c>
      <c r="AH3" s="57" t="s">
        <v>0</v>
      </c>
      <c r="AI3" s="58">
        <v>3.5515046296296295E-2</v>
      </c>
      <c r="AJ3" s="52">
        <v>15143484</v>
      </c>
      <c r="AK3" s="55">
        <v>3948677</v>
      </c>
      <c r="AL3" s="56">
        <v>3</v>
      </c>
      <c r="AM3" s="57" t="s">
        <v>0</v>
      </c>
      <c r="AN3" s="58">
        <v>2.0931712962962964E-2</v>
      </c>
      <c r="AO3" s="52">
        <v>11995376</v>
      </c>
      <c r="AP3" s="67">
        <v>3943158</v>
      </c>
      <c r="AQ3" s="68">
        <v>2</v>
      </c>
      <c r="AR3" s="69" t="s">
        <v>0</v>
      </c>
      <c r="AS3" s="70">
        <v>5.7182291666666669E-2</v>
      </c>
      <c r="AT3" s="49">
        <v>9293680</v>
      </c>
      <c r="AU3" s="67">
        <v>3948814</v>
      </c>
      <c r="AV3" s="68">
        <v>3</v>
      </c>
      <c r="AW3" s="69" t="s">
        <v>0</v>
      </c>
      <c r="AX3" s="70">
        <v>5.0602083333333332E-2</v>
      </c>
      <c r="AY3" s="49">
        <v>6919996</v>
      </c>
    </row>
    <row r="4" spans="1:51" x14ac:dyDescent="0.2">
      <c r="A4" s="11" t="s">
        <v>24</v>
      </c>
      <c r="B4" s="35">
        <v>4832236</v>
      </c>
      <c r="C4" s="36">
        <v>3</v>
      </c>
      <c r="D4" s="37" t="s">
        <v>0</v>
      </c>
      <c r="E4" s="38">
        <v>6.6354166666666659E-2</v>
      </c>
      <c r="F4" s="39">
        <v>12784308</v>
      </c>
      <c r="G4" s="35">
        <v>4832275</v>
      </c>
      <c r="H4" s="36">
        <v>3</v>
      </c>
      <c r="I4" s="37" t="s">
        <v>0</v>
      </c>
      <c r="J4" s="38">
        <v>9.4606481481481486E-2</v>
      </c>
      <c r="K4" s="39">
        <v>17732316</v>
      </c>
      <c r="L4" s="351">
        <v>5500306</v>
      </c>
      <c r="M4" s="352">
        <v>10</v>
      </c>
      <c r="N4" s="353" t="s">
        <v>21</v>
      </c>
      <c r="O4" s="354">
        <v>1.0708333333333334E-2</v>
      </c>
      <c r="P4" s="355">
        <v>16014540</v>
      </c>
      <c r="Q4" s="351">
        <v>8504708</v>
      </c>
      <c r="R4" s="352">
        <v>60</v>
      </c>
      <c r="S4" s="353" t="s">
        <v>21</v>
      </c>
      <c r="T4" s="354">
        <v>2.2327199074074076E-2</v>
      </c>
      <c r="U4" s="355">
        <v>19971672</v>
      </c>
      <c r="V4" s="336">
        <v>5375398</v>
      </c>
      <c r="W4" s="337">
        <v>13</v>
      </c>
      <c r="X4" s="338" t="s">
        <v>0</v>
      </c>
      <c r="Y4" s="339">
        <v>3.0755787037037036E-3</v>
      </c>
      <c r="Z4" s="340">
        <v>10006504</v>
      </c>
      <c r="AA4" s="351">
        <v>9136637</v>
      </c>
      <c r="AB4" s="352">
        <v>67</v>
      </c>
      <c r="AC4" s="353" t="s">
        <v>21</v>
      </c>
      <c r="AD4" s="354">
        <v>5.8899305555555554E-3</v>
      </c>
      <c r="AE4" s="355">
        <v>15190680</v>
      </c>
      <c r="AF4" s="59">
        <v>4831828</v>
      </c>
      <c r="AG4" s="60">
        <v>3</v>
      </c>
      <c r="AH4" s="61" t="s">
        <v>0</v>
      </c>
      <c r="AI4" s="62">
        <v>2.2563657407407411E-2</v>
      </c>
      <c r="AJ4" s="53">
        <v>11857268</v>
      </c>
      <c r="AK4" s="59">
        <v>4840703</v>
      </c>
      <c r="AL4" s="60">
        <v>3</v>
      </c>
      <c r="AM4" s="61" t="s">
        <v>0</v>
      </c>
      <c r="AN4" s="62">
        <v>3.47681712962963E-2</v>
      </c>
      <c r="AO4" s="53">
        <v>16848976</v>
      </c>
      <c r="AP4" s="71">
        <v>4832110</v>
      </c>
      <c r="AQ4" s="72">
        <v>3</v>
      </c>
      <c r="AR4" s="73" t="s">
        <v>0</v>
      </c>
      <c r="AS4" s="74">
        <v>5.5671527777777757E-2</v>
      </c>
      <c r="AT4" s="50">
        <v>8021512</v>
      </c>
      <c r="AU4" s="71">
        <v>4831937</v>
      </c>
      <c r="AV4" s="72">
        <v>3</v>
      </c>
      <c r="AW4" s="73" t="s">
        <v>0</v>
      </c>
      <c r="AX4" s="74">
        <v>6.5906712962962979E-2</v>
      </c>
      <c r="AY4" s="50">
        <v>6756780</v>
      </c>
    </row>
    <row r="5" spans="1:51" x14ac:dyDescent="0.2">
      <c r="A5" s="11" t="s">
        <v>25</v>
      </c>
      <c r="B5" s="35">
        <v>5093302</v>
      </c>
      <c r="C5" s="36">
        <v>9</v>
      </c>
      <c r="D5" s="37" t="s">
        <v>0</v>
      </c>
      <c r="E5" s="38">
        <v>5.3263888888888888E-2</v>
      </c>
      <c r="F5" s="39">
        <v>13362592</v>
      </c>
      <c r="G5" s="35">
        <v>5093446</v>
      </c>
      <c r="H5" s="36">
        <v>7</v>
      </c>
      <c r="I5" s="37" t="s">
        <v>0</v>
      </c>
      <c r="J5" s="38">
        <v>7.6840277777777785E-2</v>
      </c>
      <c r="K5" s="39">
        <v>18286064</v>
      </c>
      <c r="L5" s="331">
        <v>5086364</v>
      </c>
      <c r="M5" s="332">
        <v>4</v>
      </c>
      <c r="N5" s="333" t="s">
        <v>0</v>
      </c>
      <c r="O5" s="334">
        <v>5.5634259259259257E-3</v>
      </c>
      <c r="P5" s="335">
        <v>8315212</v>
      </c>
      <c r="Q5" s="331">
        <v>5164619</v>
      </c>
      <c r="R5" s="332">
        <v>8</v>
      </c>
      <c r="S5" s="333" t="s">
        <v>0</v>
      </c>
      <c r="T5" s="334">
        <v>1.028611111111111E-2</v>
      </c>
      <c r="U5" s="335">
        <v>14390864</v>
      </c>
      <c r="V5" s="336">
        <v>5081245</v>
      </c>
      <c r="W5" s="337">
        <v>3</v>
      </c>
      <c r="X5" s="338" t="s">
        <v>0</v>
      </c>
      <c r="Y5" s="339">
        <v>1.7390046296296294E-3</v>
      </c>
      <c r="Z5" s="340">
        <v>5768432</v>
      </c>
      <c r="AA5" s="336">
        <v>4982884</v>
      </c>
      <c r="AB5" s="337">
        <v>3</v>
      </c>
      <c r="AC5" s="338" t="s">
        <v>0</v>
      </c>
      <c r="AD5" s="339">
        <v>3.0263888888888888E-3</v>
      </c>
      <c r="AE5" s="340">
        <v>9144468</v>
      </c>
      <c r="AF5" s="59">
        <v>5094012</v>
      </c>
      <c r="AG5" s="60">
        <v>4</v>
      </c>
      <c r="AH5" s="61" t="s">
        <v>0</v>
      </c>
      <c r="AI5" s="62">
        <v>1.6616319444444444E-2</v>
      </c>
      <c r="AJ5" s="53">
        <v>10882488</v>
      </c>
      <c r="AK5" s="59">
        <v>5096646</v>
      </c>
      <c r="AL5" s="60">
        <v>5</v>
      </c>
      <c r="AM5" s="61" t="s">
        <v>0</v>
      </c>
      <c r="AN5" s="62">
        <v>2.3137152777777781E-2</v>
      </c>
      <c r="AO5" s="53">
        <v>12162920</v>
      </c>
      <c r="AP5" s="71">
        <v>5081547</v>
      </c>
      <c r="AQ5" s="72">
        <v>3</v>
      </c>
      <c r="AR5" s="73" t="s">
        <v>0</v>
      </c>
      <c r="AS5" s="74">
        <v>5.5671527777777757E-2</v>
      </c>
      <c r="AT5" s="50">
        <v>9921992</v>
      </c>
      <c r="AU5" s="71">
        <v>5089546</v>
      </c>
      <c r="AV5" s="72">
        <v>5</v>
      </c>
      <c r="AW5" s="73" t="s">
        <v>0</v>
      </c>
      <c r="AX5" s="74">
        <v>6.2878703703703687E-2</v>
      </c>
      <c r="AY5" s="50">
        <v>7316528</v>
      </c>
    </row>
    <row r="6" spans="1:51" x14ac:dyDescent="0.2">
      <c r="A6" s="11" t="s">
        <v>26</v>
      </c>
      <c r="B6" s="35">
        <v>2111116</v>
      </c>
      <c r="C6" s="36">
        <v>4</v>
      </c>
      <c r="D6" s="37" t="s">
        <v>0</v>
      </c>
      <c r="E6" s="38">
        <v>0.12490740740740741</v>
      </c>
      <c r="F6" s="39">
        <v>43804204</v>
      </c>
      <c r="G6" s="35">
        <v>2110129</v>
      </c>
      <c r="H6" s="36">
        <v>4</v>
      </c>
      <c r="I6" s="37" t="s">
        <v>0</v>
      </c>
      <c r="J6" s="38">
        <v>0.10832175925925926</v>
      </c>
      <c r="K6" s="39">
        <v>18614324</v>
      </c>
      <c r="L6" s="351">
        <v>11432613</v>
      </c>
      <c r="M6" s="352">
        <v>52</v>
      </c>
      <c r="N6" s="353" t="s">
        <v>21</v>
      </c>
      <c r="O6" s="354">
        <v>2.3729629629629632E-2</v>
      </c>
      <c r="P6" s="355">
        <v>29268540</v>
      </c>
      <c r="Q6" s="331">
        <v>12158170</v>
      </c>
      <c r="R6" s="332">
        <v>91</v>
      </c>
      <c r="S6" s="333" t="s">
        <v>0</v>
      </c>
      <c r="T6" s="334">
        <v>3.148923611111111E-2</v>
      </c>
      <c r="U6" s="335">
        <v>26178712</v>
      </c>
      <c r="V6" s="336">
        <v>10328289</v>
      </c>
      <c r="W6" s="337">
        <v>48</v>
      </c>
      <c r="X6" s="338" t="s">
        <v>0</v>
      </c>
      <c r="Y6" s="339">
        <v>5.6244212962962966E-3</v>
      </c>
      <c r="Z6" s="340">
        <v>16205452</v>
      </c>
      <c r="AA6" s="336">
        <v>11595303</v>
      </c>
      <c r="AB6" s="337">
        <v>68</v>
      </c>
      <c r="AC6" s="338" t="s">
        <v>0</v>
      </c>
      <c r="AD6" s="339">
        <v>6.1081018518518515E-3</v>
      </c>
      <c r="AE6" s="340">
        <v>16306332</v>
      </c>
      <c r="AF6" s="59">
        <v>2132254</v>
      </c>
      <c r="AG6" s="60">
        <v>4</v>
      </c>
      <c r="AH6" s="61" t="s">
        <v>0</v>
      </c>
      <c r="AI6" s="62">
        <v>8.9606481481481481E-2</v>
      </c>
      <c r="AJ6" s="53">
        <v>33060796</v>
      </c>
      <c r="AK6" s="59">
        <v>2140359</v>
      </c>
      <c r="AL6" s="60">
        <v>7</v>
      </c>
      <c r="AM6" s="61" t="s">
        <v>0</v>
      </c>
      <c r="AN6" s="62">
        <v>0.12341435185185186</v>
      </c>
      <c r="AO6" s="53">
        <v>29133024</v>
      </c>
      <c r="AP6" s="71">
        <v>2111714</v>
      </c>
      <c r="AQ6" s="72">
        <v>4</v>
      </c>
      <c r="AR6" s="73" t="s">
        <v>0</v>
      </c>
      <c r="AS6" s="74">
        <v>5.436030092592592E-2</v>
      </c>
      <c r="AT6" s="50">
        <v>7354688</v>
      </c>
      <c r="AU6" s="71">
        <v>2111568</v>
      </c>
      <c r="AV6" s="72">
        <v>4</v>
      </c>
      <c r="AW6" s="73" t="s">
        <v>0</v>
      </c>
      <c r="AX6" s="74">
        <v>0.13318657407407408</v>
      </c>
      <c r="AY6" s="50">
        <v>5613568</v>
      </c>
    </row>
    <row r="7" spans="1:51" x14ac:dyDescent="0.2">
      <c r="A7" s="11" t="s">
        <v>27</v>
      </c>
      <c r="B7" s="35">
        <v>5988396</v>
      </c>
      <c r="C7" s="36">
        <v>5</v>
      </c>
      <c r="D7" s="37" t="s">
        <v>0</v>
      </c>
      <c r="E7" s="38">
        <v>7.2534722222222223E-2</v>
      </c>
      <c r="F7" s="39">
        <v>10231192</v>
      </c>
      <c r="G7" s="35">
        <v>5980979</v>
      </c>
      <c r="H7" s="36">
        <v>5</v>
      </c>
      <c r="I7" s="37" t="s">
        <v>0</v>
      </c>
      <c r="J7" s="38">
        <v>8.4155092592592587E-2</v>
      </c>
      <c r="K7" s="39">
        <v>13718508</v>
      </c>
      <c r="L7" s="331">
        <v>5984226</v>
      </c>
      <c r="M7" s="332">
        <v>4</v>
      </c>
      <c r="N7" s="333" t="s">
        <v>0</v>
      </c>
      <c r="O7" s="334">
        <v>3.7868055555555558E-3</v>
      </c>
      <c r="P7" s="335">
        <v>7266256</v>
      </c>
      <c r="Q7" s="331">
        <v>6068986</v>
      </c>
      <c r="R7" s="332">
        <v>22</v>
      </c>
      <c r="S7" s="333" t="s">
        <v>0</v>
      </c>
      <c r="T7" s="334">
        <v>7.3951388888888886E-3</v>
      </c>
      <c r="U7" s="335">
        <v>12093612</v>
      </c>
      <c r="V7" s="336">
        <v>5979704</v>
      </c>
      <c r="W7" s="337">
        <v>3</v>
      </c>
      <c r="X7" s="338" t="s">
        <v>0</v>
      </c>
      <c r="Y7" s="339">
        <v>1.2369212962962963E-3</v>
      </c>
      <c r="Z7" s="340">
        <v>4441264</v>
      </c>
      <c r="AA7" s="336">
        <v>5989482</v>
      </c>
      <c r="AB7" s="337">
        <v>4</v>
      </c>
      <c r="AC7" s="338" t="s">
        <v>0</v>
      </c>
      <c r="AD7" s="339">
        <v>2.0629629629629631E-3</v>
      </c>
      <c r="AE7" s="340">
        <v>7435080</v>
      </c>
      <c r="AF7" s="59">
        <v>5925219</v>
      </c>
      <c r="AG7" s="60">
        <v>3</v>
      </c>
      <c r="AH7" s="61" t="s">
        <v>0</v>
      </c>
      <c r="AI7" s="62">
        <v>1.4113541666666667E-2</v>
      </c>
      <c r="AJ7" s="53">
        <v>10717304</v>
      </c>
      <c r="AK7" s="59">
        <v>5993058</v>
      </c>
      <c r="AL7" s="60">
        <v>5</v>
      </c>
      <c r="AM7" s="61" t="s">
        <v>0</v>
      </c>
      <c r="AN7" s="62">
        <v>1.7468055555555556E-2</v>
      </c>
      <c r="AO7" s="53">
        <v>9949768</v>
      </c>
      <c r="AP7" s="71">
        <v>5925638</v>
      </c>
      <c r="AQ7" s="72">
        <v>3</v>
      </c>
      <c r="AR7" s="73" t="s">
        <v>0</v>
      </c>
      <c r="AS7" s="74">
        <v>5.6882060185185164E-2</v>
      </c>
      <c r="AT7" s="50">
        <v>11755108</v>
      </c>
      <c r="AU7" s="71">
        <v>5983757</v>
      </c>
      <c r="AV7" s="72">
        <v>4</v>
      </c>
      <c r="AW7" s="73" t="s">
        <v>0</v>
      </c>
      <c r="AX7" s="74">
        <v>5.987465277777778E-2</v>
      </c>
      <c r="AY7" s="50">
        <v>6906404</v>
      </c>
    </row>
    <row r="8" spans="1:51" x14ac:dyDescent="0.2">
      <c r="A8" s="11" t="s">
        <v>28</v>
      </c>
      <c r="B8" s="35">
        <v>5954241</v>
      </c>
      <c r="C8" s="36">
        <v>8</v>
      </c>
      <c r="D8" s="37" t="s">
        <v>0</v>
      </c>
      <c r="E8" s="38">
        <v>0.15108796296296298</v>
      </c>
      <c r="F8" s="39">
        <v>27957936</v>
      </c>
      <c r="G8" s="35">
        <v>5950243</v>
      </c>
      <c r="H8" s="36">
        <v>7</v>
      </c>
      <c r="I8" s="37" t="s">
        <v>0</v>
      </c>
      <c r="J8" s="38">
        <v>9.7638888888888886E-2</v>
      </c>
      <c r="K8" s="39">
        <v>16140824</v>
      </c>
      <c r="L8" s="331">
        <v>5972156</v>
      </c>
      <c r="M8" s="332">
        <v>6</v>
      </c>
      <c r="N8" s="333" t="s">
        <v>0</v>
      </c>
      <c r="O8" s="334">
        <v>1.9043749999999998E-2</v>
      </c>
      <c r="P8" s="335">
        <v>17238788</v>
      </c>
      <c r="Q8" s="331">
        <v>5984371</v>
      </c>
      <c r="R8" s="332">
        <v>9</v>
      </c>
      <c r="S8" s="333" t="s">
        <v>0</v>
      </c>
      <c r="T8" s="334">
        <v>1.1117476851851852E-2</v>
      </c>
      <c r="U8" s="335">
        <v>14322404</v>
      </c>
      <c r="V8" s="336">
        <v>5908487</v>
      </c>
      <c r="W8" s="337">
        <v>3</v>
      </c>
      <c r="X8" s="338" t="s">
        <v>0</v>
      </c>
      <c r="Y8" s="339">
        <v>4.4593749999999998E-3</v>
      </c>
      <c r="Z8" s="340">
        <v>13138252</v>
      </c>
      <c r="AA8" s="336">
        <v>5968553</v>
      </c>
      <c r="AB8" s="337">
        <v>6</v>
      </c>
      <c r="AC8" s="338" t="s">
        <v>0</v>
      </c>
      <c r="AD8" s="339">
        <v>2.6922453703703705E-3</v>
      </c>
      <c r="AE8" s="340">
        <v>9217200</v>
      </c>
      <c r="AF8" s="59">
        <v>5978660</v>
      </c>
      <c r="AG8" s="60">
        <v>6</v>
      </c>
      <c r="AH8" s="61" t="s">
        <v>0</v>
      </c>
      <c r="AI8" s="62">
        <v>3.1325694444444448E-2</v>
      </c>
      <c r="AJ8" s="53">
        <v>15012904</v>
      </c>
      <c r="AK8" s="59">
        <v>5969327</v>
      </c>
      <c r="AL8" s="60">
        <v>6</v>
      </c>
      <c r="AM8" s="61" t="s">
        <v>0</v>
      </c>
      <c r="AN8" s="62">
        <v>1.9738194444444444E-2</v>
      </c>
      <c r="AO8" s="53">
        <v>10974832</v>
      </c>
      <c r="AP8" s="71">
        <v>5950810</v>
      </c>
      <c r="AQ8" s="72">
        <v>6</v>
      </c>
      <c r="AR8" s="73" t="s">
        <v>0</v>
      </c>
      <c r="AS8" s="74">
        <v>8.2974652777777783E-2</v>
      </c>
      <c r="AT8" s="50">
        <v>10954216</v>
      </c>
      <c r="AU8" s="71">
        <v>5950424</v>
      </c>
      <c r="AV8" s="72">
        <v>6</v>
      </c>
      <c r="AW8" s="73" t="s">
        <v>0</v>
      </c>
      <c r="AX8" s="74">
        <v>7.733935185185184E-2</v>
      </c>
      <c r="AY8" s="50">
        <v>7349016</v>
      </c>
    </row>
    <row r="9" spans="1:51" ht="17" thickBot="1" x14ac:dyDescent="0.25">
      <c r="A9" s="14" t="s">
        <v>29</v>
      </c>
      <c r="B9" s="40">
        <v>5816803</v>
      </c>
      <c r="C9" s="41">
        <v>5</v>
      </c>
      <c r="D9" s="42" t="s">
        <v>0</v>
      </c>
      <c r="E9" s="43">
        <v>0.17243055555555556</v>
      </c>
      <c r="F9" s="44">
        <v>31610116</v>
      </c>
      <c r="G9" s="40">
        <v>5831365</v>
      </c>
      <c r="H9" s="41">
        <v>8</v>
      </c>
      <c r="I9" s="42" t="s">
        <v>34</v>
      </c>
      <c r="J9" s="43">
        <v>0.10900462962962963</v>
      </c>
      <c r="K9" s="44">
        <v>16137200</v>
      </c>
      <c r="L9" s="341">
        <v>6055272</v>
      </c>
      <c r="M9" s="342">
        <v>11</v>
      </c>
      <c r="N9" s="343" t="s">
        <v>0</v>
      </c>
      <c r="O9" s="344">
        <v>1.5118055555555556E-2</v>
      </c>
      <c r="P9" s="345">
        <v>21010204</v>
      </c>
      <c r="Q9" s="45">
        <v>5922800</v>
      </c>
      <c r="R9" s="22">
        <v>5</v>
      </c>
      <c r="S9" s="46" t="s">
        <v>21</v>
      </c>
      <c r="T9" s="47">
        <v>8.4769675925925932E-3</v>
      </c>
      <c r="U9" s="48">
        <v>9911740</v>
      </c>
      <c r="V9" s="346">
        <v>6225652</v>
      </c>
      <c r="W9" s="347">
        <v>12</v>
      </c>
      <c r="X9" s="348" t="s">
        <v>0</v>
      </c>
      <c r="Y9" s="349">
        <v>3.271875E-3</v>
      </c>
      <c r="Z9" s="350">
        <v>10020396</v>
      </c>
      <c r="AA9" s="45">
        <v>5936778</v>
      </c>
      <c r="AB9" s="22">
        <v>5</v>
      </c>
      <c r="AC9" s="46" t="s">
        <v>21</v>
      </c>
      <c r="AD9" s="47">
        <v>2.1864583333333332E-3</v>
      </c>
      <c r="AE9" s="48">
        <v>6619112</v>
      </c>
      <c r="AF9" s="63">
        <v>5869366</v>
      </c>
      <c r="AG9" s="64">
        <v>7</v>
      </c>
      <c r="AH9" s="65" t="s">
        <v>0</v>
      </c>
      <c r="AI9" s="66">
        <v>3.5195601851851853E-2</v>
      </c>
      <c r="AJ9" s="54">
        <v>22405920</v>
      </c>
      <c r="AK9" s="45">
        <v>5929316</v>
      </c>
      <c r="AL9" s="22">
        <v>11</v>
      </c>
      <c r="AM9" s="46" t="s">
        <v>21</v>
      </c>
      <c r="AN9" s="47">
        <v>3.7955902777777779E-2</v>
      </c>
      <c r="AO9" s="48">
        <v>25966860</v>
      </c>
      <c r="AP9" s="75">
        <v>5862341</v>
      </c>
      <c r="AQ9" s="76">
        <v>3</v>
      </c>
      <c r="AR9" s="77" t="s">
        <v>0</v>
      </c>
      <c r="AS9" s="78">
        <v>7.8742939814814825E-2</v>
      </c>
      <c r="AT9" s="51">
        <v>11796584</v>
      </c>
      <c r="AU9" s="45"/>
      <c r="AV9" s="22"/>
      <c r="AW9" s="46" t="s">
        <v>21</v>
      </c>
      <c r="AX9" s="47"/>
      <c r="AY9" s="48"/>
    </row>
  </sheetData>
  <mergeCells count="10">
    <mergeCell ref="AF1:AJ1"/>
    <mergeCell ref="AU1:AY1"/>
    <mergeCell ref="AP1:AT1"/>
    <mergeCell ref="G1:K1"/>
    <mergeCell ref="B1:F1"/>
    <mergeCell ref="AK1:AO1"/>
    <mergeCell ref="V1:Z1"/>
    <mergeCell ref="AA1:AE1"/>
    <mergeCell ref="L1:P1"/>
    <mergeCell ref="Q1:U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27B4-3E43-1C41-9FC6-F87DC82F54CD}">
  <dimension ref="A1:D15"/>
  <sheetViews>
    <sheetView showGridLines="0" workbookViewId="0"/>
  </sheetViews>
  <sheetFormatPr baseColWidth="10" defaultRowHeight="16" x14ac:dyDescent="0.2"/>
  <cols>
    <col min="1" max="1" width="29.1640625" bestFit="1" customWidth="1"/>
    <col min="2" max="2" width="6.83203125" customWidth="1"/>
    <col min="3" max="3" width="7.83203125" customWidth="1"/>
    <col min="4" max="4" width="15.6640625" bestFit="1" customWidth="1"/>
  </cols>
  <sheetData>
    <row r="1" spans="1:4" s="377" customFormat="1" ht="61" thickBot="1" x14ac:dyDescent="0.3">
      <c r="A1" s="379" t="s">
        <v>134</v>
      </c>
      <c r="B1" s="379" t="s">
        <v>108</v>
      </c>
      <c r="C1" s="379" t="s">
        <v>109</v>
      </c>
      <c r="D1" s="379" t="s">
        <v>110</v>
      </c>
    </row>
    <row r="2" spans="1:4" x14ac:dyDescent="0.2">
      <c r="A2" s="8" t="s">
        <v>115</v>
      </c>
      <c r="B2" s="380">
        <v>-1</v>
      </c>
      <c r="C2" s="380"/>
      <c r="D2" s="380" t="s">
        <v>127</v>
      </c>
    </row>
    <row r="3" spans="1:4" x14ac:dyDescent="0.2">
      <c r="A3" s="166" t="s">
        <v>126</v>
      </c>
      <c r="B3" s="381">
        <v>-2</v>
      </c>
      <c r="C3" s="381"/>
      <c r="D3" s="381" t="s">
        <v>112</v>
      </c>
    </row>
    <row r="4" spans="1:4" x14ac:dyDescent="0.2">
      <c r="A4" s="11" t="s">
        <v>116</v>
      </c>
      <c r="B4" s="382">
        <v>0</v>
      </c>
      <c r="C4" s="382"/>
      <c r="D4" s="382"/>
    </row>
    <row r="5" spans="1:4" x14ac:dyDescent="0.2">
      <c r="A5" s="11" t="s">
        <v>125</v>
      </c>
      <c r="B5" s="382">
        <v>-4</v>
      </c>
      <c r="C5" s="382"/>
      <c r="D5" s="382" t="s">
        <v>128</v>
      </c>
    </row>
    <row r="6" spans="1:4" x14ac:dyDescent="0.2">
      <c r="A6" s="11" t="s">
        <v>117</v>
      </c>
      <c r="B6" s="382">
        <v>1</v>
      </c>
      <c r="C6" s="382" t="s">
        <v>127</v>
      </c>
      <c r="D6" s="382"/>
    </row>
    <row r="7" spans="1:4" x14ac:dyDescent="0.2">
      <c r="A7" s="11" t="s">
        <v>124</v>
      </c>
      <c r="B7" s="382">
        <v>-4</v>
      </c>
      <c r="C7" s="382"/>
      <c r="D7" s="382" t="s">
        <v>129</v>
      </c>
    </row>
    <row r="8" spans="1:4" x14ac:dyDescent="0.2">
      <c r="A8" s="11" t="s">
        <v>118</v>
      </c>
      <c r="B8" s="382">
        <v>0</v>
      </c>
      <c r="C8" s="382"/>
      <c r="D8" s="382"/>
    </row>
    <row r="9" spans="1:4" x14ac:dyDescent="0.2">
      <c r="A9" s="11" t="s">
        <v>123</v>
      </c>
      <c r="B9" s="382">
        <v>4</v>
      </c>
      <c r="C9" s="382" t="s">
        <v>130</v>
      </c>
      <c r="D9" s="382"/>
    </row>
    <row r="10" spans="1:4" x14ac:dyDescent="0.2">
      <c r="A10" s="11" t="s">
        <v>119</v>
      </c>
      <c r="B10" s="382">
        <v>-9</v>
      </c>
      <c r="C10" s="382"/>
      <c r="D10" s="382" t="s">
        <v>131</v>
      </c>
    </row>
    <row r="11" spans="1:4" x14ac:dyDescent="0.2">
      <c r="A11" s="11" t="s">
        <v>122</v>
      </c>
      <c r="B11" s="382">
        <v>-1</v>
      </c>
      <c r="C11" s="382"/>
      <c r="D11" s="382" t="s">
        <v>111</v>
      </c>
    </row>
    <row r="12" spans="1:4" x14ac:dyDescent="0.2">
      <c r="A12" s="11" t="s">
        <v>120</v>
      </c>
      <c r="B12" s="383">
        <v>-4</v>
      </c>
      <c r="C12" s="383"/>
      <c r="D12" s="383" t="s">
        <v>132</v>
      </c>
    </row>
    <row r="13" spans="1:4" ht="17" thickBot="1" x14ac:dyDescent="0.25">
      <c r="A13" s="14" t="s">
        <v>121</v>
      </c>
      <c r="B13" s="384">
        <v>-13</v>
      </c>
      <c r="C13" s="384"/>
      <c r="D13" s="384" t="s">
        <v>133</v>
      </c>
    </row>
    <row r="14" spans="1:4" x14ac:dyDescent="0.2">
      <c r="B14" s="366"/>
      <c r="C14" s="366"/>
      <c r="D14" s="366"/>
    </row>
    <row r="15" spans="1:4" x14ac:dyDescent="0.2">
      <c r="A15" s="378" t="s">
        <v>113</v>
      </c>
      <c r="B15" s="366" cm="1">
        <f t="array" ref="B15">AVERAGE(ABS(B2:B13))</f>
        <v>3.5833333333333335</v>
      </c>
      <c r="C15" s="366"/>
      <c r="D15" s="36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1FEA-44D9-B84E-A2C5-7D2C4B19A0B7}">
  <dimension ref="A1:AH8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7" customWidth="1"/>
    <col min="4" max="4" width="11.1640625" style="149" customWidth="1"/>
    <col min="5" max="5" width="9" style="7" customWidth="1"/>
    <col min="6" max="6" width="11.1640625" style="149" customWidth="1"/>
    <col min="7" max="7" width="9" style="7" customWidth="1"/>
    <col min="8" max="8" width="11.1640625" style="149" customWidth="1"/>
    <col min="9" max="9" width="9" style="7" customWidth="1"/>
    <col min="10" max="10" width="11.1640625" style="149" customWidth="1"/>
    <col min="11" max="11" width="9" style="7" customWidth="1"/>
    <col min="12" max="12" width="11.1640625" style="149" customWidth="1"/>
    <col min="13" max="13" width="9" style="7" customWidth="1"/>
    <col min="14" max="14" width="11.1640625" style="149" customWidth="1"/>
    <col min="15" max="15" width="9" style="7" customWidth="1"/>
    <col min="16" max="16" width="11.1640625" style="149" customWidth="1"/>
    <col min="17" max="17" width="9" style="7" customWidth="1"/>
    <col min="18" max="18" width="11.1640625" style="149" customWidth="1"/>
    <col min="19" max="19" width="9" style="7" customWidth="1"/>
    <col min="20" max="20" width="11.1640625" style="149" customWidth="1"/>
    <col min="21" max="21" width="9" style="7" customWidth="1"/>
    <col min="22" max="22" width="11.1640625" style="149" customWidth="1"/>
    <col min="23" max="23" width="9" style="7" customWidth="1"/>
    <col min="24" max="24" width="11.1640625" style="149" customWidth="1"/>
    <col min="25" max="25" width="9" style="7" customWidth="1"/>
    <col min="26" max="26" width="11.1640625" style="149" customWidth="1"/>
    <col min="27" max="27" width="9" style="7" customWidth="1"/>
    <col min="28" max="28" width="11.1640625" style="149" customWidth="1"/>
    <col min="29" max="29" width="9" style="7" customWidth="1"/>
    <col min="30" max="30" width="11.1640625" style="149" customWidth="1"/>
    <col min="31" max="31" width="9" style="7" customWidth="1"/>
    <col min="32" max="32" width="11.1640625" style="149" customWidth="1"/>
    <col min="33" max="33" width="9" style="7" customWidth="1"/>
  </cols>
  <sheetData>
    <row r="1" spans="1:34" s="85" customFormat="1" ht="59" customHeight="1" x14ac:dyDescent="0.25">
      <c r="B1" s="436" t="s">
        <v>77</v>
      </c>
      <c r="C1" s="437"/>
      <c r="D1" s="445" t="s">
        <v>78</v>
      </c>
      <c r="E1" s="446"/>
      <c r="F1" s="445" t="s">
        <v>79</v>
      </c>
      <c r="G1" s="446"/>
      <c r="H1" s="445" t="s">
        <v>80</v>
      </c>
      <c r="I1" s="446"/>
      <c r="J1" s="443" t="s">
        <v>81</v>
      </c>
      <c r="K1" s="444"/>
      <c r="L1" s="443" t="s">
        <v>82</v>
      </c>
      <c r="M1" s="444"/>
      <c r="N1" s="443" t="s">
        <v>83</v>
      </c>
      <c r="O1" s="444"/>
      <c r="P1" s="438" t="s">
        <v>84</v>
      </c>
      <c r="Q1" s="439"/>
      <c r="R1" s="438" t="s">
        <v>85</v>
      </c>
      <c r="S1" s="439"/>
      <c r="T1" s="438" t="s">
        <v>86</v>
      </c>
      <c r="U1" s="439"/>
      <c r="V1" s="441" t="s">
        <v>87</v>
      </c>
      <c r="W1" s="442"/>
      <c r="X1" s="441" t="s">
        <v>88</v>
      </c>
      <c r="Y1" s="442"/>
      <c r="Z1" s="441" t="s">
        <v>89</v>
      </c>
      <c r="AA1" s="442"/>
      <c r="AB1" s="440" t="s">
        <v>90</v>
      </c>
      <c r="AC1" s="435"/>
      <c r="AD1" s="440" t="s">
        <v>91</v>
      </c>
      <c r="AE1" s="435"/>
      <c r="AF1" s="434" t="s">
        <v>92</v>
      </c>
      <c r="AG1" s="435"/>
      <c r="AH1" s="20"/>
    </row>
    <row r="2" spans="1:34" s="86" customFormat="1" ht="61" thickBot="1" x14ac:dyDescent="0.3">
      <c r="A2" s="21" t="s">
        <v>15</v>
      </c>
      <c r="B2" s="156" t="s">
        <v>6</v>
      </c>
      <c r="C2" s="87" t="s">
        <v>22</v>
      </c>
      <c r="D2" s="297" t="s">
        <v>6</v>
      </c>
      <c r="E2" s="298" t="s">
        <v>22</v>
      </c>
      <c r="F2" s="297" t="s">
        <v>6</v>
      </c>
      <c r="G2" s="298" t="s">
        <v>22</v>
      </c>
      <c r="H2" s="297" t="s">
        <v>6</v>
      </c>
      <c r="I2" s="298" t="s">
        <v>22</v>
      </c>
      <c r="J2" s="305" t="s">
        <v>6</v>
      </c>
      <c r="K2" s="306" t="s">
        <v>22</v>
      </c>
      <c r="L2" s="305" t="s">
        <v>6</v>
      </c>
      <c r="M2" s="306" t="s">
        <v>22</v>
      </c>
      <c r="N2" s="305" t="s">
        <v>6</v>
      </c>
      <c r="O2" s="306" t="s">
        <v>22</v>
      </c>
      <c r="P2" s="153" t="s">
        <v>6</v>
      </c>
      <c r="Q2" s="88" t="s">
        <v>22</v>
      </c>
      <c r="R2" s="153" t="s">
        <v>6</v>
      </c>
      <c r="S2" s="88" t="s">
        <v>22</v>
      </c>
      <c r="T2" s="153" t="s">
        <v>6</v>
      </c>
      <c r="U2" s="88" t="s">
        <v>22</v>
      </c>
      <c r="V2" s="159" t="s">
        <v>6</v>
      </c>
      <c r="W2" s="160" t="s">
        <v>22</v>
      </c>
      <c r="X2" s="159" t="s">
        <v>6</v>
      </c>
      <c r="Y2" s="160" t="s">
        <v>22</v>
      </c>
      <c r="Z2" s="159" t="s">
        <v>6</v>
      </c>
      <c r="AA2" s="160" t="s">
        <v>22</v>
      </c>
      <c r="AB2" s="150" t="s">
        <v>6</v>
      </c>
      <c r="AC2" s="89" t="s">
        <v>22</v>
      </c>
      <c r="AD2" s="150" t="s">
        <v>6</v>
      </c>
      <c r="AE2" s="89" t="s">
        <v>22</v>
      </c>
      <c r="AF2" s="146" t="s">
        <v>6</v>
      </c>
      <c r="AG2" s="90" t="s">
        <v>22</v>
      </c>
      <c r="AH2" s="91"/>
    </row>
    <row r="3" spans="1:34" ht="17" customHeight="1" x14ac:dyDescent="0.2">
      <c r="A3" s="8" t="s">
        <v>23</v>
      </c>
      <c r="B3" s="157">
        <v>0.99998710000000002</v>
      </c>
      <c r="C3" s="79">
        <v>0.64</v>
      </c>
      <c r="D3" s="299">
        <v>0.9965311</v>
      </c>
      <c r="E3" s="300">
        <v>0.16</v>
      </c>
      <c r="F3" s="299">
        <v>0.99735169999999995</v>
      </c>
      <c r="G3" s="300">
        <v>0.33</v>
      </c>
      <c r="H3" s="299">
        <v>0.99761370000000005</v>
      </c>
      <c r="I3" s="300">
        <v>0.35</v>
      </c>
      <c r="J3" s="307">
        <v>0.99895279999999997</v>
      </c>
      <c r="K3" s="308">
        <v>0</v>
      </c>
      <c r="L3" s="307">
        <v>0.99929939999999995</v>
      </c>
      <c r="M3" s="308">
        <v>0</v>
      </c>
      <c r="N3" s="307">
        <v>0.99933919999999998</v>
      </c>
      <c r="O3" s="308">
        <v>0</v>
      </c>
      <c r="P3" s="154">
        <v>0.99975119999999995</v>
      </c>
      <c r="Q3" s="81">
        <v>0.9</v>
      </c>
      <c r="R3" s="154">
        <v>0.99996890000000005</v>
      </c>
      <c r="S3" s="81">
        <v>0.98</v>
      </c>
      <c r="T3" s="154">
        <v>0.99999919999999998</v>
      </c>
      <c r="U3" s="81">
        <v>0.98</v>
      </c>
      <c r="V3" s="161">
        <v>0.99975199999999997</v>
      </c>
      <c r="W3" s="162">
        <v>0.9</v>
      </c>
      <c r="X3" s="161">
        <v>0.99996969999999996</v>
      </c>
      <c r="Y3" s="162">
        <v>0.98</v>
      </c>
      <c r="Z3" s="161">
        <v>1</v>
      </c>
      <c r="AA3" s="162">
        <v>1</v>
      </c>
      <c r="AB3" s="151">
        <v>0.99984779999999995</v>
      </c>
      <c r="AC3" s="83">
        <v>0.97</v>
      </c>
      <c r="AD3" s="151">
        <v>0.99997950000000002</v>
      </c>
      <c r="AE3" s="83">
        <v>0.98</v>
      </c>
      <c r="AF3" s="147">
        <v>1</v>
      </c>
      <c r="AG3" s="83">
        <v>1</v>
      </c>
      <c r="AH3" s="4"/>
    </row>
    <row r="4" spans="1:34" x14ac:dyDescent="0.2">
      <c r="A4" s="11" t="s">
        <v>24</v>
      </c>
      <c r="B4" s="158">
        <v>0.99998229999999999</v>
      </c>
      <c r="C4" s="80">
        <v>0.28000000000000003</v>
      </c>
      <c r="D4" s="356"/>
      <c r="E4" s="357"/>
      <c r="F4" s="356"/>
      <c r="G4" s="357"/>
      <c r="H4" s="356"/>
      <c r="I4" s="357"/>
      <c r="J4" s="356"/>
      <c r="K4" s="357"/>
      <c r="L4" s="356"/>
      <c r="M4" s="357"/>
      <c r="N4" s="356"/>
      <c r="O4" s="357"/>
      <c r="P4" s="155">
        <v>0.99965409999999999</v>
      </c>
      <c r="Q4" s="82">
        <v>0.81</v>
      </c>
      <c r="R4" s="155">
        <v>0.99993339999999997</v>
      </c>
      <c r="S4" s="82">
        <v>0.96</v>
      </c>
      <c r="T4" s="155">
        <v>0.9999981</v>
      </c>
      <c r="U4" s="82">
        <v>0.96</v>
      </c>
      <c r="V4" s="163">
        <v>0.99965490000000001</v>
      </c>
      <c r="W4" s="164">
        <v>0.81</v>
      </c>
      <c r="X4" s="163">
        <v>0.9999342</v>
      </c>
      <c r="Y4" s="164">
        <v>0.96</v>
      </c>
      <c r="Z4" s="163">
        <v>0.99999890000000002</v>
      </c>
      <c r="AA4" s="164">
        <v>0.99</v>
      </c>
      <c r="AB4" s="152">
        <v>0.99986070000000005</v>
      </c>
      <c r="AC4" s="84">
        <v>0.98</v>
      </c>
      <c r="AD4" s="152">
        <v>0.99995920000000005</v>
      </c>
      <c r="AE4" s="84">
        <v>0.97</v>
      </c>
      <c r="AF4" s="148">
        <v>0.99999979999999999</v>
      </c>
      <c r="AG4" s="84">
        <v>0.99</v>
      </c>
      <c r="AH4" s="4"/>
    </row>
    <row r="5" spans="1:34" x14ac:dyDescent="0.2">
      <c r="A5" s="11" t="s">
        <v>25</v>
      </c>
      <c r="B5" s="158">
        <v>0.99997309999999995</v>
      </c>
      <c r="C5" s="80">
        <v>0.12</v>
      </c>
      <c r="D5" s="301">
        <v>0.99935759999999996</v>
      </c>
      <c r="E5" s="302">
        <v>0.49</v>
      </c>
      <c r="F5" s="301">
        <v>0.99976019999999999</v>
      </c>
      <c r="G5" s="302">
        <v>0.93</v>
      </c>
      <c r="H5" s="301">
        <v>0.99999939999999998</v>
      </c>
      <c r="I5" s="302">
        <v>0.99</v>
      </c>
      <c r="J5" s="309">
        <v>0.99952719999999995</v>
      </c>
      <c r="K5" s="310">
        <v>0.19</v>
      </c>
      <c r="L5" s="309">
        <v>0.99978009999999995</v>
      </c>
      <c r="M5" s="310">
        <v>0.19</v>
      </c>
      <c r="N5" s="309">
        <v>0.99997519999999995</v>
      </c>
      <c r="O5" s="310">
        <v>0.19</v>
      </c>
      <c r="P5" s="155">
        <v>0.99948049999999999</v>
      </c>
      <c r="Q5" s="82">
        <v>0.87</v>
      </c>
      <c r="R5" s="155">
        <v>0.9997336</v>
      </c>
      <c r="S5" s="82">
        <v>0.96</v>
      </c>
      <c r="T5" s="155">
        <v>0.99999709999999997</v>
      </c>
      <c r="U5" s="82">
        <v>0.96</v>
      </c>
      <c r="V5" s="163">
        <v>0.99948150000000002</v>
      </c>
      <c r="W5" s="164">
        <v>0.87</v>
      </c>
      <c r="X5" s="163">
        <v>0.99973460000000003</v>
      </c>
      <c r="Y5" s="164">
        <v>0.96</v>
      </c>
      <c r="Z5" s="163">
        <v>0.9999981</v>
      </c>
      <c r="AA5" s="164">
        <v>0.98</v>
      </c>
      <c r="AB5" s="152">
        <v>0.99971279999999996</v>
      </c>
      <c r="AC5" s="84">
        <v>0.96</v>
      </c>
      <c r="AD5" s="152">
        <v>0.99983569999999999</v>
      </c>
      <c r="AE5" s="84">
        <v>0.97</v>
      </c>
      <c r="AF5" s="148">
        <v>0.99999939999999998</v>
      </c>
      <c r="AG5" s="84">
        <v>0.98</v>
      </c>
      <c r="AH5" s="4"/>
    </row>
    <row r="6" spans="1:34" x14ac:dyDescent="0.2">
      <c r="A6" s="11" t="s">
        <v>26</v>
      </c>
      <c r="B6" s="158">
        <v>0.99926289999999995</v>
      </c>
      <c r="C6" s="80">
        <v>0</v>
      </c>
      <c r="D6" s="356"/>
      <c r="E6" s="357"/>
      <c r="F6" s="356"/>
      <c r="G6" s="357"/>
      <c r="H6" s="356"/>
      <c r="I6" s="357"/>
      <c r="J6" s="309">
        <v>0.99940549999999995</v>
      </c>
      <c r="K6" s="310">
        <v>0.63</v>
      </c>
      <c r="L6" s="309">
        <v>0.99990299999999999</v>
      </c>
      <c r="M6" s="310">
        <v>0.78</v>
      </c>
      <c r="N6" s="309">
        <v>0.99997420000000004</v>
      </c>
      <c r="O6" s="310">
        <v>0.78</v>
      </c>
      <c r="P6" s="155">
        <v>0.9996929</v>
      </c>
      <c r="Q6" s="82">
        <v>0.84</v>
      </c>
      <c r="R6" s="155">
        <v>0.99991859999999999</v>
      </c>
      <c r="S6" s="82">
        <v>0.96</v>
      </c>
      <c r="T6" s="155">
        <v>0.99999709999999997</v>
      </c>
      <c r="U6" s="82">
        <v>0.96</v>
      </c>
      <c r="V6" s="163">
        <v>0.99969490000000005</v>
      </c>
      <c r="W6" s="164">
        <v>0.84</v>
      </c>
      <c r="X6" s="163">
        <v>0.99992060000000005</v>
      </c>
      <c r="Y6" s="164">
        <v>0.98</v>
      </c>
      <c r="Z6" s="163">
        <v>0.99999899999999997</v>
      </c>
      <c r="AA6" s="164">
        <v>0.99</v>
      </c>
      <c r="AB6" s="152">
        <v>0.99984550000000005</v>
      </c>
      <c r="AC6" s="84">
        <v>0.96</v>
      </c>
      <c r="AD6" s="152">
        <v>0.9999401</v>
      </c>
      <c r="AE6" s="84">
        <v>0.96</v>
      </c>
      <c r="AF6" s="148">
        <v>0.99999760000000004</v>
      </c>
      <c r="AG6" s="84">
        <v>0.96</v>
      </c>
      <c r="AH6" s="4"/>
    </row>
    <row r="7" spans="1:34" x14ac:dyDescent="0.2">
      <c r="A7" s="11" t="s">
        <v>27</v>
      </c>
      <c r="B7" s="158">
        <v>0.99852770000000002</v>
      </c>
      <c r="C7" s="80">
        <v>0.11</v>
      </c>
      <c r="D7" s="301">
        <v>0.99894320000000003</v>
      </c>
      <c r="E7" s="302">
        <v>0.22</v>
      </c>
      <c r="F7" s="301">
        <v>0.999274</v>
      </c>
      <c r="G7" s="302">
        <v>0.26</v>
      </c>
      <c r="H7" s="301">
        <v>0.99933209999999995</v>
      </c>
      <c r="I7" s="302">
        <v>0.26</v>
      </c>
      <c r="J7" s="309">
        <v>0.99960490000000002</v>
      </c>
      <c r="K7" s="310">
        <v>0.19</v>
      </c>
      <c r="L7" s="309">
        <v>0.99992879999999995</v>
      </c>
      <c r="M7" s="310">
        <v>0.44</v>
      </c>
      <c r="N7" s="309">
        <v>0.99998949999999998</v>
      </c>
      <c r="O7" s="310">
        <v>0.44</v>
      </c>
      <c r="P7" s="155">
        <v>0.999664</v>
      </c>
      <c r="Q7" s="82">
        <v>0.76</v>
      </c>
      <c r="R7" s="155">
        <v>0.99994190000000005</v>
      </c>
      <c r="S7" s="82">
        <v>0.91</v>
      </c>
      <c r="T7" s="155">
        <v>0.99999689999999997</v>
      </c>
      <c r="U7" s="82">
        <v>0.91</v>
      </c>
      <c r="V7" s="163">
        <v>0.99966569999999999</v>
      </c>
      <c r="W7" s="164">
        <v>0.76</v>
      </c>
      <c r="X7" s="163">
        <v>0.99994369999999999</v>
      </c>
      <c r="Y7" s="164">
        <v>0.96</v>
      </c>
      <c r="Z7" s="163">
        <v>0.99999859999999996</v>
      </c>
      <c r="AA7" s="164">
        <v>0.96</v>
      </c>
      <c r="AB7" s="152">
        <v>0.99982510000000002</v>
      </c>
      <c r="AC7" s="84">
        <v>0.97</v>
      </c>
      <c r="AD7" s="152">
        <v>0.99995040000000002</v>
      </c>
      <c r="AE7" s="84">
        <v>0.97</v>
      </c>
      <c r="AF7" s="148">
        <v>0.99999979999999999</v>
      </c>
      <c r="AG7" s="84">
        <v>0.99</v>
      </c>
      <c r="AH7" s="4"/>
    </row>
    <row r="8" spans="1:34" ht="17" thickBot="1" x14ac:dyDescent="0.25">
      <c r="A8" s="14" t="s">
        <v>28</v>
      </c>
      <c r="B8" s="258">
        <v>0.99995000000000001</v>
      </c>
      <c r="C8" s="259">
        <v>0.26</v>
      </c>
      <c r="D8" s="303">
        <v>0.99933079999999996</v>
      </c>
      <c r="E8" s="304">
        <v>0</v>
      </c>
      <c r="F8" s="303">
        <v>0.99974669999999999</v>
      </c>
      <c r="G8" s="304">
        <v>0</v>
      </c>
      <c r="H8" s="303">
        <v>0.9998165</v>
      </c>
      <c r="I8" s="304">
        <v>0</v>
      </c>
      <c r="J8" s="311">
        <v>0.99928919999999999</v>
      </c>
      <c r="K8" s="312">
        <v>0</v>
      </c>
      <c r="L8" s="311">
        <v>0.99965479999999995</v>
      </c>
      <c r="M8" s="312">
        <v>0</v>
      </c>
      <c r="N8" s="311">
        <v>0.99972729999999999</v>
      </c>
      <c r="O8" s="312">
        <v>0</v>
      </c>
      <c r="P8" s="260">
        <v>0.99954880000000002</v>
      </c>
      <c r="Q8" s="261">
        <v>0.73</v>
      </c>
      <c r="R8" s="260">
        <v>0.99986799999999998</v>
      </c>
      <c r="S8" s="261">
        <v>0.91</v>
      </c>
      <c r="T8" s="260">
        <v>0.99999780000000005</v>
      </c>
      <c r="U8" s="261">
        <v>0.91</v>
      </c>
      <c r="V8" s="262">
        <v>0.99955039999999995</v>
      </c>
      <c r="W8" s="263">
        <v>0.73</v>
      </c>
      <c r="X8" s="262">
        <v>0.99986969999999997</v>
      </c>
      <c r="Y8" s="263">
        <v>0.96</v>
      </c>
      <c r="Z8" s="262">
        <v>0.99999939999999998</v>
      </c>
      <c r="AA8" s="263">
        <v>0.98</v>
      </c>
      <c r="AB8" s="264">
        <v>0.99979229999999997</v>
      </c>
      <c r="AC8" s="265">
        <v>0.96</v>
      </c>
      <c r="AD8" s="264">
        <v>0.99994150000000004</v>
      </c>
      <c r="AE8" s="265">
        <v>0.97</v>
      </c>
      <c r="AF8" s="266">
        <v>0.99999959999999999</v>
      </c>
      <c r="AG8" s="265">
        <v>0.98</v>
      </c>
      <c r="AH8" s="4"/>
    </row>
  </sheetData>
  <mergeCells count="16">
    <mergeCell ref="AF1:AG1"/>
    <mergeCell ref="B1:C1"/>
    <mergeCell ref="P1:Q1"/>
    <mergeCell ref="R1:S1"/>
    <mergeCell ref="T1:U1"/>
    <mergeCell ref="AD1:AE1"/>
    <mergeCell ref="AB1:AC1"/>
    <mergeCell ref="V1:W1"/>
    <mergeCell ref="X1:Y1"/>
    <mergeCell ref="Z1:AA1"/>
    <mergeCell ref="J1:K1"/>
    <mergeCell ref="N1:O1"/>
    <mergeCell ref="D1:E1"/>
    <mergeCell ref="H1:I1"/>
    <mergeCell ref="F1:G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B5EA-0D5A-5747-9340-A15820583CFB}">
  <dimension ref="A1:I13"/>
  <sheetViews>
    <sheetView zoomScaleNormal="100" workbookViewId="0"/>
  </sheetViews>
  <sheetFormatPr baseColWidth="10" defaultRowHeight="16" x14ac:dyDescent="0.2"/>
  <cols>
    <col min="1" max="1" width="36" customWidth="1"/>
    <col min="2" max="8" width="14.1640625" style="2" customWidth="1"/>
  </cols>
  <sheetData>
    <row r="1" spans="1:9" ht="35" thickBot="1" x14ac:dyDescent="0.25">
      <c r="B1" s="168" t="s">
        <v>36</v>
      </c>
      <c r="C1" s="169" t="s">
        <v>35</v>
      </c>
      <c r="D1" s="169" t="s">
        <v>38</v>
      </c>
      <c r="E1" s="169" t="s">
        <v>42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3">
        <v>-69851510.645484999</v>
      </c>
      <c r="D2" s="173">
        <v>-68764071.955586001</v>
      </c>
      <c r="E2" s="173">
        <v>-68670883.457019001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3">
        <v>-70694877.413551003</v>
      </c>
      <c r="D3" s="173">
        <v>-68841010.685852006</v>
      </c>
      <c r="E3" s="173">
        <v>-68673432.991656005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3">
        <v>-43043829.851732999</v>
      </c>
      <c r="D4" s="173">
        <v>-41604961.230903</v>
      </c>
      <c r="E4" s="173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3">
        <v>-43306383.349881001</v>
      </c>
      <c r="D5" s="173">
        <v>-41615645.582984999</v>
      </c>
      <c r="E5" s="173">
        <v>-41320182.812003002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3">
        <v>-70992926.179517001</v>
      </c>
      <c r="D6" s="173">
        <v>-69702370.158029005</v>
      </c>
      <c r="E6" s="173">
        <v>-68368413.312104002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3">
        <v>-71141965.475216001</v>
      </c>
      <c r="D7" s="173">
        <v>-69570812.180204004</v>
      </c>
      <c r="E7" s="173">
        <v>-68348288.013797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3">
        <v>-112327531.40864</v>
      </c>
      <c r="D8" s="173">
        <v>-111693172.18251599</v>
      </c>
      <c r="E8" s="173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3">
        <v>-112827117.52719501</v>
      </c>
      <c r="D9" s="173">
        <v>-111857505.055167</v>
      </c>
      <c r="E9" s="173">
        <v>-111492936.523251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3">
        <v>-137115849.029313</v>
      </c>
      <c r="D10" s="173">
        <v>-134747665.78155601</v>
      </c>
      <c r="E10" s="173">
        <v>-134454433.20209101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3">
        <v>-137599429.95296499</v>
      </c>
      <c r="D11" s="173">
        <v>-134766777.648489</v>
      </c>
      <c r="E11" s="173">
        <v>-134420052.15809399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3">
        <v>-84400588.875263005</v>
      </c>
      <c r="D12" s="173">
        <v>-83230715.074970007</v>
      </c>
      <c r="E12" s="173">
        <v>-82894951.872108996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68">
        <v>-84664982.618608996</v>
      </c>
      <c r="D13" s="268">
        <v>-83151089.177567005</v>
      </c>
      <c r="E13" s="268">
        <v>-82898291.500992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8D6E-B6BF-D34C-B305-5A0C63E37AEC}">
  <dimension ref="A1:I13"/>
  <sheetViews>
    <sheetView workbookViewId="0"/>
  </sheetViews>
  <sheetFormatPr baseColWidth="10" defaultRowHeight="16" x14ac:dyDescent="0.2"/>
  <cols>
    <col min="1" max="1" width="36" bestFit="1" customWidth="1"/>
    <col min="2" max="8" width="14.1640625" style="2" customWidth="1"/>
  </cols>
  <sheetData>
    <row r="1" spans="1:9" ht="35" thickBot="1" x14ac:dyDescent="0.25">
      <c r="B1" s="168" t="s">
        <v>36</v>
      </c>
      <c r="C1" s="170" t="s">
        <v>40</v>
      </c>
      <c r="D1" s="170" t="s">
        <v>39</v>
      </c>
      <c r="E1" s="170" t="s">
        <v>41</v>
      </c>
      <c r="F1" s="171" t="s">
        <v>37</v>
      </c>
      <c r="G1" s="171" t="s">
        <v>43</v>
      </c>
      <c r="H1" s="171" t="s">
        <v>44</v>
      </c>
      <c r="I1" s="165"/>
    </row>
    <row r="2" spans="1:9" x14ac:dyDescent="0.2">
      <c r="A2" s="167" t="s">
        <v>93</v>
      </c>
      <c r="B2" s="172">
        <v>-68751495.411901996</v>
      </c>
      <c r="C2" s="174">
        <v>-69850088.562993005</v>
      </c>
      <c r="D2" s="174">
        <v>-68762644.232712999</v>
      </c>
      <c r="E2" s="174">
        <v>-68669455.722656995</v>
      </c>
      <c r="F2" s="175">
        <v>-69597972.909382001</v>
      </c>
      <c r="G2" s="175">
        <v>-68734531.390147999</v>
      </c>
      <c r="H2" s="175">
        <v>-68669455.722656995</v>
      </c>
    </row>
    <row r="3" spans="1:9" x14ac:dyDescent="0.2">
      <c r="A3" s="3" t="s">
        <v>94</v>
      </c>
      <c r="B3" s="172">
        <v>-68820892.341912001</v>
      </c>
      <c r="C3" s="174">
        <v>-70690752.353045002</v>
      </c>
      <c r="D3" s="174">
        <v>-68837033.282710001</v>
      </c>
      <c r="E3" s="174">
        <v>-68669455.722656995</v>
      </c>
      <c r="F3" s="175">
        <v>-70307642.769793004</v>
      </c>
      <c r="G3" s="175">
        <v>-68801834.079796001</v>
      </c>
      <c r="H3" s="175">
        <v>-68669455.722656995</v>
      </c>
    </row>
    <row r="4" spans="1:9" x14ac:dyDescent="0.2">
      <c r="A4" s="166" t="s">
        <v>95</v>
      </c>
      <c r="B4" s="172">
        <v>-41431605.905185997</v>
      </c>
      <c r="C4" s="174">
        <v>-43043829.851732999</v>
      </c>
      <c r="D4" s="174">
        <v>-41604961.230903</v>
      </c>
      <c r="E4" s="174">
        <v>-41322389.683766998</v>
      </c>
      <c r="F4" s="175">
        <v>-42440271.589295</v>
      </c>
      <c r="G4" s="175">
        <v>-41486711.125023998</v>
      </c>
      <c r="H4" s="175">
        <v>-41294467.463206001</v>
      </c>
    </row>
    <row r="5" spans="1:9" x14ac:dyDescent="0.2">
      <c r="A5" s="166" t="s">
        <v>96</v>
      </c>
      <c r="B5" s="172">
        <v>-41396907.194064997</v>
      </c>
      <c r="C5" s="174">
        <v>-43303015.851093002</v>
      </c>
      <c r="D5" s="174">
        <v>-41611806.239192002</v>
      </c>
      <c r="E5" s="174">
        <v>-41316343.412735</v>
      </c>
      <c r="F5" s="175">
        <v>-42610010.568979003</v>
      </c>
      <c r="G5" s="175">
        <v>-41508539.191228002</v>
      </c>
      <c r="H5" s="175">
        <v>-41302768.730410002</v>
      </c>
    </row>
    <row r="6" spans="1:9" x14ac:dyDescent="0.2">
      <c r="A6" s="11" t="s">
        <v>97</v>
      </c>
      <c r="B6" s="172">
        <v>-68382307.734087005</v>
      </c>
      <c r="C6" s="174">
        <v>-70992304.210036993</v>
      </c>
      <c r="D6" s="174">
        <v>-69700546.521939993</v>
      </c>
      <c r="E6" s="174">
        <v>-68366579.844458997</v>
      </c>
      <c r="F6" s="175">
        <v>-70140607.253542006</v>
      </c>
      <c r="G6" s="175">
        <v>-69278457.578893006</v>
      </c>
      <c r="H6" s="175">
        <v>-68332908.661075994</v>
      </c>
    </row>
    <row r="7" spans="1:9" x14ac:dyDescent="0.2">
      <c r="A7" s="11" t="s">
        <v>98</v>
      </c>
      <c r="B7" s="172">
        <v>-68386694.076451004</v>
      </c>
      <c r="C7" s="174">
        <v>-71138222.682772994</v>
      </c>
      <c r="D7" s="174">
        <v>-69567063.149829</v>
      </c>
      <c r="E7" s="174">
        <v>-68344538.953308001</v>
      </c>
      <c r="F7" s="175">
        <v>-70377881.528788999</v>
      </c>
      <c r="G7" s="175">
        <v>-69242760.751530007</v>
      </c>
      <c r="H7" s="175">
        <v>-68338219.257044002</v>
      </c>
    </row>
    <row r="8" spans="1:9" x14ac:dyDescent="0.2">
      <c r="A8" s="11" t="s">
        <v>99</v>
      </c>
      <c r="B8" s="172">
        <v>-111530138.796941</v>
      </c>
      <c r="C8" s="174">
        <v>-112327531.40864</v>
      </c>
      <c r="D8" s="174">
        <v>-111693172.18251599</v>
      </c>
      <c r="E8" s="174">
        <v>-111483596.13303199</v>
      </c>
      <c r="F8" s="175">
        <v>-111951158.11380599</v>
      </c>
      <c r="G8" s="175">
        <v>-111651145.678868</v>
      </c>
      <c r="H8" s="175">
        <v>-111482933.25901</v>
      </c>
    </row>
    <row r="9" spans="1:9" x14ac:dyDescent="0.2">
      <c r="A9" s="11" t="s">
        <v>100</v>
      </c>
      <c r="B9" s="172">
        <v>-111606825.12181801</v>
      </c>
      <c r="C9" s="174">
        <v>-112818648.24208</v>
      </c>
      <c r="D9" s="174">
        <v>-111848995.865798</v>
      </c>
      <c r="E9" s="174">
        <v>-111484426.92990699</v>
      </c>
      <c r="F9" s="175">
        <v>-112332291.621768</v>
      </c>
      <c r="G9" s="175">
        <v>-111750900.775971</v>
      </c>
      <c r="H9" s="175">
        <v>-111465398.336896</v>
      </c>
    </row>
    <row r="10" spans="1:9" x14ac:dyDescent="0.2">
      <c r="A10" s="11" t="s">
        <v>101</v>
      </c>
      <c r="B10" s="172">
        <v>-134631858.25289401</v>
      </c>
      <c r="C10" s="174">
        <v>-137101812.55031201</v>
      </c>
      <c r="D10" s="174">
        <v>-134733324.85994801</v>
      </c>
      <c r="E10" s="174">
        <v>-134440092.12342101</v>
      </c>
      <c r="F10" s="175">
        <v>-136220773.66187599</v>
      </c>
      <c r="G10" s="175">
        <v>-134690430.54396299</v>
      </c>
      <c r="H10" s="175">
        <v>-134411349.383095</v>
      </c>
    </row>
    <row r="11" spans="1:9" x14ac:dyDescent="0.2">
      <c r="A11" s="11" t="s">
        <v>102</v>
      </c>
      <c r="B11" s="172">
        <v>-135327640.316652</v>
      </c>
      <c r="C11" s="174">
        <v>-137598248.75119799</v>
      </c>
      <c r="D11" s="174">
        <v>-134765628.760874</v>
      </c>
      <c r="E11" s="174">
        <v>-134418903.87865999</v>
      </c>
      <c r="F11" s="175">
        <v>-136585895.45969701</v>
      </c>
      <c r="G11" s="175">
        <v>-134720643.991061</v>
      </c>
      <c r="H11" s="175">
        <v>-134402870.314825</v>
      </c>
    </row>
    <row r="12" spans="1:9" x14ac:dyDescent="0.2">
      <c r="A12" s="11" t="s">
        <v>103</v>
      </c>
      <c r="B12" s="172">
        <v>-82942439.420649007</v>
      </c>
      <c r="C12" s="174">
        <v>-84398012.200914994</v>
      </c>
      <c r="D12" s="174">
        <v>-83228160.862088993</v>
      </c>
      <c r="E12" s="174">
        <v>-82892397.469785005</v>
      </c>
      <c r="F12" s="175">
        <v>-83973857.580461994</v>
      </c>
      <c r="G12" s="175">
        <v>-83012752.914519995</v>
      </c>
      <c r="H12" s="175">
        <v>-82892149.48195</v>
      </c>
    </row>
    <row r="13" spans="1:9" ht="17" thickBot="1" x14ac:dyDescent="0.25">
      <c r="A13" s="14" t="s">
        <v>104</v>
      </c>
      <c r="B13" s="267">
        <v>-82955364.936139002</v>
      </c>
      <c r="C13" s="270">
        <v>-84657763.398277</v>
      </c>
      <c r="D13" s="270">
        <v>-83144016.426284999</v>
      </c>
      <c r="E13" s="270">
        <v>-82891218.790547997</v>
      </c>
      <c r="F13" s="269">
        <v>-84123418.690825</v>
      </c>
      <c r="G13" s="269">
        <v>-83038509.194700003</v>
      </c>
      <c r="H13" s="269">
        <v>-82891218.790547997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CAD0C-E9D1-9E42-833D-C7863B16B8EF}">
  <dimension ref="A1:I13"/>
  <sheetViews>
    <sheetView zoomScaleNormal="100" workbookViewId="0"/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7" t="s">
        <v>35</v>
      </c>
      <c r="D1" s="177" t="s">
        <v>38</v>
      </c>
      <c r="E1" s="177" t="s">
        <v>42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scores'!B2, AVERAGE('ALE scores'!$B$2:$H$3), _xlfn.STDEV.P('ALE scores'!$B$2:$H$3))</f>
        <v>0.57472942184883802</v>
      </c>
      <c r="C2" s="181">
        <f>STANDARDIZE('ALE scores'!C2, AVERAGE('ALE scores'!$B$2:$H$3), _xlfn.STDEV.P('ALE scores'!$B$2:$H$3))</f>
        <v>-1.086444910234176</v>
      </c>
      <c r="D2" s="181">
        <f>STANDARDIZE('ALE scores'!D2, AVERAGE('ALE scores'!$B$2:$H$3), _xlfn.STDEV.P('ALE scores'!$B$2:$H$3))</f>
        <v>0.55573711072770782</v>
      </c>
      <c r="E2" s="181">
        <f>STANDARDIZE('ALE scores'!E2, AVERAGE('ALE scores'!$B$2:$H$3), _xlfn.STDEV.P('ALE scores'!$B$2:$H$3))</f>
        <v>0.69646456352909158</v>
      </c>
      <c r="F2" s="183">
        <f>STANDARDIZE('ALE scores'!F2, AVERAGE('ALE scores'!$B$2:$H$3), _xlfn.STDEV.P('ALE scores'!$B$2:$H$3))</f>
        <v>-0.70356804946844953</v>
      </c>
      <c r="G2" s="183">
        <f>STANDARDIZE('ALE scores'!G2, AVERAGE('ALE scores'!$B$2:$H$3), _xlfn.STDEV.P('ALE scores'!$B$2:$H$3))</f>
        <v>0.6003474284421173</v>
      </c>
      <c r="H2" s="183">
        <f>STANDARDIZE('ALE scores'!H2, AVERAGE('ALE scores'!$B$2:$H$3), _xlfn.STDEV.P('ALE scores'!$B$2:$H$3))</f>
        <v>0.69862063882949665</v>
      </c>
    </row>
    <row r="3" spans="1:9" x14ac:dyDescent="0.2">
      <c r="A3" s="3" t="s">
        <v>94</v>
      </c>
      <c r="B3" s="180">
        <f>STANDARDIZE('ALE scores'!B3, AVERAGE('ALE scores'!$B$2:$H$3), _xlfn.STDEV.P('ALE scores'!$B$2:$H$3))</f>
        <v>0.46993051058059288</v>
      </c>
      <c r="C3" s="181">
        <f>STANDARDIZE('ALE scores'!C3, AVERAGE('ALE scores'!$B$2:$H$3), _xlfn.STDEV.P('ALE scores'!$B$2:$H$3))</f>
        <v>-2.360044752192493</v>
      </c>
      <c r="D3" s="181">
        <f>STANDARDIZE('ALE scores'!D3, AVERAGE('ALE scores'!$B$2:$H$3), _xlfn.STDEV.P('ALE scores'!$B$2:$H$3))</f>
        <v>0.43954904354554397</v>
      </c>
      <c r="E3" s="181">
        <f>STANDARDIZE('ALE scores'!E3, AVERAGE('ALE scores'!$B$2:$H$3), _xlfn.STDEV.P('ALE scores'!$B$2:$H$3))</f>
        <v>0.69261441548709335</v>
      </c>
      <c r="F3" s="183">
        <f>STANDARDIZE('ALE scores'!F3, AVERAGE('ALE scores'!$B$2:$H$3), _xlfn.STDEV.P('ALE scores'!$B$2:$H$3))</f>
        <v>-1.7752671681504633</v>
      </c>
      <c r="G3" s="183">
        <f>STANDARDIZE('ALE scores'!G3, AVERAGE('ALE scores'!$B$2:$H$3), _xlfn.STDEV.P('ALE scores'!$B$2:$H$3))</f>
        <v>0.49871110822567133</v>
      </c>
      <c r="H3" s="183">
        <f>STANDARDIZE('ALE scores'!H3, AVERAGE('ALE scores'!$B$2:$H$3), _xlfn.STDEV.P('ALE scores'!$B$2:$H$3))</f>
        <v>0.69862063882949665</v>
      </c>
    </row>
    <row r="4" spans="1:9" x14ac:dyDescent="0.2">
      <c r="A4" s="166" t="s">
        <v>95</v>
      </c>
      <c r="B4" s="180">
        <f>STANDARDIZE('ALE scores'!B4, AVERAGE('ALE scores'!$B$4:$H$5), _xlfn.STDEV.P('ALE scores'!$B$4:$H$5))</f>
        <v>0.59699641855422603</v>
      </c>
      <c r="C4" s="181">
        <f>STANDARDIZE('ALE scores'!C4, AVERAGE('ALE scores'!$B$4:$H$5), _xlfn.STDEV.P('ALE scores'!$B$4:$H$5))</f>
        <v>-1.7912398996643579</v>
      </c>
      <c r="D4" s="181">
        <f>STANDARDIZE('ALE scores'!D4, AVERAGE('ALE scores'!$B$4:$H$5), _xlfn.STDEV.P('ALE scores'!$B$4:$H$5))</f>
        <v>0.34019990729989646</v>
      </c>
      <c r="E4" s="181">
        <f>STANDARDIZE('ALE scores'!E4, AVERAGE('ALE scores'!$B$4:$H$5), _xlfn.STDEV.P('ALE scores'!$B$4:$H$5))</f>
        <v>0.7587817257940177</v>
      </c>
      <c r="F4" s="183">
        <f>STANDARDIZE('ALE scores'!F4, AVERAGE('ALE scores'!$B$4:$H$5), _xlfn.STDEV.P('ALE scores'!$B$4:$H$5))</f>
        <v>-0.89717070685615485</v>
      </c>
      <c r="G4" s="183">
        <f>STANDARDIZE('ALE scores'!G4, AVERAGE('ALE scores'!$B$4:$H$5), _xlfn.STDEV.P('ALE scores'!$B$4:$H$5))</f>
        <v>0.51536738207799837</v>
      </c>
      <c r="H4" s="183">
        <f>STANDARDIZE('ALE scores'!H4, AVERAGE('ALE scores'!$B$4:$H$5), _xlfn.STDEV.P('ALE scores'!$B$4:$H$5))</f>
        <v>0.80014375950646033</v>
      </c>
    </row>
    <row r="5" spans="1:9" x14ac:dyDescent="0.2">
      <c r="A5" s="166" t="s">
        <v>96</v>
      </c>
      <c r="B5" s="180">
        <f>STANDARDIZE('ALE scores'!B5, AVERAGE('ALE scores'!$B$4:$H$5), _xlfn.STDEV.P('ALE scores'!$B$4:$H$5))</f>
        <v>0.64839667363171261</v>
      </c>
      <c r="C5" s="181">
        <f>STANDARDIZE('ALE scores'!C5, AVERAGE('ALE scores'!$B$4:$H$5), _xlfn.STDEV.P('ALE scores'!$B$4:$H$5))</f>
        <v>-2.1801683739593605</v>
      </c>
      <c r="D5" s="181">
        <f>STANDARDIZE('ALE scores'!D5, AVERAGE('ALE scores'!$B$4:$H$5), _xlfn.STDEV.P('ALE scores'!$B$4:$H$5))</f>
        <v>0.3243728519249186</v>
      </c>
      <c r="E5" s="181">
        <f>STANDARDIZE('ALE scores'!E5, AVERAGE('ALE scores'!$B$4:$H$5), _xlfn.STDEV.P('ALE scores'!$B$4:$H$5))</f>
        <v>0.76205083199214629</v>
      </c>
      <c r="F5" s="183">
        <f>STANDARDIZE('ALE scores'!F5, AVERAGE('ALE scores'!$B$4:$H$5), _xlfn.STDEV.P('ALE scores'!$B$4:$H$5))</f>
        <v>-1.1486102148518784</v>
      </c>
      <c r="G5" s="183">
        <f>STANDARDIZE('ALE scores'!G5, AVERAGE('ALE scores'!$B$4:$H$5), _xlfn.STDEV.P('ALE scores'!$B$4:$H$5))</f>
        <v>0.48303280438081603</v>
      </c>
      <c r="H5" s="183">
        <f>STANDARDIZE('ALE scores'!H5, AVERAGE('ALE scores'!$B$4:$H$5), _xlfn.STDEV.P('ALE scores'!$B$4:$H$5))</f>
        <v>0.78784684016948203</v>
      </c>
    </row>
    <row r="6" spans="1:9" x14ac:dyDescent="0.2">
      <c r="A6" s="11" t="s">
        <v>97</v>
      </c>
      <c r="B6" s="180">
        <f>STANDARDIZE('ALE scores'!B6, AVERAGE('ALE scores'!$B$6:$H$7), _xlfn.STDEV.P('ALE scores'!$B$6:$H$7))</f>
        <v>0.95813435726168594</v>
      </c>
      <c r="C6" s="181">
        <f>STANDARDIZE('ALE scores'!C6, AVERAGE('ALE scores'!$B$6:$H$7), _xlfn.STDEV.P('ALE scores'!$B$6:$H$7))</f>
        <v>-1.6843137390655989</v>
      </c>
      <c r="D6" s="181">
        <f>STANDARDIZE('ALE scores'!D6, AVERAGE('ALE scores'!$B$6:$H$7), _xlfn.STDEV.P('ALE scores'!$B$6:$H$7))</f>
        <v>-0.37802276875761498</v>
      </c>
      <c r="E6" s="181">
        <f>STANDARDIZE('ALE scores'!E6, AVERAGE('ALE scores'!$B$6:$H$7), _xlfn.STDEV.P('ALE scores'!$B$6:$H$7))</f>
        <v>0.9721981853108701</v>
      </c>
      <c r="F6" s="183">
        <f>STANDARDIZE('ALE scores'!F6, AVERAGE('ALE scores'!$B$6:$H$7), _xlfn.STDEV.P('ALE scores'!$B$6:$H$7))</f>
        <v>-0.82160301726366991</v>
      </c>
      <c r="G6" s="183">
        <f>STANDARDIZE('ALE scores'!G6, AVERAGE('ALE scores'!$B$6:$H$7), _xlfn.STDEV.P('ALE scores'!$B$6:$H$7))</f>
        <v>5.1058313431171613E-2</v>
      </c>
      <c r="H6" s="183">
        <f>STANDARDIZE('ALE scores'!H6, AVERAGE('ALE scores'!$B$6:$H$7), _xlfn.STDEV.P('ALE scores'!$B$6:$H$7))</f>
        <v>1.0081357225193261</v>
      </c>
    </row>
    <row r="7" spans="1:9" x14ac:dyDescent="0.2">
      <c r="A7" s="11" t="s">
        <v>98</v>
      </c>
      <c r="B7" s="180">
        <f>STANDARDIZE('ALE scores'!B7, AVERAGE('ALE scores'!$B$6:$H$7), _xlfn.STDEV.P('ALE scores'!$B$6:$H$7))</f>
        <v>0.95369453494683298</v>
      </c>
      <c r="C7" s="181">
        <f>STANDARDIZE('ALE scores'!C7, AVERAGE('ALE scores'!$B$6:$H$7), _xlfn.STDEV.P('ALE scores'!$B$6:$H$7))</f>
        <v>-1.8351701784227932</v>
      </c>
      <c r="D7" s="181">
        <f>STANDARDIZE('ALE scores'!D7, AVERAGE('ALE scores'!$B$6:$H$7), _xlfn.STDEV.P('ALE scores'!$B$6:$H$7))</f>
        <v>-0.24486078613664194</v>
      </c>
      <c r="E7" s="181">
        <f>STANDARDIZE('ALE scores'!E7, AVERAGE('ALE scores'!$B$6:$H$7), _xlfn.STDEV.P('ALE scores'!$B$6:$H$7))</f>
        <v>0.99256885889300506</v>
      </c>
      <c r="F7" s="183">
        <f>STANDARDIZE('ALE scores'!F7, AVERAGE('ALE scores'!$B$6:$H$7), _xlfn.STDEV.P('ALE scores'!$B$6:$H$7))</f>
        <v>-1.0617702305274148</v>
      </c>
      <c r="G7" s="183">
        <f>STANDARDIZE('ALE scores'!G7, AVERAGE('ALE scores'!$B$6:$H$7), _xlfn.STDEV.P('ALE scores'!$B$6:$H$7))</f>
        <v>8.7190370061432904E-2</v>
      </c>
      <c r="H7" s="183">
        <f>STANDARDIZE('ALE scores'!H7, AVERAGE('ALE scores'!$B$6:$H$7), _xlfn.STDEV.P('ALE scores'!$B$6:$H$7))</f>
        <v>1.0027603777497405</v>
      </c>
    </row>
    <row r="8" spans="1:9" x14ac:dyDescent="0.2">
      <c r="A8" s="11" t="s">
        <v>99</v>
      </c>
      <c r="B8" s="180">
        <f>STANDARDIZE('ALE scores'!B8, AVERAGE('ALE scores'!$B$8:$H$9), _xlfn.STDEV.P('ALE scores'!$B$8:$H$9))</f>
        <v>0.72773975573817073</v>
      </c>
      <c r="C8" s="181">
        <f>STANDARDIZE('ALE scores'!C8, AVERAGE('ALE scores'!$B$8:$H$9), _xlfn.STDEV.P('ALE scores'!$B$8:$H$9))</f>
        <v>-1.2878171927643969</v>
      </c>
      <c r="D8" s="181">
        <f>STANDARDIZE('ALE scores'!D8, AVERAGE('ALE scores'!$B$8:$H$9), _xlfn.STDEV.P('ALE scores'!$B$8:$H$9))</f>
        <v>0.31564279332284345</v>
      </c>
      <c r="E8" s="181">
        <f>STANDARDIZE('ALE scores'!E8, AVERAGE('ALE scores'!$B$8:$H$9), _xlfn.STDEV.P('ALE scores'!$B$8:$H$9))</f>
        <v>0.84538492609375226</v>
      </c>
      <c r="F8" s="183">
        <f>STANDARDIZE('ALE scores'!F8, AVERAGE('ALE scores'!$B$8:$H$9), _xlfn.STDEV.P('ALE scores'!$B$8:$H$9))</f>
        <v>-0.3364642475481987</v>
      </c>
      <c r="G8" s="183">
        <f>STANDARDIZE('ALE scores'!G8, AVERAGE('ALE scores'!$B$8:$H$9), _xlfn.STDEV.P('ALE scores'!$B$8:$H$9))</f>
        <v>0.42187253536736341</v>
      </c>
      <c r="H8" s="183">
        <f>STANDARDIZE('ALE scores'!H8, AVERAGE('ALE scores'!$B$8:$H$9), _xlfn.STDEV.P('ALE scores'!$B$8:$H$9))</f>
        <v>0.847060462487501</v>
      </c>
    </row>
    <row r="9" spans="1:9" x14ac:dyDescent="0.2">
      <c r="A9" s="11" t="s">
        <v>100</v>
      </c>
      <c r="B9" s="180">
        <f>STANDARDIZE('ALE scores'!B9, AVERAGE('ALE scores'!$B$8:$H$9), _xlfn.STDEV.P('ALE scores'!$B$8:$H$9))</f>
        <v>0.53390092064832928</v>
      </c>
      <c r="C9" s="181">
        <f>STANDARDIZE('ALE scores'!C9, AVERAGE('ALE scores'!$B$8:$H$9), _xlfn.STDEV.P('ALE scores'!$B$8:$H$9))</f>
        <v>-2.5506132832416917</v>
      </c>
      <c r="D9" s="181">
        <f>STANDARDIZE('ALE scores'!D9, AVERAGE('ALE scores'!$B$8:$H$9), _xlfn.STDEV.P('ALE scores'!$B$8:$H$9))</f>
        <v>-9.9738862438173495E-2</v>
      </c>
      <c r="E9" s="181">
        <f>STANDARDIZE('ALE scores'!E9, AVERAGE('ALE scores'!$B$8:$H$9), _xlfn.STDEV.P('ALE scores'!$B$8:$H$9))</f>
        <v>0.82177536647227023</v>
      </c>
      <c r="F9" s="183">
        <f>STANDARDIZE('ALE scores'!F9, AVERAGE('ALE scores'!$B$8:$H$9), _xlfn.STDEV.P('ALE scores'!$B$8:$H$9))</f>
        <v>-1.2998495097256135</v>
      </c>
      <c r="G9" s="183">
        <f>STANDARDIZE('ALE scores'!G9, AVERAGE('ALE scores'!$B$8:$H$9), _xlfn.STDEV.P('ALE scores'!$B$8:$H$9))</f>
        <v>0.1697231221867001</v>
      </c>
      <c r="H9" s="183">
        <f>STANDARDIZE('ALE scores'!H9, AVERAGE('ALE scores'!$B$8:$H$9), _xlfn.STDEV.P('ALE scores'!$B$8:$H$9))</f>
        <v>0.89138321340065418</v>
      </c>
    </row>
    <row r="10" spans="1:9" x14ac:dyDescent="0.2">
      <c r="A10" s="11" t="s">
        <v>101</v>
      </c>
      <c r="B10" s="180">
        <f>STANDARDIZE('ALE scores'!B10, AVERAGE('ALE scores'!$B$10:$H$11), _xlfn.STDEV.P('ALE scores'!$B$10:$H$11))</f>
        <v>0.61970763238866022</v>
      </c>
      <c r="C10" s="181">
        <f>STANDARDIZE('ALE scores'!C10, AVERAGE('ALE scores'!$B$10:$H$11), _xlfn.STDEV.P('ALE scores'!$B$10:$H$11))</f>
        <v>-1.7102035445510588</v>
      </c>
      <c r="D10" s="181">
        <f>STANDARDIZE('ALE scores'!D10, AVERAGE('ALE scores'!$B$10:$H$11), _xlfn.STDEV.P('ALE scores'!$B$10:$H$11))</f>
        <v>0.5110835352443317</v>
      </c>
      <c r="E10" s="181">
        <f>STANDARDIZE('ALE scores'!E10, AVERAGE('ALE scores'!$B$10:$H$11), _xlfn.STDEV.P('ALE scores'!$B$10:$H$11))</f>
        <v>0.78612717502922169</v>
      </c>
      <c r="F10" s="183">
        <f>STANDARDIZE('ALE scores'!F10, AVERAGE('ALE scores'!$B$10:$H$11), _xlfn.STDEV.P('ALE scores'!$B$10:$H$11))</f>
        <v>-0.87064885594574826</v>
      </c>
      <c r="G10" s="183">
        <f>STANDARDIZE('ALE scores'!G10, AVERAGE('ALE scores'!$B$10:$H$11), _xlfn.STDEV.P('ALE scores'!$B$10:$H$11))</f>
        <v>0.56476852516004961</v>
      </c>
      <c r="H10" s="183">
        <f>STANDARDIZE('ALE scores'!H10, AVERAGE('ALE scores'!$B$10:$H$11), _xlfn.STDEV.P('ALE scores'!$B$10:$H$11))</f>
        <v>0.82653854546465078</v>
      </c>
    </row>
    <row r="11" spans="1:9" x14ac:dyDescent="0.2">
      <c r="A11" s="11" t="s">
        <v>102</v>
      </c>
      <c r="B11" s="180">
        <f>STANDARDIZE('ALE scores'!B11, AVERAGE('ALE scores'!$B$10:$H$11), _xlfn.STDEV.P('ALE scores'!$B$10:$H$11))</f>
        <v>-3.2915727751577584E-2</v>
      </c>
      <c r="C11" s="181">
        <f>STANDARDIZE('ALE scores'!C11, AVERAGE('ALE scores'!$B$10:$H$11), _xlfn.STDEV.P('ALE scores'!$B$10:$H$11))</f>
        <v>-2.1637884006896582</v>
      </c>
      <c r="D11" s="181">
        <f>STANDARDIZE('ALE scores'!D11, AVERAGE('ALE scores'!$B$10:$H$11), _xlfn.STDEV.P('ALE scores'!$B$10:$H$11))</f>
        <v>0.49315715934870608</v>
      </c>
      <c r="E11" s="181">
        <f>STANDARDIZE('ALE scores'!E11, AVERAGE('ALE scores'!$B$10:$H$11), _xlfn.STDEV.P('ALE scores'!$B$10:$H$11))</f>
        <v>0.8183755953711821</v>
      </c>
      <c r="F11" s="183">
        <f>STANDARDIZE('ALE scores'!F11, AVERAGE('ALE scores'!$B$10:$H$11), _xlfn.STDEV.P('ALE scores'!$B$10:$H$11))</f>
        <v>-1.2131224938365905</v>
      </c>
      <c r="G11" s="183">
        <f>STANDARDIZE('ALE scores'!G11, AVERAGE('ALE scores'!$B$10:$H$11), _xlfn.STDEV.P('ALE scores'!$B$10:$H$11))</f>
        <v>0.53642918962152164</v>
      </c>
      <c r="H11" s="183">
        <f>STANDARDIZE('ALE scores'!H11, AVERAGE('ALE scores'!$B$10:$H$11), _xlfn.STDEV.P('ALE scores'!$B$10:$H$11))</f>
        <v>0.83449166514603024</v>
      </c>
    </row>
    <row r="12" spans="1:9" x14ac:dyDescent="0.2">
      <c r="A12" s="11" t="s">
        <v>103</v>
      </c>
      <c r="B12" s="180">
        <f>STANDARDIZE('ALE scores'!B12, AVERAGE('ALE scores'!$B$12:$H$13), _xlfn.STDEV.P('ALE scores'!$B$12:$H$13))</f>
        <v>0.68633791857993787</v>
      </c>
      <c r="C12" s="181">
        <f>STANDARDIZE('ALE scores'!C12, AVERAGE('ALE scores'!$B$12:$H$13), _xlfn.STDEV.P('ALE scores'!$B$12:$H$13))</f>
        <v>-1.6980291122435562</v>
      </c>
      <c r="D12" s="181">
        <f>STANDARDIZE('ALE scores'!D12, AVERAGE('ALE scores'!$B$12:$H$13), _xlfn.STDEV.P('ALE scores'!$B$12:$H$13))</f>
        <v>0.21494936250492336</v>
      </c>
      <c r="E12" s="181">
        <f>STANDARDIZE('ALE scores'!E12, AVERAGE('ALE scores'!$B$12:$H$13), _xlfn.STDEV.P('ALE scores'!$B$12:$H$13))</f>
        <v>0.76398959190817461</v>
      </c>
      <c r="F12" s="183">
        <f>STANDARDIZE('ALE scores'!F12, AVERAGE('ALE scores'!$B$12:$H$13), _xlfn.STDEV.P('ALE scores'!$B$12:$H$13))</f>
        <v>-1.0002377938539733</v>
      </c>
      <c r="G12" s="183">
        <f>STANDARDIZE('ALE scores'!G12, AVERAGE('ALE scores'!$B$12:$H$13), _xlfn.STDEV.P('ALE scores'!$B$12:$H$13))</f>
        <v>0.57136124312496817</v>
      </c>
      <c r="H12" s="183">
        <f>STANDARDIZE('ALE scores'!H12, AVERAGE('ALE scores'!$B$12:$H$13), _xlfn.STDEV.P('ALE scores'!$B$12:$H$13))</f>
        <v>0.76857206229999253</v>
      </c>
    </row>
    <row r="13" spans="1:9" ht="17" thickBot="1" x14ac:dyDescent="0.25">
      <c r="A13" s="14" t="s">
        <v>104</v>
      </c>
      <c r="B13" s="271">
        <f>STANDARDIZE('ALE scores'!B13, AVERAGE('ALE scores'!$B$12:$H$13), _xlfn.STDEV.P('ALE scores'!$B$12:$H$13))</f>
        <v>0.66520210640840571</v>
      </c>
      <c r="C13" s="272">
        <f>STANDARDIZE('ALE scores'!C13, AVERAGE('ALE scores'!$B$12:$H$13), _xlfn.STDEV.P('ALE scores'!$B$12:$H$13))</f>
        <v>-2.1303659504156567</v>
      </c>
      <c r="D13" s="272">
        <f>STANDARDIZE('ALE scores'!D13, AVERAGE('ALE scores'!$B$12:$H$13), _xlfn.STDEV.P('ALE scores'!$B$12:$H$13))</f>
        <v>0.34515368687420456</v>
      </c>
      <c r="E13" s="272">
        <f>STANDARDIZE('ALE scores'!E13, AVERAGE('ALE scores'!$B$12:$H$13), _xlfn.STDEV.P('ALE scores'!$B$12:$H$13))</f>
        <v>0.75852862837070989</v>
      </c>
      <c r="F13" s="273">
        <f>STANDARDIZE('ALE scores'!F13, AVERAGE('ALE scores'!$B$12:$H$13), _xlfn.STDEV.P('ALE scores'!$B$12:$H$13))</f>
        <v>-1.2448002284620967</v>
      </c>
      <c r="G13" s="273">
        <f>STANDARDIZE('ALE scores'!G13, AVERAGE('ALE scores'!$B$12:$H$13), _xlfn.STDEV.P('ALE scores'!$B$12:$H$13))</f>
        <v>0.52924455535778803</v>
      </c>
      <c r="H13" s="273">
        <f>STANDARDIZE('ALE scores'!H13, AVERAGE('ALE scores'!$B$12:$H$13), _xlfn.STDEV.P('ALE scores'!$B$12:$H$13))</f>
        <v>0.77009392954603195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F486-198A-FE48-AF68-367F940EDA37}">
  <dimension ref="A1:I13"/>
  <sheetViews>
    <sheetView workbookViewId="0"/>
  </sheetViews>
  <sheetFormatPr baseColWidth="10" defaultRowHeight="16" x14ac:dyDescent="0.2"/>
  <cols>
    <col min="1" max="1" width="36" bestFit="1" customWidth="1"/>
    <col min="2" max="8" width="14.1640625" style="184" customWidth="1"/>
  </cols>
  <sheetData>
    <row r="1" spans="1:9" ht="35" thickBot="1" x14ac:dyDescent="0.25">
      <c r="B1" s="176" t="s">
        <v>36</v>
      </c>
      <c r="C1" s="178" t="s">
        <v>40</v>
      </c>
      <c r="D1" s="178" t="s">
        <v>39</v>
      </c>
      <c r="E1" s="178" t="s">
        <v>41</v>
      </c>
      <c r="F1" s="179" t="s">
        <v>37</v>
      </c>
      <c r="G1" s="179" t="s">
        <v>43</v>
      </c>
      <c r="H1" s="179" t="s">
        <v>44</v>
      </c>
      <c r="I1" s="165"/>
    </row>
    <row r="2" spans="1:9" x14ac:dyDescent="0.2">
      <c r="A2" s="167" t="s">
        <v>93</v>
      </c>
      <c r="B2" s="180">
        <f>STANDARDIZE('ALE scores (fixed circ)'!B2, AVERAGE('ALE scores (fixed circ)'!$B$2:$H$3), _xlfn.STDEV.P('ALE scores (fixed circ)'!$B$2:$H$3))</f>
        <v>0.57327197036815492</v>
      </c>
      <c r="C2" s="182">
        <f>STANDARDIZE('ALE scores (fixed circ)'!C2, AVERAGE('ALE scores (fixed circ)'!$B$2:$H$3), _xlfn.STDEV.P('ALE scores (fixed circ)'!$B$2:$H$3))</f>
        <v>-1.0866436216976232</v>
      </c>
      <c r="D2" s="182">
        <f>STANDARDIZE('ALE scores (fixed circ)'!D2, AVERAGE('ALE scores (fixed circ)'!$B$2:$H$3), _xlfn.STDEV.P('ALE scores (fixed circ)'!$B$2:$H$3))</f>
        <v>0.55642669741250828</v>
      </c>
      <c r="E2" s="182">
        <f>STANDARDIZE('ALE scores (fixed circ)'!E2, AVERAGE('ALE scores (fixed circ)'!$B$2:$H$3), _xlfn.STDEV.P('ALE scores (fixed circ)'!$B$2:$H$3))</f>
        <v>0.69722956031923788</v>
      </c>
      <c r="F2" s="183">
        <f>STANDARDIZE('ALE scores (fixed circ)'!F2, AVERAGE('ALE scores (fixed circ)'!$B$2:$H$3), _xlfn.STDEV.P('ALE scores (fixed circ)'!$B$2:$H$3))</f>
        <v>-0.70571033077262602</v>
      </c>
      <c r="G2" s="183">
        <f>STANDARDIZE('ALE scores (fixed circ)'!G2, AVERAGE('ALE scores (fixed circ)'!$B$2:$H$3), _xlfn.STDEV.P('ALE scores (fixed circ)'!$B$2:$H$3))</f>
        <v>0.59890370144679628</v>
      </c>
      <c r="H2" s="183">
        <f>STANDARDIZE('ALE scores (fixed circ)'!H2, AVERAGE('ALE scores (fixed circ)'!$B$2:$H$3), _xlfn.STDEV.P('ALE scores (fixed circ)'!$B$2:$H$3))</f>
        <v>0.69722956031923788</v>
      </c>
    </row>
    <row r="3" spans="1:9" x14ac:dyDescent="0.2">
      <c r="A3" s="3" t="s">
        <v>94</v>
      </c>
      <c r="B3" s="180">
        <f>STANDARDIZE('ALE scores (fixed circ)'!B3, AVERAGE('ALE scores (fixed circ)'!$B$2:$H$3), _xlfn.STDEV.P('ALE scores (fixed circ)'!$B$2:$H$3))</f>
        <v>0.46841691456272927</v>
      </c>
      <c r="C3" s="182">
        <f>STANDARDIZE('ALE scores (fixed circ)'!C3, AVERAGE('ALE scores (fixed circ)'!$B$2:$H$3), _xlfn.STDEV.P('ALE scores (fixed circ)'!$B$2:$H$3))</f>
        <v>-2.3568417213368056</v>
      </c>
      <c r="D3" s="182">
        <f>STANDARDIZE('ALE scores (fixed circ)'!D3, AVERAGE('ALE scores (fixed circ)'!$B$2:$H$3), _xlfn.STDEV.P('ALE scores (fixed circ)'!$B$2:$H$3))</f>
        <v>0.44402881486030316</v>
      </c>
      <c r="E3" s="182">
        <f>STANDARDIZE('ALE scores (fixed circ)'!E3, AVERAGE('ALE scores (fixed circ)'!$B$2:$H$3), _xlfn.STDEV.P('ALE scores (fixed circ)'!$B$2:$H$3))</f>
        <v>0.69722956031923788</v>
      </c>
      <c r="F3" s="183">
        <f>STANDARDIZE('ALE scores (fixed circ)'!F3, AVERAGE('ALE scores (fixed circ)'!$B$2:$H$3), _xlfn.STDEV.P('ALE scores (fixed circ)'!$B$2:$H$3))</f>
        <v>-1.7779835971274256</v>
      </c>
      <c r="G3" s="183">
        <f>STANDARDIZE('ALE scores (fixed circ)'!G3, AVERAGE('ALE scores (fixed circ)'!$B$2:$H$3), _xlfn.STDEV.P('ALE scores (fixed circ)'!$B$2:$H$3))</f>
        <v>0.49721293100667696</v>
      </c>
      <c r="H3" s="183">
        <f>STANDARDIZE('ALE scores (fixed circ)'!H3, AVERAGE('ALE scores (fixed circ)'!$B$2:$H$3), _xlfn.STDEV.P('ALE scores (fixed circ)'!$B$2:$H$3))</f>
        <v>0.69722956031923788</v>
      </c>
    </row>
    <row r="4" spans="1:9" x14ac:dyDescent="0.2">
      <c r="A4" s="166" t="s">
        <v>95</v>
      </c>
      <c r="B4" s="180">
        <f>STANDARDIZE('ALE scores (fixed circ)'!B4, AVERAGE('ALE scores (fixed circ)'!$B$4:$H$5), _xlfn.STDEV.P('ALE scores (fixed circ)'!$B$4:$H$5))</f>
        <v>0.59602610574665271</v>
      </c>
      <c r="C4" s="182">
        <f>STANDARDIZE('ALE scores (fixed circ)'!C4, AVERAGE('ALE scores (fixed circ)'!$B$4:$H$5), _xlfn.STDEV.P('ALE scores (fixed circ)'!$B$4:$H$5))</f>
        <v>-1.7930057831875732</v>
      </c>
      <c r="D4" s="182">
        <f>STANDARDIZE('ALE scores (fixed circ)'!D4, AVERAGE('ALE scores (fixed circ)'!$B$4:$H$5), _xlfn.STDEV.P('ALE scores (fixed circ)'!$B$4:$H$5))</f>
        <v>0.33914405028437594</v>
      </c>
      <c r="E4" s="182">
        <f>STANDARDIZE('ALE scores (fixed circ)'!E4, AVERAGE('ALE scores (fixed circ)'!$B$4:$H$5), _xlfn.STDEV.P('ALE scores (fixed circ)'!$B$4:$H$5))</f>
        <v>0.7578653070050887</v>
      </c>
      <c r="F4" s="183">
        <f>STANDARDIZE('ALE scores (fixed circ)'!F4, AVERAGE('ALE scores (fixed circ)'!$B$4:$H$5), _xlfn.STDEV.P('ALE scores (fixed circ)'!$B$4:$H$5))</f>
        <v>-0.89863875751327993</v>
      </c>
      <c r="G4" s="183">
        <f>STANDARDIZE('ALE scores (fixed circ)'!G4, AVERAGE('ALE scores (fixed circ)'!$B$4:$H$5), _xlfn.STDEV.P('ALE scores (fixed circ)'!$B$4:$H$5))</f>
        <v>0.51436987695680392</v>
      </c>
      <c r="H4" s="183">
        <f>STANDARDIZE('ALE scores (fixed circ)'!H4, AVERAGE('ALE scores (fixed circ)'!$B$4:$H$5), _xlfn.STDEV.P('ALE scores (fixed circ)'!$B$4:$H$5))</f>
        <v>0.79924111926302543</v>
      </c>
    </row>
    <row r="5" spans="1:9" x14ac:dyDescent="0.2">
      <c r="A5" s="166" t="s">
        <v>96</v>
      </c>
      <c r="B5" s="180">
        <f>STANDARDIZE('ALE scores (fixed circ)'!B5, AVERAGE('ALE scores (fixed circ)'!$B$4:$H$5), _xlfn.STDEV.P('ALE scores (fixed circ)'!$B$4:$H$5))</f>
        <v>0.64744348330795909</v>
      </c>
      <c r="C5" s="182">
        <f>STANDARDIZE('ALE scores (fixed circ)'!C5, AVERAGE('ALE scores (fixed circ)'!$B$4:$H$5), _xlfn.STDEV.P('ALE scores (fixed circ)'!$B$4:$H$5))</f>
        <v>-2.1770737775642344</v>
      </c>
      <c r="D5" s="182">
        <f>STANDARDIZE('ALE scores (fixed circ)'!D5, AVERAGE('ALE scores (fixed circ)'!$B$4:$H$5), _xlfn.STDEV.P('ALE scores (fixed circ)'!$B$4:$H$5))</f>
        <v>0.32900095377630789</v>
      </c>
      <c r="E5" s="182">
        <f>STANDARDIZE('ALE scores (fixed circ)'!E5, AVERAGE('ALE scores (fixed circ)'!$B$4:$H$5), _xlfn.STDEV.P('ALE scores (fixed circ)'!$B$4:$H$5))</f>
        <v>0.76682481559911497</v>
      </c>
      <c r="F5" s="183">
        <f>STANDARDIZE('ALE scores (fixed circ)'!F5, AVERAGE('ALE scores (fixed circ)'!$B$4:$H$5), _xlfn.STDEV.P('ALE scores (fixed circ)'!$B$4:$H$5))</f>
        <v>-1.1501620251888101</v>
      </c>
      <c r="G5" s="183">
        <f>STANDARDIZE('ALE scores (fixed circ)'!G5, AVERAGE('ALE scores (fixed circ)'!$B$4:$H$5), _xlfn.STDEV.P('ALE scores (fixed circ)'!$B$4:$H$5))</f>
        <v>0.48202452794569328</v>
      </c>
      <c r="H5" s="183">
        <f>STANDARDIZE('ALE scores (fixed circ)'!H5, AVERAGE('ALE scores (fixed circ)'!$B$4:$H$5), _xlfn.STDEV.P('ALE scores (fixed circ)'!$B$4:$H$5))</f>
        <v>0.78694010356889743</v>
      </c>
    </row>
    <row r="6" spans="1:9" x14ac:dyDescent="0.2">
      <c r="A6" s="11" t="s">
        <v>97</v>
      </c>
      <c r="B6" s="180">
        <f>STANDARDIZE('ALE scores (fixed circ)'!B6, AVERAGE('ALE scores (fixed circ)'!$B$6:$H$7), _xlfn.STDEV.P('ALE scores (fixed circ)'!$B$6:$H$7))</f>
        <v>0.95728941752702534</v>
      </c>
      <c r="C6" s="182">
        <f>STANDARDIZE('ALE scores (fixed circ)'!C6, AVERAGE('ALE scores (fixed circ)'!$B$6:$H$7), _xlfn.STDEV.P('ALE scores (fixed circ)'!$B$6:$H$7))</f>
        <v>-1.6852941798981835</v>
      </c>
      <c r="D6" s="182">
        <f>STANDARDIZE('ALE scores (fixed circ)'!D6, AVERAGE('ALE scores (fixed circ)'!$B$6:$H$7), _xlfn.STDEV.P('ALE scores (fixed circ)'!$B$6:$H$7))</f>
        <v>-0.37740824600221307</v>
      </c>
      <c r="E6" s="182">
        <f>STANDARDIZE('ALE scores (fixed circ)'!E6, AVERAGE('ALE scores (fixed circ)'!$B$6:$H$7), _xlfn.STDEV.P('ALE scores (fixed circ)'!$B$6:$H$7))</f>
        <v>0.97321367778410484</v>
      </c>
      <c r="F6" s="183">
        <f>STANDARDIZE('ALE scores (fixed circ)'!F6, AVERAGE('ALE scores (fixed circ)'!$B$6:$H$7), _xlfn.STDEV.P('ALE scores (fixed circ)'!$B$6:$H$7))</f>
        <v>-0.82296335763474704</v>
      </c>
      <c r="G6" s="183">
        <f>STANDARDIZE('ALE scores (fixed circ)'!G6, AVERAGE('ALE scores (fixed circ)'!$B$6:$H$7), _xlfn.STDEV.P('ALE scores (fixed circ)'!$B$6:$H$7))</f>
        <v>4.9950690237164551E-2</v>
      </c>
      <c r="H6" s="183">
        <f>STANDARDIZE('ALE scores (fixed circ)'!H6, AVERAGE('ALE scores (fixed circ)'!$B$6:$H$7), _xlfn.STDEV.P('ALE scores (fixed circ)'!$B$6:$H$7))</f>
        <v>1.0073052628623693</v>
      </c>
    </row>
    <row r="7" spans="1:9" x14ac:dyDescent="0.2">
      <c r="A7" s="11" t="s">
        <v>98</v>
      </c>
      <c r="B7" s="180">
        <f>STANDARDIZE('ALE scores (fixed circ)'!B7, AVERAGE('ALE scores (fixed circ)'!$B$6:$H$7), _xlfn.STDEV.P('ALE scores (fixed circ)'!$B$6:$H$7))</f>
        <v>0.9528483094678375</v>
      </c>
      <c r="C7" s="182">
        <f>STANDARDIZE('ALE scores (fixed circ)'!C7, AVERAGE('ALE scores (fixed circ)'!$B$6:$H$7), _xlfn.STDEV.P('ALE scores (fixed circ)'!$B$6:$H$7))</f>
        <v>-1.8330345183111472</v>
      </c>
      <c r="D7" s="182">
        <f>STANDARDIZE('ALE scores (fixed circ)'!D7, AVERAGE('ALE scores (fixed circ)'!$B$6:$H$7), _xlfn.STDEV.P('ALE scores (fixed circ)'!$B$6:$H$7))</f>
        <v>-0.24225826671301731</v>
      </c>
      <c r="E7" s="182">
        <f>STANDARDIZE('ALE scores (fixed circ)'!E7, AVERAGE('ALE scores (fixed circ)'!$B$6:$H$7), _xlfn.STDEV.P('ALE scores (fixed circ)'!$B$6:$H$7))</f>
        <v>0.99552976057002385</v>
      </c>
      <c r="F7" s="183">
        <f>STANDARDIZE('ALE scores (fixed circ)'!F7, AVERAGE('ALE scores (fixed circ)'!$B$6:$H$7), _xlfn.STDEV.P('ALE scores (fixed circ)'!$B$6:$H$7))</f>
        <v>-1.0632001217975933</v>
      </c>
      <c r="G7" s="183">
        <f>STANDARDIZE('ALE scores (fixed circ)'!G7, AVERAGE('ALE scores (fixed circ)'!$B$6:$H$7), _xlfn.STDEV.P('ALE scores (fixed circ)'!$B$6:$H$7))</f>
        <v>8.6093210481467342E-2</v>
      </c>
      <c r="H7" s="183">
        <f>STANDARDIZE('ALE scores (fixed circ)'!H7, AVERAGE('ALE scores (fixed circ)'!$B$6:$H$7), _xlfn.STDEV.P('ALE scores (fixed circ)'!$B$6:$H$7))</f>
        <v>1.0019283614270897</v>
      </c>
    </row>
    <row r="8" spans="1:9" x14ac:dyDescent="0.2">
      <c r="A8" s="11" t="s">
        <v>99</v>
      </c>
      <c r="B8" s="180">
        <f>STANDARDIZE('ALE scores (fixed circ)'!B8, AVERAGE('ALE scores (fixed circ)'!$B$8:$H$9), _xlfn.STDEV.P('ALE scores (fixed circ)'!$B$8:$H$9))</f>
        <v>0.72513626126819308</v>
      </c>
      <c r="C8" s="182">
        <f>STANDARDIZE('ALE scores (fixed circ)'!C8, AVERAGE('ALE scores (fixed circ)'!$B$8:$H$9), _xlfn.STDEV.P('ALE scores (fixed circ)'!$B$8:$H$9))</f>
        <v>-1.2959905571763588</v>
      </c>
      <c r="D8" s="182">
        <f>STANDARDIZE('ALE scores (fixed circ)'!D8, AVERAGE('ALE scores (fixed circ)'!$B$8:$H$9), _xlfn.STDEV.P('ALE scores (fixed circ)'!$B$8:$H$9))</f>
        <v>0.31190049377675749</v>
      </c>
      <c r="E8" s="182">
        <f>STANDARDIZE('ALE scores (fixed circ)'!E8, AVERAGE('ALE scores (fixed circ)'!$B$8:$H$9), _xlfn.STDEV.P('ALE scores (fixed circ)'!$B$8:$H$9))</f>
        <v>0.84310653694946136</v>
      </c>
      <c r="F8" s="183">
        <f>STANDARDIZE('ALE scores (fixed circ)'!F8, AVERAGE('ALE scores (fixed circ)'!$B$8:$H$9), _xlfn.STDEV.P('ALE scores (fixed circ)'!$B$8:$H$9))</f>
        <v>-0.34200860553207896</v>
      </c>
      <c r="G8" s="183">
        <f>STANDARDIZE('ALE scores (fixed circ)'!G8, AVERAGE('ALE scores (fixed circ)'!$B$8:$H$9), _xlfn.STDEV.P('ALE scores (fixed circ)'!$B$8:$H$9))</f>
        <v>0.41842379530001017</v>
      </c>
      <c r="H8" s="183">
        <f>STANDARDIZE('ALE scores (fixed circ)'!H8, AVERAGE('ALE scores (fixed circ)'!$B$8:$H$9), _xlfn.STDEV.P('ALE scores (fixed circ)'!$B$8:$H$9))</f>
        <v>0.84478670358687702</v>
      </c>
    </row>
    <row r="9" spans="1:9" x14ac:dyDescent="0.2">
      <c r="A9" s="11" t="s">
        <v>100</v>
      </c>
      <c r="B9" s="180">
        <f>STANDARDIZE('ALE scores (fixed circ)'!B9, AVERAGE('ALE scores (fixed circ)'!$B$8:$H$9), _xlfn.STDEV.P('ALE scores (fixed circ)'!$B$8:$H$9))</f>
        <v>0.53076176426021127</v>
      </c>
      <c r="C9" s="182">
        <f>STANDARDIZE('ALE scores (fixed circ)'!C9, AVERAGE('ALE scores (fixed circ)'!$B$8:$H$9), _xlfn.STDEV.P('ALE scores (fixed circ)'!$B$8:$H$9))</f>
        <v>-2.5408094688291949</v>
      </c>
      <c r="D9" s="182">
        <f>STANDARDIZE('ALE scores (fixed circ)'!D9, AVERAGE('ALE scores (fixed circ)'!$B$8:$H$9), _xlfn.STDEV.P('ALE scores (fixed circ)'!$B$8:$H$9))</f>
        <v>-8.3061060430555972E-2</v>
      </c>
      <c r="E9" s="182">
        <f>STANDARDIZE('ALE scores (fixed circ)'!E9, AVERAGE('ALE scores (fixed circ)'!$B$8:$H$9), _xlfn.STDEV.P('ALE scores (fixed circ)'!$B$8:$H$9))</f>
        <v>0.84100074136005321</v>
      </c>
      <c r="F9" s="183">
        <f>STANDARDIZE('ALE scores (fixed circ)'!F9, AVERAGE('ALE scores (fixed circ)'!$B$8:$H$9), _xlfn.STDEV.P('ALE scores (fixed circ)'!$B$8:$H$9))</f>
        <v>-1.3080561247190707</v>
      </c>
      <c r="G9" s="183">
        <f>STANDARDIZE('ALE scores (fixed circ)'!G9, AVERAGE('ALE scores (fixed circ)'!$B$8:$H$9), _xlfn.STDEV.P('ALE scores (fixed circ)'!$B$8:$H$9))</f>
        <v>0.16557758243903647</v>
      </c>
      <c r="H9" s="183">
        <f>STANDARDIZE('ALE scores (fixed circ)'!H9, AVERAGE('ALE scores (fixed circ)'!$B$8:$H$9), _xlfn.STDEV.P('ALE scores (fixed circ)'!$B$8:$H$9))</f>
        <v>0.88923193774628173</v>
      </c>
    </row>
    <row r="10" spans="1:9" x14ac:dyDescent="0.2">
      <c r="A10" s="11" t="s">
        <v>101</v>
      </c>
      <c r="B10" s="180">
        <f>STANDARDIZE('ALE scores (fixed circ)'!B10, AVERAGE('ALE scores (fixed circ)'!$B$10:$H$11), _xlfn.STDEV.P('ALE scores (fixed circ)'!$B$10:$H$11))</f>
        <v>0.61687031172289042</v>
      </c>
      <c r="C10" s="182">
        <f>STANDARDIZE('ALE scores (fixed circ)'!C10, AVERAGE('ALE scores (fixed circ)'!$B$10:$H$11), _xlfn.STDEV.P('ALE scores (fixed circ)'!$B$10:$H$11))</f>
        <v>-1.7008435614109225</v>
      </c>
      <c r="D10" s="182">
        <f>STANDARDIZE('ALE scores (fixed circ)'!D10, AVERAGE('ALE scores (fixed circ)'!$B$10:$H$11), _xlfn.STDEV.P('ALE scores (fixed circ)'!$B$10:$H$11))</f>
        <v>0.52165779581735294</v>
      </c>
      <c r="E10" s="182">
        <f>STANDARDIZE('ALE scores (fixed circ)'!E10, AVERAGE('ALE scores (fixed circ)'!$B$10:$H$11), _xlfn.STDEV.P('ALE scores (fixed circ)'!$B$10:$H$11))</f>
        <v>0.79681656382211763</v>
      </c>
      <c r="F10" s="183">
        <f>STANDARDIZE('ALE scores (fixed circ)'!F10, AVERAGE('ALE scores (fixed circ)'!$B$10:$H$11), _xlfn.STDEV.P('ALE scores (fixed circ)'!$B$10:$H$11))</f>
        <v>-0.87410921388344587</v>
      </c>
      <c r="G10" s="183">
        <f>STANDARDIZE('ALE scores (fixed circ)'!G10, AVERAGE('ALE scores (fixed circ)'!$B$10:$H$11), _xlfn.STDEV.P('ALE scores (fixed circ)'!$B$10:$H$11))</f>
        <v>0.56190823743119267</v>
      </c>
      <c r="H10" s="183">
        <f>STANDARDIZE('ALE scores (fixed circ)'!H10, AVERAGE('ALE scores (fixed circ)'!$B$10:$H$11), _xlfn.STDEV.P('ALE scores (fixed circ)'!$B$10:$H$11))</f>
        <v>0.82378768959360749</v>
      </c>
    </row>
    <row r="11" spans="1:9" x14ac:dyDescent="0.2">
      <c r="A11" s="11" t="s">
        <v>102</v>
      </c>
      <c r="B11" s="180">
        <f>STANDARDIZE('ALE scores (fixed circ)'!B11, AVERAGE('ALE scores (fixed circ)'!$B$10:$H$11), _xlfn.STDEV.P('ALE scores (fixed circ)'!$B$10:$H$11))</f>
        <v>-3.6025874872682599E-2</v>
      </c>
      <c r="C11" s="182">
        <f>STANDARDIZE('ALE scores (fixed circ)'!C11, AVERAGE('ALE scores (fixed circ)'!$B$10:$H$11), _xlfn.STDEV.P('ALE scores (fixed circ)'!$B$10:$H$11))</f>
        <v>-2.1666809540793115</v>
      </c>
      <c r="D11" s="182">
        <f>STANDARDIZE('ALE scores (fixed circ)'!D11, AVERAGE('ALE scores (fixed circ)'!$B$10:$H$11), _xlfn.STDEV.P('ALE scores (fixed circ)'!$B$10:$H$11))</f>
        <v>0.49134500848732671</v>
      </c>
      <c r="E11" s="182">
        <f>STANDARDIZE('ALE scores (fixed circ)'!E11, AVERAGE('ALE scores (fixed circ)'!$B$10:$H$11), _xlfn.STDEV.P('ALE scores (fixed circ)'!$B$10:$H$11))</f>
        <v>0.81669883001680266</v>
      </c>
      <c r="F11" s="183">
        <f>STANDARDIZE('ALE scores (fixed circ)'!F11, AVERAGE('ALE scores (fixed circ)'!$B$10:$H$11), _xlfn.STDEV.P('ALE scores (fixed circ)'!$B$10:$H$11))</f>
        <v>-1.2167260214405586</v>
      </c>
      <c r="G11" s="183">
        <f>STANDARDIZE('ALE scores (fixed circ)'!G11, AVERAGE('ALE scores (fixed circ)'!$B$10:$H$11), _xlfn.STDEV.P('ALE scores (fixed circ)'!$B$10:$H$11))</f>
        <v>0.53355705475243997</v>
      </c>
      <c r="H11" s="183">
        <f>STANDARDIZE('ALE scores (fixed circ)'!H11, AVERAGE('ALE scores (fixed circ)'!$B$10:$H$11), _xlfn.STDEV.P('ALE scores (fixed circ)'!$B$10:$H$11))</f>
        <v>0.83174413404327452</v>
      </c>
    </row>
    <row r="12" spans="1:9" x14ac:dyDescent="0.2">
      <c r="A12" s="11" t="s">
        <v>103</v>
      </c>
      <c r="B12" s="180">
        <f>STANDARDIZE('ALE scores (fixed circ)'!B12, AVERAGE('ALE scores (fixed circ)'!$B$12:$H$13), _xlfn.STDEV.P('ALE scores (fixed circ)'!$B$12:$H$13))</f>
        <v>0.68369249728186976</v>
      </c>
      <c r="C12" s="182">
        <f>STANDARDIZE('ALE scores (fixed circ)'!C12, AVERAGE('ALE scores (fixed circ)'!$B$12:$H$13), _xlfn.STDEV.P('ALE scores (fixed circ)'!$B$12:$H$13))</f>
        <v>-1.6990666979322846</v>
      </c>
      <c r="D12" s="182">
        <f>STANDARDIZE('ALE scores (fixed circ)'!D12, AVERAGE('ALE scores (fixed circ)'!$B$12:$H$13), _xlfn.STDEV.P('ALE scores (fixed circ)'!$B$12:$H$13))</f>
        <v>0.21596913704112561</v>
      </c>
      <c r="E12" s="182">
        <f>STANDARDIZE('ALE scores (fixed circ)'!E12, AVERAGE('ALE scores (fixed circ)'!$B$12:$H$13), _xlfn.STDEV.P('ALE scores (fixed circ)'!$B$12:$H$13))</f>
        <v>0.76561070857589164</v>
      </c>
      <c r="F12" s="183">
        <f>STANDARDIZE('ALE scores (fixed circ)'!F12, AVERAGE('ALE scores (fixed circ)'!$B$12:$H$13), _xlfn.STDEV.P('ALE scores (fixed circ)'!$B$12:$H$13))</f>
        <v>-1.0047295024453844</v>
      </c>
      <c r="G12" s="183">
        <f>STANDARDIZE('ALE scores (fixed circ)'!G12, AVERAGE('ALE scores (fixed circ)'!$B$12:$H$13), _xlfn.STDEV.P('ALE scores (fixed circ)'!$B$12:$H$13))</f>
        <v>0.56858995734696105</v>
      </c>
      <c r="H12" s="183">
        <f>STANDARDIZE('ALE scores (fixed circ)'!H12, AVERAGE('ALE scores (fixed circ)'!$B$12:$H$13), _xlfn.STDEV.P('ALE scores (fixed circ)'!$B$12:$H$13))</f>
        <v>0.76601666237096822</v>
      </c>
    </row>
    <row r="13" spans="1:9" ht="17" thickBot="1" x14ac:dyDescent="0.25">
      <c r="A13" s="14" t="s">
        <v>104</v>
      </c>
      <c r="B13" s="271">
        <f>STANDARDIZE('ALE scores (fixed circ)'!B13, AVERAGE('ALE scores (fixed circ)'!$B$12:$H$13), _xlfn.STDEV.P('ALE scores (fixed circ)'!$B$12:$H$13))</f>
        <v>0.66253354782621854</v>
      </c>
      <c r="C13" s="274">
        <f>STANDARDIZE('ALE scores (fixed circ)'!C13, AVERAGE('ALE scores (fixed circ)'!$B$12:$H$13), _xlfn.STDEV.P('ALE scores (fixed circ)'!$B$12:$H$13))</f>
        <v>-2.1242770085215672</v>
      </c>
      <c r="D13" s="274">
        <f>STANDARDIZE('ALE scores (fixed circ)'!D13, AVERAGE('ALE scores (fixed circ)'!$B$12:$H$13), _xlfn.STDEV.P('ALE scores (fixed circ)'!$B$12:$H$13))</f>
        <v>0.35371280115487547</v>
      </c>
      <c r="E13" s="274">
        <f>STANDARDIZE('ALE scores (fixed circ)'!E13, AVERAGE('ALE scores (fixed circ)'!$B$12:$H$13), _xlfn.STDEV.P('ALE scores (fixed circ)'!$B$12:$H$13))</f>
        <v>0.76754019559863995</v>
      </c>
      <c r="F13" s="273">
        <f>STANDARDIZE('ALE scores (fixed circ)'!F13, AVERAGE('ALE scores (fixed circ)'!$B$12:$H$13), _xlfn.STDEV.P('ALE scores (fixed circ)'!$B$12:$H$13))</f>
        <v>-1.2495596585154718</v>
      </c>
      <c r="G13" s="273">
        <f>STANDARDIZE('ALE scores (fixed circ)'!G13, AVERAGE('ALE scores (fixed circ)'!$B$12:$H$13), _xlfn.STDEV.P('ALE scores (fixed circ)'!$B$12:$H$13))</f>
        <v>0.52642716461995664</v>
      </c>
      <c r="H13" s="273">
        <f>STANDARDIZE('ALE scores (fixed circ)'!H13, AVERAGE('ALE scores (fixed circ)'!$B$12:$H$13), _xlfn.STDEV.P('ALE scores (fixed circ)'!$B$12:$H$13))</f>
        <v>0.76754019559863995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9EB6-D5B8-DD4D-AAB8-37B225D7D721}">
  <dimension ref="A1:H13"/>
  <sheetViews>
    <sheetView workbookViewId="0"/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customHeight="1" thickBot="1" x14ac:dyDescent="0.25">
      <c r="B1" s="185" t="s">
        <v>36</v>
      </c>
      <c r="C1" s="186" t="s">
        <v>35</v>
      </c>
      <c r="D1" s="186" t="s">
        <v>38</v>
      </c>
      <c r="E1" s="186" t="s">
        <v>45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89">
        <v>0.83440000000000003</v>
      </c>
      <c r="D2" s="189">
        <v>0.96770999999999996</v>
      </c>
      <c r="E2" s="189">
        <v>0.98073999999999995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89">
        <v>0.74877000000000005</v>
      </c>
      <c r="D3" s="189">
        <v>0.95872999999999997</v>
      </c>
      <c r="E3" s="189">
        <v>0.98073999999999995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89">
        <v>0.74287000000000003</v>
      </c>
      <c r="D4" s="189">
        <v>0.92229000000000005</v>
      </c>
      <c r="E4" s="189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89">
        <v>0.70504</v>
      </c>
      <c r="D5" s="189">
        <v>0.91678999999999999</v>
      </c>
      <c r="E5" s="189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89">
        <v>0.71419999999999995</v>
      </c>
      <c r="D6" s="189">
        <v>0.88853000000000004</v>
      </c>
      <c r="E6" s="189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89">
        <v>0.67523</v>
      </c>
      <c r="D7" s="189">
        <v>0.90246999999999999</v>
      </c>
      <c r="E7" s="189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89">
        <v>0.73555000000000004</v>
      </c>
      <c r="D8" s="189">
        <v>0.88578999999999997</v>
      </c>
      <c r="E8" s="189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89">
        <v>0.66005000000000003</v>
      </c>
      <c r="D9" s="189">
        <v>0.85060000000000002</v>
      </c>
      <c r="E9" s="189">
        <v>0.95882000000000001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89">
        <v>0.74719999999999998</v>
      </c>
      <c r="D10" s="189">
        <v>0.95104999999999995</v>
      </c>
      <c r="E10" s="189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89">
        <v>0.69549000000000005</v>
      </c>
      <c r="D11" s="189">
        <v>0.94823000000000002</v>
      </c>
      <c r="E11" s="189">
        <v>0.98526000000000002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89">
        <v>0.72097999999999995</v>
      </c>
      <c r="D12" s="189">
        <v>0.90015000000000001</v>
      </c>
      <c r="E12" s="189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6">
        <v>0.69127000000000005</v>
      </c>
      <c r="D13" s="276">
        <v>0.92822000000000005</v>
      </c>
      <c r="E13" s="276">
        <v>0.98153999999999997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D737-2C75-9143-B6E3-D8E9FD3FF1C3}">
  <dimension ref="A1:H13"/>
  <sheetViews>
    <sheetView workbookViewId="0"/>
  </sheetViews>
  <sheetFormatPr baseColWidth="10" defaultRowHeight="16" x14ac:dyDescent="0.2"/>
  <cols>
    <col min="1" max="1" width="36" bestFit="1" customWidth="1"/>
    <col min="2" max="8" width="10" style="191" customWidth="1"/>
  </cols>
  <sheetData>
    <row r="1" spans="1:8" ht="69" thickBot="1" x14ac:dyDescent="0.25">
      <c r="B1" s="185" t="s">
        <v>36</v>
      </c>
      <c r="C1" s="192" t="s">
        <v>47</v>
      </c>
      <c r="D1" s="192" t="s">
        <v>48</v>
      </c>
      <c r="E1" s="192" t="s">
        <v>49</v>
      </c>
      <c r="F1" s="187" t="s">
        <v>37</v>
      </c>
      <c r="G1" s="187" t="s">
        <v>43</v>
      </c>
      <c r="H1" s="187" t="s">
        <v>46</v>
      </c>
    </row>
    <row r="2" spans="1:8" x14ac:dyDescent="0.2">
      <c r="A2" s="167" t="s">
        <v>93</v>
      </c>
      <c r="B2" s="188">
        <v>0.98073999999999995</v>
      </c>
      <c r="C2" s="193">
        <v>0.83462999999999998</v>
      </c>
      <c r="D2" s="193">
        <v>0.96770999999999996</v>
      </c>
      <c r="E2" s="193">
        <v>0.98075000000000001</v>
      </c>
      <c r="F2" s="190">
        <v>0.86345000000000005</v>
      </c>
      <c r="G2" s="190">
        <v>0.97167000000000003</v>
      </c>
      <c r="H2" s="190">
        <v>0.98075000000000001</v>
      </c>
    </row>
    <row r="3" spans="1:8" x14ac:dyDescent="0.2">
      <c r="A3" s="3" t="s">
        <v>94</v>
      </c>
      <c r="B3" s="188">
        <v>0.98073999999999995</v>
      </c>
      <c r="C3" s="193">
        <v>0.74877000000000005</v>
      </c>
      <c r="D3" s="193">
        <v>0.95872999999999997</v>
      </c>
      <c r="E3" s="193">
        <v>0.98075000000000001</v>
      </c>
      <c r="F3" s="190">
        <v>0.78676000000000001</v>
      </c>
      <c r="G3" s="190">
        <v>0.96460999999999997</v>
      </c>
      <c r="H3" s="190">
        <v>0.98075000000000001</v>
      </c>
    </row>
    <row r="4" spans="1:8" x14ac:dyDescent="0.2">
      <c r="A4" s="166" t="s">
        <v>95</v>
      </c>
      <c r="B4" s="188">
        <v>0.97407999999999995</v>
      </c>
      <c r="C4" s="193">
        <v>0.74287000000000003</v>
      </c>
      <c r="D4" s="193">
        <v>0.92229000000000005</v>
      </c>
      <c r="E4" s="193">
        <v>0.97363</v>
      </c>
      <c r="F4" s="190">
        <v>0.79542000000000002</v>
      </c>
      <c r="G4" s="190">
        <v>0.93345999999999996</v>
      </c>
      <c r="H4" s="190">
        <v>0.97407999999999995</v>
      </c>
    </row>
    <row r="5" spans="1:8" x14ac:dyDescent="0.2">
      <c r="A5" s="166" t="s">
        <v>96</v>
      </c>
      <c r="B5" s="188">
        <v>0.97384999999999999</v>
      </c>
      <c r="C5" s="193">
        <v>0.70438999999999996</v>
      </c>
      <c r="D5" s="193">
        <v>0.91659000000000002</v>
      </c>
      <c r="E5" s="193">
        <v>0.97407999999999995</v>
      </c>
      <c r="F5" s="190">
        <v>0.77871000000000001</v>
      </c>
      <c r="G5" s="190">
        <v>0.93698000000000004</v>
      </c>
      <c r="H5" s="190">
        <v>0.97385999999999995</v>
      </c>
    </row>
    <row r="6" spans="1:8" x14ac:dyDescent="0.2">
      <c r="A6" s="11" t="s">
        <v>97</v>
      </c>
      <c r="B6" s="188">
        <v>0.97648999999999997</v>
      </c>
      <c r="C6" s="193">
        <v>0.71406000000000003</v>
      </c>
      <c r="D6" s="193">
        <v>0.88926000000000005</v>
      </c>
      <c r="E6" s="193">
        <v>0.97582000000000002</v>
      </c>
      <c r="F6" s="190">
        <v>0.78683000000000003</v>
      </c>
      <c r="G6" s="190">
        <v>0.93793000000000004</v>
      </c>
      <c r="H6" s="190">
        <v>0.97626000000000002</v>
      </c>
    </row>
    <row r="7" spans="1:8" x14ac:dyDescent="0.2">
      <c r="A7" s="11" t="s">
        <v>98</v>
      </c>
      <c r="B7" s="188">
        <v>0.97648999999999997</v>
      </c>
      <c r="C7" s="193">
        <v>0.67503000000000002</v>
      </c>
      <c r="D7" s="193">
        <v>0.90246999999999999</v>
      </c>
      <c r="E7" s="193">
        <v>0.97604999999999997</v>
      </c>
      <c r="F7" s="190">
        <v>0.75682000000000005</v>
      </c>
      <c r="G7" s="190">
        <v>0.93183000000000005</v>
      </c>
      <c r="H7" s="190">
        <v>0.97626000000000002</v>
      </c>
    </row>
    <row r="8" spans="1:8" x14ac:dyDescent="0.2">
      <c r="A8" s="11" t="s">
        <v>99</v>
      </c>
      <c r="B8" s="188">
        <v>0.95781000000000005</v>
      </c>
      <c r="C8" s="193">
        <v>0.73555000000000004</v>
      </c>
      <c r="D8" s="193">
        <v>0.88578999999999997</v>
      </c>
      <c r="E8" s="193">
        <v>0.95828999999999998</v>
      </c>
      <c r="F8" s="190">
        <v>0.83421999999999996</v>
      </c>
      <c r="G8" s="190">
        <v>0.90539999999999998</v>
      </c>
      <c r="H8" s="190">
        <v>0.95828999999999998</v>
      </c>
    </row>
    <row r="9" spans="1:8" x14ac:dyDescent="0.2">
      <c r="A9" s="11" t="s">
        <v>100</v>
      </c>
      <c r="B9" s="188">
        <v>0.95733999999999997</v>
      </c>
      <c r="C9" s="193">
        <v>0.65990000000000004</v>
      </c>
      <c r="D9" s="193">
        <v>0.85060000000000002</v>
      </c>
      <c r="E9" s="193">
        <v>0.95828999999999998</v>
      </c>
      <c r="F9" s="190">
        <v>0.74361999999999995</v>
      </c>
      <c r="G9" s="190">
        <v>0.86836000000000002</v>
      </c>
      <c r="H9" s="190">
        <v>0.95833000000000002</v>
      </c>
    </row>
    <row r="10" spans="1:8" x14ac:dyDescent="0.2">
      <c r="A10" s="11" t="s">
        <v>101</v>
      </c>
      <c r="B10" s="188">
        <v>0.98601000000000005</v>
      </c>
      <c r="C10" s="193">
        <v>0.74719999999999998</v>
      </c>
      <c r="D10" s="193">
        <v>0.95104999999999995</v>
      </c>
      <c r="E10" s="193">
        <v>0.98563999999999996</v>
      </c>
      <c r="F10" s="190">
        <v>0.78713999999999995</v>
      </c>
      <c r="G10" s="190">
        <v>0.95338000000000001</v>
      </c>
      <c r="H10" s="190">
        <v>0.98563999999999996</v>
      </c>
    </row>
    <row r="11" spans="1:8" x14ac:dyDescent="0.2">
      <c r="A11" s="11" t="s">
        <v>102</v>
      </c>
      <c r="B11" s="188">
        <v>0.98526000000000002</v>
      </c>
      <c r="C11" s="193">
        <v>0.69508999999999999</v>
      </c>
      <c r="D11" s="193">
        <v>0.94840000000000002</v>
      </c>
      <c r="E11" s="193">
        <v>0.98563999999999996</v>
      </c>
      <c r="F11" s="190">
        <v>0.75922000000000001</v>
      </c>
      <c r="G11" s="190">
        <v>0.95040999999999998</v>
      </c>
      <c r="H11" s="190">
        <v>0.98582999999999998</v>
      </c>
    </row>
    <row r="12" spans="1:8" x14ac:dyDescent="0.2">
      <c r="A12" s="11" t="s">
        <v>103</v>
      </c>
      <c r="B12" s="188">
        <v>0.98153000000000001</v>
      </c>
      <c r="C12" s="193">
        <v>0.72085999999999995</v>
      </c>
      <c r="D12" s="193">
        <v>0.89995999999999998</v>
      </c>
      <c r="E12" s="193">
        <v>0.98192999999999997</v>
      </c>
      <c r="F12" s="190">
        <v>0.76292000000000004</v>
      </c>
      <c r="G12" s="190">
        <v>0.95594000000000001</v>
      </c>
      <c r="H12" s="190">
        <v>0.98192999999999997</v>
      </c>
    </row>
    <row r="13" spans="1:8" ht="17" thickBot="1" x14ac:dyDescent="0.25">
      <c r="A13" s="14" t="s">
        <v>104</v>
      </c>
      <c r="B13" s="275">
        <v>0.98192999999999997</v>
      </c>
      <c r="C13" s="278">
        <v>0.69144000000000005</v>
      </c>
      <c r="D13" s="278">
        <v>0.92825000000000002</v>
      </c>
      <c r="E13" s="278">
        <v>0.98173999999999995</v>
      </c>
      <c r="F13" s="277">
        <v>0.73621999999999999</v>
      </c>
      <c r="G13" s="277">
        <v>0.94877</v>
      </c>
      <c r="H13" s="277">
        <v>0.98173999999999995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A3FD-A363-4845-AFA0-94D3B8425EB5}">
  <dimension ref="A1:AO1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customWidth="1"/>
    <col min="3" max="3" width="8.6640625" style="199" customWidth="1"/>
    <col min="4" max="4" width="11.1640625" customWidth="1"/>
    <col min="5" max="5" width="8.6640625" style="199" customWidth="1"/>
    <col min="6" max="6" width="11.1640625" customWidth="1"/>
    <col min="7" max="7" width="8.6640625" style="199" customWidth="1"/>
    <col min="8" max="8" width="11.1640625" customWidth="1"/>
    <col min="9" max="9" width="8.6640625" style="199" customWidth="1"/>
    <col min="10" max="10" width="11.1640625" customWidth="1"/>
    <col min="11" max="11" width="8.6640625" style="199" customWidth="1"/>
    <col min="12" max="12" width="11.1640625" customWidth="1"/>
    <col min="13" max="13" width="8.6640625" style="199" customWidth="1"/>
    <col min="14" max="14" width="11.1640625" customWidth="1"/>
    <col min="15" max="15" width="8.6640625" style="199" customWidth="1"/>
    <col min="16" max="16" width="11.1640625" customWidth="1"/>
    <col min="17" max="17" width="8.6640625" style="199" customWidth="1"/>
    <col min="18" max="18" width="11.1640625" customWidth="1"/>
    <col min="19" max="19" width="8.6640625" style="199" customWidth="1"/>
    <col min="20" max="20" width="11.1640625" customWidth="1"/>
    <col min="21" max="21" width="8.6640625" style="199" customWidth="1"/>
    <col min="22" max="22" width="11.1640625" customWidth="1"/>
    <col min="23" max="23" width="8.6640625" style="199" customWidth="1"/>
    <col min="24" max="24" width="11.1640625" customWidth="1"/>
    <col min="25" max="25" width="8.6640625" style="199" customWidth="1"/>
    <col min="26" max="26" width="11.1640625" customWidth="1"/>
    <col min="27" max="27" width="8.6640625" style="199" customWidth="1"/>
    <col min="28" max="28" width="11.1640625" customWidth="1"/>
    <col min="29" max="29" width="8.6640625" style="199" customWidth="1"/>
    <col min="30" max="30" width="11.1640625" customWidth="1"/>
    <col min="31" max="31" width="8.6640625" style="199" customWidth="1"/>
    <col min="32" max="32" width="11.1640625" customWidth="1"/>
    <col min="33" max="33" width="8.6640625" style="199" customWidth="1"/>
    <col min="34" max="34" width="11.1640625" customWidth="1"/>
    <col min="35" max="35" width="8.6640625" style="199" customWidth="1"/>
    <col min="36" max="36" width="11.1640625" customWidth="1"/>
    <col min="37" max="37" width="8.6640625" style="199" customWidth="1"/>
    <col min="38" max="38" width="11.1640625" customWidth="1"/>
    <col min="39" max="39" width="8.6640625" style="199" customWidth="1"/>
    <col min="40" max="40" width="11.1640625" customWidth="1"/>
    <col min="41" max="41" width="8.6640625" style="199" customWidth="1"/>
  </cols>
  <sheetData>
    <row r="1" spans="1:41" ht="58" customHeight="1" x14ac:dyDescent="0.25">
      <c r="A1" s="85"/>
      <c r="B1" s="436" t="s">
        <v>77</v>
      </c>
      <c r="C1" s="448"/>
      <c r="D1" s="448"/>
      <c r="E1" s="437"/>
      <c r="F1" s="438" t="s">
        <v>84</v>
      </c>
      <c r="G1" s="449"/>
      <c r="H1" s="449"/>
      <c r="I1" s="439"/>
      <c r="J1" s="438" t="s">
        <v>85</v>
      </c>
      <c r="K1" s="449"/>
      <c r="L1" s="449"/>
      <c r="M1" s="439"/>
      <c r="N1" s="438" t="s">
        <v>86</v>
      </c>
      <c r="O1" s="449"/>
      <c r="P1" s="449"/>
      <c r="Q1" s="439"/>
      <c r="R1" s="441" t="s">
        <v>87</v>
      </c>
      <c r="S1" s="447"/>
      <c r="T1" s="447"/>
      <c r="U1" s="442"/>
      <c r="V1" s="441" t="s">
        <v>88</v>
      </c>
      <c r="W1" s="447"/>
      <c r="X1" s="447"/>
      <c r="Y1" s="442"/>
      <c r="Z1" s="441" t="s">
        <v>89</v>
      </c>
      <c r="AA1" s="447"/>
      <c r="AB1" s="447"/>
      <c r="AC1" s="442"/>
      <c r="AD1" s="440" t="s">
        <v>90</v>
      </c>
      <c r="AE1" s="434"/>
      <c r="AF1" s="434"/>
      <c r="AG1" s="435"/>
      <c r="AH1" s="440" t="s">
        <v>91</v>
      </c>
      <c r="AI1" s="434"/>
      <c r="AJ1" s="434"/>
      <c r="AK1" s="435"/>
      <c r="AL1" s="434" t="s">
        <v>92</v>
      </c>
      <c r="AM1" s="434"/>
      <c r="AN1" s="434"/>
      <c r="AO1" s="435"/>
    </row>
    <row r="2" spans="1:41" ht="61" thickBot="1" x14ac:dyDescent="0.3">
      <c r="A2" s="21" t="s">
        <v>15</v>
      </c>
      <c r="B2" s="156" t="s">
        <v>51</v>
      </c>
      <c r="C2" s="206" t="s">
        <v>52</v>
      </c>
      <c r="D2" s="194" t="s">
        <v>50</v>
      </c>
      <c r="E2" s="205" t="s">
        <v>53</v>
      </c>
      <c r="F2" s="153" t="s">
        <v>51</v>
      </c>
      <c r="G2" s="204" t="s">
        <v>52</v>
      </c>
      <c r="H2" s="195" t="s">
        <v>50</v>
      </c>
      <c r="I2" s="203" t="s">
        <v>53</v>
      </c>
      <c r="J2" s="153" t="s">
        <v>51</v>
      </c>
      <c r="K2" s="204" t="s">
        <v>52</v>
      </c>
      <c r="L2" s="195" t="s">
        <v>50</v>
      </c>
      <c r="M2" s="203" t="s">
        <v>53</v>
      </c>
      <c r="N2" s="153" t="s">
        <v>51</v>
      </c>
      <c r="O2" s="204" t="s">
        <v>52</v>
      </c>
      <c r="P2" s="195" t="s">
        <v>50</v>
      </c>
      <c r="Q2" s="203" t="s">
        <v>53</v>
      </c>
      <c r="R2" s="159" t="s">
        <v>51</v>
      </c>
      <c r="S2" s="202" t="s">
        <v>52</v>
      </c>
      <c r="T2" s="196" t="s">
        <v>50</v>
      </c>
      <c r="U2" s="201" t="s">
        <v>53</v>
      </c>
      <c r="V2" s="159" t="s">
        <v>51</v>
      </c>
      <c r="W2" s="202" t="s">
        <v>52</v>
      </c>
      <c r="X2" s="196" t="s">
        <v>50</v>
      </c>
      <c r="Y2" s="201" t="s">
        <v>53</v>
      </c>
      <c r="Z2" s="159" t="s">
        <v>51</v>
      </c>
      <c r="AA2" s="202" t="s">
        <v>52</v>
      </c>
      <c r="AB2" s="196" t="s">
        <v>50</v>
      </c>
      <c r="AC2" s="201" t="s">
        <v>53</v>
      </c>
      <c r="AD2" s="150" t="s">
        <v>51</v>
      </c>
      <c r="AE2" s="200" t="s">
        <v>52</v>
      </c>
      <c r="AF2" s="146" t="s">
        <v>50</v>
      </c>
      <c r="AG2" s="198" t="s">
        <v>53</v>
      </c>
      <c r="AH2" s="150" t="s">
        <v>51</v>
      </c>
      <c r="AI2" s="200" t="s">
        <v>52</v>
      </c>
      <c r="AJ2" s="146" t="s">
        <v>50</v>
      </c>
      <c r="AK2" s="198" t="s">
        <v>53</v>
      </c>
      <c r="AL2" s="150" t="s">
        <v>51</v>
      </c>
      <c r="AM2" s="200" t="s">
        <v>52</v>
      </c>
      <c r="AN2" s="146" t="s">
        <v>50</v>
      </c>
      <c r="AO2" s="198" t="s">
        <v>53</v>
      </c>
    </row>
    <row r="3" spans="1:41" x14ac:dyDescent="0.2">
      <c r="A3" s="8" t="s">
        <v>23</v>
      </c>
      <c r="B3" s="211">
        <v>0.99999031512954295</v>
      </c>
      <c r="C3" s="212">
        <f t="shared" ref="C3:C9" si="0">IF(B3=1,"inf",-10*LOG10(1-B3))</f>
        <v>50.139061839448487</v>
      </c>
      <c r="D3" s="213">
        <v>0.99983963683911803</v>
      </c>
      <c r="E3" s="214">
        <f t="shared" ref="E3:E9" si="1">IF(D3=1,"inf",-10*LOG10(1-D3))</f>
        <v>37.94895392056906</v>
      </c>
      <c r="F3" s="215">
        <v>0.999750616262994</v>
      </c>
      <c r="G3" s="216">
        <f t="shared" ref="G3:G9" si="2">IF(F3=1,"inf",-10*LOG10(1-F3))</f>
        <v>36.031318714623012</v>
      </c>
      <c r="H3" s="217">
        <v>0.99977793678600502</v>
      </c>
      <c r="I3" s="218">
        <f t="shared" ref="I3:I9" si="3">IF(H3=1,"inf",-10*LOG10(1-H3))</f>
        <v>36.535233787868265</v>
      </c>
      <c r="J3" s="215">
        <v>0.99996987323085895</v>
      </c>
      <c r="K3" s="216">
        <f t="shared" ref="K3:K9" si="4">IF(J3=1,"inf",-10*LOG10(1-J3))</f>
        <v>45.210474404955818</v>
      </c>
      <c r="L3" s="217">
        <v>0.99992598897235596</v>
      </c>
      <c r="M3" s="218">
        <f t="shared" ref="M3:M9" si="5">IF(L3=1,"inf",-10*LOG10(1-L3))</f>
        <v>41.307035655644583</v>
      </c>
      <c r="N3" s="215">
        <v>1</v>
      </c>
      <c r="O3" s="216" t="str">
        <f t="shared" ref="O3:O9" si="6">IF(N3=1,"inf",-10*LOG10(1-N3))</f>
        <v>inf</v>
      </c>
      <c r="P3" s="217">
        <v>0.99996299311671899</v>
      </c>
      <c r="Q3" s="218">
        <f t="shared" ref="Q3:Q9" si="7">IF(P3=1,"inf",-10*LOG10(1-P3))</f>
        <v>44.317174896375661</v>
      </c>
      <c r="R3" s="219">
        <v>0.999750616262994</v>
      </c>
      <c r="S3" s="220">
        <f t="shared" ref="S3:S9" si="8">IF(R3=1,"inf",-10*LOG10(1-R3))</f>
        <v>36.031318714623012</v>
      </c>
      <c r="T3" s="221">
        <v>0.99981494732166998</v>
      </c>
      <c r="U3" s="222">
        <f t="shared" ref="U3:U9" si="9">IF(T3=1,"inf",-10*LOG10(1-T3))</f>
        <v>37.327046248324109</v>
      </c>
      <c r="V3" s="219">
        <v>0.99996987323085895</v>
      </c>
      <c r="W3" s="220">
        <f t="shared" ref="W3:W9" si="10">IF(V3=1,"inf",-10*LOG10(1-V3))</f>
        <v>45.210474404955818</v>
      </c>
      <c r="X3" s="221">
        <v>0.99996299448617798</v>
      </c>
      <c r="Y3" s="222">
        <f t="shared" ref="Y3:Y9" si="11">IF(X3=1,"inf",-10*LOG10(1-X3))</f>
        <v>44.317335612284396</v>
      </c>
      <c r="Z3" s="219">
        <v>1</v>
      </c>
      <c r="AA3" s="220" t="str">
        <f t="shared" ref="AA3:AA9" si="12">IF(Z3=1,"inf",-10*LOG10(1-Z3))</f>
        <v>inf</v>
      </c>
      <c r="AB3" s="221">
        <v>1</v>
      </c>
      <c r="AC3" s="222" t="str">
        <f t="shared" ref="AC3:AC9" si="13">IF(AB3=1,"inf",-10*LOG10(1-AB3))</f>
        <v>inf</v>
      </c>
      <c r="AD3" s="223">
        <v>0.999849078491021</v>
      </c>
      <c r="AE3" s="208">
        <f t="shared" ref="AE3:AE9" si="14">IF(AD3=1,"inf",-10*LOG10(1-AD3))</f>
        <v>38.212488611839021</v>
      </c>
      <c r="AF3" s="224">
        <v>0.99979026328126896</v>
      </c>
      <c r="AG3" s="225">
        <f t="shared" ref="AG3:AG9" si="15">IF(AF3=1,"inf",-10*LOG10(1-AF3))</f>
        <v>36.78325530687318</v>
      </c>
      <c r="AH3" s="223">
        <v>0.99997928772364497</v>
      </c>
      <c r="AI3" s="208">
        <f t="shared" ref="AI3:AI9" si="16">IF(AH3=1,"inf",-10*LOG10(1-AH3))</f>
        <v>46.83772167929348</v>
      </c>
      <c r="AJ3" s="224">
        <v>0.99998766482872603</v>
      </c>
      <c r="AK3" s="225">
        <f t="shared" ref="AK3:AK9" si="17">IF(AJ3=1,"inf",-10*LOG10(1-AJ3))</f>
        <v>49.088548159494046</v>
      </c>
      <c r="AL3" s="224">
        <v>1</v>
      </c>
      <c r="AM3" s="208" t="str">
        <f t="shared" ref="AM3:AM9" si="18">IF(AL3=1,"inf",-10*LOG10(1-AL3))</f>
        <v>inf</v>
      </c>
      <c r="AN3" s="224">
        <v>1</v>
      </c>
      <c r="AO3" s="225" t="str">
        <f t="shared" ref="AO3:AO9" si="19">IF(AN3=1,"inf",-10*LOG10(1-AN3))</f>
        <v>inf</v>
      </c>
    </row>
    <row r="4" spans="1:41" x14ac:dyDescent="0.2">
      <c r="A4" s="11" t="s">
        <v>24</v>
      </c>
      <c r="B4" s="226">
        <v>0.99998431523203601</v>
      </c>
      <c r="C4" s="227">
        <f t="shared" si="0"/>
        <v>48.045219017482495</v>
      </c>
      <c r="D4" s="228">
        <v>0.99989408717588202</v>
      </c>
      <c r="E4" s="229">
        <f t="shared" si="1"/>
        <v>39.75051451540466</v>
      </c>
      <c r="F4" s="230">
        <v>0.99964935771443098</v>
      </c>
      <c r="G4" s="231">
        <f t="shared" si="2"/>
        <v>34.55135711511123</v>
      </c>
      <c r="H4" s="232">
        <v>0.99986515771731199</v>
      </c>
      <c r="I4" s="233">
        <f t="shared" si="3"/>
        <v>38.701739041011209</v>
      </c>
      <c r="J4" s="230">
        <v>0.99993405305013205</v>
      </c>
      <c r="K4" s="231">
        <f t="shared" si="4"/>
        <v>41.808052863367735</v>
      </c>
      <c r="L4" s="232">
        <v>0.99990371283315305</v>
      </c>
      <c r="M4" s="233">
        <f t="shared" si="5"/>
        <v>40.164315917845656</v>
      </c>
      <c r="N4" s="230">
        <v>1</v>
      </c>
      <c r="O4" s="231" t="str">
        <f t="shared" si="6"/>
        <v>inf</v>
      </c>
      <c r="P4" s="232">
        <v>0.99991334071542004</v>
      </c>
      <c r="Q4" s="233">
        <f t="shared" si="7"/>
        <v>40.62184900626572</v>
      </c>
      <c r="R4" s="234">
        <v>0.99964935771443098</v>
      </c>
      <c r="S4" s="235">
        <f t="shared" si="8"/>
        <v>34.55135711511123</v>
      </c>
      <c r="T4" s="236">
        <v>0.99990368408379404</v>
      </c>
      <c r="U4" s="237">
        <f t="shared" si="9"/>
        <v>40.163019397782861</v>
      </c>
      <c r="V4" s="234">
        <v>0.99993405305013205</v>
      </c>
      <c r="W4" s="235">
        <f t="shared" si="10"/>
        <v>41.808052863367735</v>
      </c>
      <c r="X4" s="236">
        <v>0.99994222769989205</v>
      </c>
      <c r="Y4" s="237">
        <f t="shared" si="11"/>
        <v>42.382803414025901</v>
      </c>
      <c r="Z4" s="234">
        <v>1</v>
      </c>
      <c r="AA4" s="235" t="str">
        <f t="shared" si="12"/>
        <v>inf</v>
      </c>
      <c r="AB4" s="236">
        <v>0.99995185595301095</v>
      </c>
      <c r="AC4" s="237">
        <f t="shared" si="13"/>
        <v>43.174574057282094</v>
      </c>
      <c r="AD4" s="238">
        <v>0.99985969948187603</v>
      </c>
      <c r="AE4" s="209">
        <f t="shared" si="14"/>
        <v>38.52940725137244</v>
      </c>
      <c r="AF4" s="239">
        <v>0.99990368593911005</v>
      </c>
      <c r="AG4" s="240">
        <f t="shared" si="15"/>
        <v>40.16310305594638</v>
      </c>
      <c r="AH4" s="238">
        <v>0.99995875515318899</v>
      </c>
      <c r="AI4" s="209">
        <f t="shared" si="16"/>
        <v>43.84630305086128</v>
      </c>
      <c r="AJ4" s="239">
        <v>0.99998074256663005</v>
      </c>
      <c r="AK4" s="240">
        <f t="shared" si="17"/>
        <v>47.154015961080653</v>
      </c>
      <c r="AL4" s="239">
        <v>1</v>
      </c>
      <c r="AM4" s="209" t="str">
        <f t="shared" si="18"/>
        <v>inf</v>
      </c>
      <c r="AN4" s="239">
        <v>0.99999037119060197</v>
      </c>
      <c r="AO4" s="240">
        <f t="shared" si="19"/>
        <v>50.16427410054213</v>
      </c>
    </row>
    <row r="5" spans="1:41" x14ac:dyDescent="0.2">
      <c r="A5" s="11" t="s">
        <v>25</v>
      </c>
      <c r="B5" s="226">
        <v>0.99997462087285105</v>
      </c>
      <c r="C5" s="227">
        <f t="shared" si="0"/>
        <v>45.955233184475034</v>
      </c>
      <c r="D5" s="228">
        <v>0.99990878159577401</v>
      </c>
      <c r="E5" s="229">
        <f t="shared" si="1"/>
        <v>40.399175295727041</v>
      </c>
      <c r="F5" s="230">
        <v>0.99947416736114902</v>
      </c>
      <c r="G5" s="231">
        <f t="shared" si="2"/>
        <v>32.791524603883808</v>
      </c>
      <c r="H5" s="232">
        <v>0.99975369233435796</v>
      </c>
      <c r="I5" s="233">
        <f t="shared" si="3"/>
        <v>36.08522071740947</v>
      </c>
      <c r="J5" s="230">
        <v>0.99973016507088297</v>
      </c>
      <c r="K5" s="231">
        <f t="shared" si="4"/>
        <v>35.689018332374182</v>
      </c>
      <c r="L5" s="232">
        <v>0.99988143229784199</v>
      </c>
      <c r="M5" s="233">
        <f t="shared" si="5"/>
        <v>39.260335966785512</v>
      </c>
      <c r="N5" s="230">
        <v>0.99999894253659205</v>
      </c>
      <c r="O5" s="231">
        <f t="shared" si="6"/>
        <v>59.757346518493726</v>
      </c>
      <c r="P5" s="232">
        <v>0.99991791092423099</v>
      </c>
      <c r="Q5" s="233">
        <f t="shared" si="7"/>
        <v>40.857146339756483</v>
      </c>
      <c r="R5" s="234">
        <v>0.99947501343136402</v>
      </c>
      <c r="S5" s="235">
        <f t="shared" si="8"/>
        <v>32.798518075309907</v>
      </c>
      <c r="T5" s="236">
        <v>0.99976281267675005</v>
      </c>
      <c r="U5" s="237">
        <f t="shared" si="9"/>
        <v>36.249085260569871</v>
      </c>
      <c r="V5" s="234">
        <v>0.999731010948404</v>
      </c>
      <c r="W5" s="235">
        <f t="shared" si="10"/>
        <v>35.702653963106258</v>
      </c>
      <c r="X5" s="236">
        <v>0.99989055189208398</v>
      </c>
      <c r="Y5" s="237">
        <f t="shared" si="11"/>
        <v>39.607917418962678</v>
      </c>
      <c r="Z5" s="234">
        <v>0.99999978850731797</v>
      </c>
      <c r="AA5" s="235">
        <f t="shared" si="12"/>
        <v>66.747046552734673</v>
      </c>
      <c r="AB5" s="236">
        <v>0.99992703126710203</v>
      </c>
      <c r="AC5" s="237">
        <f t="shared" si="13"/>
        <v>41.368631952054258</v>
      </c>
      <c r="AD5" s="238">
        <v>0.99970893725503696</v>
      </c>
      <c r="AE5" s="209">
        <f t="shared" si="14"/>
        <v>35.360133792138832</v>
      </c>
      <c r="AF5" s="239">
        <v>0.99988140201069198</v>
      </c>
      <c r="AG5" s="240">
        <f t="shared" si="15"/>
        <v>39.259226738708534</v>
      </c>
      <c r="AH5" s="238">
        <v>0.99983356170134197</v>
      </c>
      <c r="AI5" s="209">
        <f t="shared" si="16"/>
        <v>37.787467322398463</v>
      </c>
      <c r="AJ5" s="239">
        <v>0.99992702927038402</v>
      </c>
      <c r="AK5" s="240">
        <f t="shared" si="17"/>
        <v>41.368513113242578</v>
      </c>
      <c r="AL5" s="239">
        <v>1</v>
      </c>
      <c r="AM5" s="209" t="str">
        <f t="shared" si="18"/>
        <v>inf</v>
      </c>
      <c r="AN5" s="239">
        <v>0.99997263547719095</v>
      </c>
      <c r="AO5" s="240">
        <f t="shared" si="19"/>
        <v>45.628121208159847</v>
      </c>
    </row>
    <row r="6" spans="1:41" x14ac:dyDescent="0.2">
      <c r="A6" s="11" t="s">
        <v>26</v>
      </c>
      <c r="B6" s="226">
        <v>0.99968263268394997</v>
      </c>
      <c r="C6" s="227">
        <f t="shared" si="0"/>
        <v>34.984378009271005</v>
      </c>
      <c r="D6" s="228">
        <v>0.980204067781272</v>
      </c>
      <c r="E6" s="229">
        <f t="shared" si="1"/>
        <v>17.034240418826435</v>
      </c>
      <c r="F6" s="230">
        <v>0.99969114615661203</v>
      </c>
      <c r="G6" s="231">
        <f t="shared" si="2"/>
        <v>35.102469899170245</v>
      </c>
      <c r="H6" s="232">
        <v>0.99977427655636297</v>
      </c>
      <c r="I6" s="233">
        <f t="shared" si="3"/>
        <v>36.464233327545109</v>
      </c>
      <c r="J6" s="230">
        <v>0.99992030900184503</v>
      </c>
      <c r="K6" s="231">
        <f t="shared" si="4"/>
        <v>40.985907334648701</v>
      </c>
      <c r="L6" s="232">
        <v>0.99984201142031703</v>
      </c>
      <c r="M6" s="233">
        <f t="shared" si="5"/>
        <v>38.01374305197006</v>
      </c>
      <c r="N6" s="230">
        <v>1</v>
      </c>
      <c r="O6" s="231" t="str">
        <f t="shared" si="6"/>
        <v>inf</v>
      </c>
      <c r="P6" s="232">
        <v>0.99986457816097096</v>
      </c>
      <c r="Q6" s="233">
        <f t="shared" si="7"/>
        <v>38.68311292777998</v>
      </c>
      <c r="R6" s="234">
        <v>0.99969114615661203</v>
      </c>
      <c r="S6" s="235">
        <f t="shared" si="8"/>
        <v>35.102469899170245</v>
      </c>
      <c r="T6" s="236">
        <v>0.99986455370445604</v>
      </c>
      <c r="U6" s="237">
        <f t="shared" si="9"/>
        <v>38.682328684220003</v>
      </c>
      <c r="V6" s="234">
        <v>0.99992030900184503</v>
      </c>
      <c r="W6" s="235">
        <f t="shared" si="10"/>
        <v>40.985907334648701</v>
      </c>
      <c r="X6" s="236">
        <v>0.99993228449540605</v>
      </c>
      <c r="Y6" s="237">
        <f t="shared" si="11"/>
        <v>41.693118809654372</v>
      </c>
      <c r="Z6" s="234">
        <v>1</v>
      </c>
      <c r="AA6" s="235" t="str">
        <f t="shared" si="12"/>
        <v>inf</v>
      </c>
      <c r="AB6" s="236">
        <v>0.99995485531127204</v>
      </c>
      <c r="AC6" s="237">
        <f t="shared" si="13"/>
        <v>43.4539333708519</v>
      </c>
      <c r="AD6" s="238">
        <v>0.99984258487589295</v>
      </c>
      <c r="AE6" s="209">
        <f t="shared" si="14"/>
        <v>38.029535438912397</v>
      </c>
      <c r="AF6" s="239">
        <v>0.99997742357881403</v>
      </c>
      <c r="AG6" s="240">
        <f t="shared" si="15"/>
        <v>46.463449013113369</v>
      </c>
      <c r="AH6" s="238">
        <v>0.999939732782129</v>
      </c>
      <c r="AI6" s="209">
        <f t="shared" si="16"/>
        <v>42.199188565022247</v>
      </c>
      <c r="AJ6" s="239">
        <v>0.99995485531127204</v>
      </c>
      <c r="AK6" s="240">
        <f t="shared" si="17"/>
        <v>43.4539333708519</v>
      </c>
      <c r="AL6" s="239">
        <v>0.99999800755733503</v>
      </c>
      <c r="AM6" s="209">
        <f t="shared" si="18"/>
        <v>57.006141671197817</v>
      </c>
      <c r="AN6" s="239">
        <v>0.99997742714611404</v>
      </c>
      <c r="AO6" s="240">
        <f t="shared" si="19"/>
        <v>46.464135295987596</v>
      </c>
    </row>
    <row r="7" spans="1:41" x14ac:dyDescent="0.2">
      <c r="A7" s="11" t="s">
        <v>27</v>
      </c>
      <c r="B7" s="226">
        <v>0.998520486081095</v>
      </c>
      <c r="C7" s="227">
        <f t="shared" si="0"/>
        <v>28.298809447478909</v>
      </c>
      <c r="D7" s="228">
        <v>0.99905276362612305</v>
      </c>
      <c r="E7" s="229">
        <f t="shared" si="1"/>
        <v>30.235416333927581</v>
      </c>
      <c r="F7" s="230">
        <v>0.999676192442289</v>
      </c>
      <c r="G7" s="231">
        <f t="shared" si="2"/>
        <v>34.897130189740054</v>
      </c>
      <c r="H7" s="232">
        <v>0.99876156197995203</v>
      </c>
      <c r="I7" s="233">
        <f t="shared" si="3"/>
        <v>29.071257236156598</v>
      </c>
      <c r="J7" s="230">
        <v>0.99994517153277995</v>
      </c>
      <c r="K7" s="231">
        <f t="shared" si="4"/>
        <v>42.609938950463054</v>
      </c>
      <c r="L7" s="232">
        <v>0.99970337890121197</v>
      </c>
      <c r="M7" s="233">
        <f t="shared" si="5"/>
        <v>35.277979606531474</v>
      </c>
      <c r="N7" s="230">
        <v>1</v>
      </c>
      <c r="O7" s="231" t="str">
        <f t="shared" si="6"/>
        <v>inf</v>
      </c>
      <c r="P7" s="232">
        <v>0.99976786174877397</v>
      </c>
      <c r="Q7" s="233">
        <f t="shared" si="7"/>
        <v>36.342532915662787</v>
      </c>
      <c r="R7" s="234">
        <v>0.999676192442289</v>
      </c>
      <c r="S7" s="235">
        <f t="shared" si="8"/>
        <v>34.897130189740054</v>
      </c>
      <c r="T7" s="236">
        <v>0.99889056594037395</v>
      </c>
      <c r="U7" s="237">
        <f t="shared" si="9"/>
        <v>29.548985054117626</v>
      </c>
      <c r="V7" s="234">
        <v>0.99994517153277995</v>
      </c>
      <c r="W7" s="235">
        <f t="shared" si="10"/>
        <v>42.609938950463054</v>
      </c>
      <c r="X7" s="236">
        <v>0.99983234459633696</v>
      </c>
      <c r="Y7" s="237">
        <f t="shared" si="11"/>
        <v>37.75582444363291</v>
      </c>
      <c r="Z7" s="234">
        <v>1</v>
      </c>
      <c r="AA7" s="235" t="str">
        <f t="shared" si="12"/>
        <v>inf</v>
      </c>
      <c r="AB7" s="236">
        <v>0.99989682744389996</v>
      </c>
      <c r="AC7" s="237">
        <f t="shared" si="13"/>
        <v>39.864358096794071</v>
      </c>
      <c r="AD7" s="238">
        <v>0.99982535185488497</v>
      </c>
      <c r="AE7" s="209">
        <f t="shared" si="14"/>
        <v>37.578360225117891</v>
      </c>
      <c r="AF7" s="239">
        <v>0.99980645910480803</v>
      </c>
      <c r="AG7" s="240">
        <f t="shared" si="15"/>
        <v>37.132272545227281</v>
      </c>
      <c r="AH7" s="238">
        <v>0.99995023514331305</v>
      </c>
      <c r="AI7" s="209">
        <f t="shared" si="16"/>
        <v>43.030772422758972</v>
      </c>
      <c r="AJ7" s="239">
        <v>0.99996130679839501</v>
      </c>
      <c r="AK7" s="240">
        <f t="shared" si="17"/>
        <v>44.123653338131675</v>
      </c>
      <c r="AL7" s="239">
        <v>1</v>
      </c>
      <c r="AM7" s="209" t="str">
        <f t="shared" si="18"/>
        <v>inf</v>
      </c>
      <c r="AN7" s="239">
        <v>0.99998710259882595</v>
      </c>
      <c r="AO7" s="240">
        <f t="shared" si="19"/>
        <v>48.894977912103528</v>
      </c>
    </row>
    <row r="8" spans="1:41" x14ac:dyDescent="0.2">
      <c r="A8" s="207" t="s">
        <v>54</v>
      </c>
      <c r="B8" s="241">
        <v>0.99995519489102203</v>
      </c>
      <c r="C8" s="242">
        <f t="shared" si="0"/>
        <v>43.486724620189008</v>
      </c>
      <c r="D8" s="243">
        <v>0.99948770491803196</v>
      </c>
      <c r="E8" s="244">
        <f t="shared" si="1"/>
        <v>32.904798133299728</v>
      </c>
      <c r="F8" s="245">
        <v>0.99954758464723004</v>
      </c>
      <c r="G8" s="246">
        <f t="shared" si="2"/>
        <v>33.444626656605024</v>
      </c>
      <c r="H8" s="247">
        <v>0.999653001536707</v>
      </c>
      <c r="I8" s="248">
        <f t="shared" si="3"/>
        <v>34.596724485083982</v>
      </c>
      <c r="J8" s="245">
        <v>0.99986821289404204</v>
      </c>
      <c r="K8" s="246">
        <f t="shared" si="4"/>
        <v>38.801270790078782</v>
      </c>
      <c r="L8" s="247">
        <v>0.999851261795765</v>
      </c>
      <c r="M8" s="248">
        <f t="shared" si="5"/>
        <v>38.275774661962451</v>
      </c>
      <c r="N8" s="245">
        <v>0.99999925324637096</v>
      </c>
      <c r="O8" s="246">
        <f t="shared" si="6"/>
        <v>61.268226581514313</v>
      </c>
      <c r="P8" s="247">
        <v>0.99986779263274395</v>
      </c>
      <c r="Q8" s="248">
        <f t="shared" si="7"/>
        <v>38.787443431143593</v>
      </c>
      <c r="R8" s="249">
        <v>0.99954777119537697</v>
      </c>
      <c r="S8" s="250">
        <f t="shared" si="8"/>
        <v>33.446417788097051</v>
      </c>
      <c r="T8" s="251">
        <v>0.99978521272201504</v>
      </c>
      <c r="U8" s="252">
        <f t="shared" si="9"/>
        <v>36.679914458056025</v>
      </c>
      <c r="V8" s="249">
        <v>0.99986839951219997</v>
      </c>
      <c r="W8" s="250">
        <f t="shared" si="10"/>
        <v>38.80742500931261</v>
      </c>
      <c r="X8" s="251">
        <v>0.99998347517144504</v>
      </c>
      <c r="Y8" s="252">
        <f t="shared" si="11"/>
        <v>47.818630376225983</v>
      </c>
      <c r="Z8" s="249">
        <v>0.99999943993456897</v>
      </c>
      <c r="AA8" s="250">
        <f t="shared" si="12"/>
        <v>62.517612325004279</v>
      </c>
      <c r="AB8" s="251">
        <v>1</v>
      </c>
      <c r="AC8" s="252" t="str">
        <f t="shared" si="13"/>
        <v>inf</v>
      </c>
      <c r="AD8" s="253">
        <v>0.99979085943700097</v>
      </c>
      <c r="AE8" s="210">
        <f t="shared" si="14"/>
        <v>36.795617272101062</v>
      </c>
      <c r="AF8" s="254">
        <v>0.99991735263975601</v>
      </c>
      <c r="AG8" s="255">
        <f t="shared" si="15"/>
        <v>40.82771013233198</v>
      </c>
      <c r="AH8" s="253">
        <v>0.99994119623655897</v>
      </c>
      <c r="AI8" s="210">
        <f t="shared" si="16"/>
        <v>42.305948781863016</v>
      </c>
      <c r="AJ8" s="254">
        <v>0.99996695088902099</v>
      </c>
      <c r="AK8" s="255">
        <f t="shared" si="17"/>
        <v>44.808402185415119</v>
      </c>
      <c r="AL8" s="254">
        <v>0.99999962662304598</v>
      </c>
      <c r="AM8" s="210">
        <f t="shared" si="18"/>
        <v>64.278524915561079</v>
      </c>
      <c r="AN8" s="254">
        <v>1</v>
      </c>
      <c r="AO8" s="255" t="str">
        <f t="shared" si="19"/>
        <v>inf</v>
      </c>
    </row>
    <row r="9" spans="1:41" s="296" customFormat="1" ht="17" thickBot="1" x14ac:dyDescent="0.25">
      <c r="A9" s="279" t="s">
        <v>55</v>
      </c>
      <c r="B9" s="280">
        <f>AVERAGE(B2:B7)</f>
        <v>0.99963047399989491</v>
      </c>
      <c r="C9" s="281">
        <f t="shared" si="0"/>
        <v>34.32354998933797</v>
      </c>
      <c r="D9" s="282">
        <f>AVERAGE(D2:D7)</f>
        <v>0.99577986740363378</v>
      </c>
      <c r="E9" s="283">
        <f t="shared" si="1"/>
        <v>23.74673903311907</v>
      </c>
      <c r="F9" s="284">
        <f>AVERAGE(F2:F7)</f>
        <v>0.99964829598749494</v>
      </c>
      <c r="G9" s="285">
        <f t="shared" si="2"/>
        <v>34.538226768952669</v>
      </c>
      <c r="H9" s="286">
        <f>AVERAGE(H2:H7)</f>
        <v>0.99958652507479806</v>
      </c>
      <c r="I9" s="287">
        <f t="shared" si="3"/>
        <v>33.835508226933641</v>
      </c>
      <c r="J9" s="284">
        <f>AVERAGE(J2:J7)</f>
        <v>0.99989991437729986</v>
      </c>
      <c r="K9" s="285">
        <f t="shared" si="4"/>
        <v>39.996283044432175</v>
      </c>
      <c r="L9" s="286">
        <f>AVERAGE(L2:L7)</f>
        <v>0.99985130488497609</v>
      </c>
      <c r="M9" s="287">
        <f t="shared" si="5"/>
        <v>38.277032988150161</v>
      </c>
      <c r="N9" s="284">
        <f>AVERAGE(N2:N7)</f>
        <v>0.99999978850731852</v>
      </c>
      <c r="O9" s="285">
        <f t="shared" si="6"/>
        <v>66.747046564133726</v>
      </c>
      <c r="P9" s="286">
        <f>AVERAGE(P2:P7)</f>
        <v>0.9998853369332229</v>
      </c>
      <c r="Q9" s="287">
        <f t="shared" si="7"/>
        <v>39.405764467706604</v>
      </c>
      <c r="R9" s="288">
        <f>AVERAGE(R2:R7)</f>
        <v>0.99964846520153794</v>
      </c>
      <c r="S9" s="289">
        <f t="shared" si="8"/>
        <v>34.540316776654393</v>
      </c>
      <c r="T9" s="290">
        <f>AVERAGE(T2:T7)</f>
        <v>0.99964731274540886</v>
      </c>
      <c r="U9" s="291">
        <f t="shared" si="9"/>
        <v>34.526102345790399</v>
      </c>
      <c r="V9" s="288">
        <f>AVERAGE(V2:V7)</f>
        <v>0.99990008355280402</v>
      </c>
      <c r="W9" s="289">
        <f t="shared" si="10"/>
        <v>40.003630168938578</v>
      </c>
      <c r="X9" s="290">
        <f>AVERAGE(X2:X7)</f>
        <v>0.99991208063397941</v>
      </c>
      <c r="Y9" s="291">
        <f t="shared" si="11"/>
        <v>40.559154522354994</v>
      </c>
      <c r="Z9" s="288">
        <f>AVERAGE(Z2:Z7)</f>
        <v>0.99999995770146355</v>
      </c>
      <c r="AA9" s="289">
        <f t="shared" si="12"/>
        <v>73.736746591535237</v>
      </c>
      <c r="AB9" s="290">
        <f>AVERAGE(AB2:AB7)</f>
        <v>0.99994611399505706</v>
      </c>
      <c r="AC9" s="291">
        <f t="shared" si="13"/>
        <v>42.685240133895405</v>
      </c>
      <c r="AD9" s="292">
        <f>AVERAGE(AD2:AD7)</f>
        <v>0.99981713039174236</v>
      </c>
      <c r="AE9" s="293">
        <f t="shared" si="14"/>
        <v>37.378584654515905</v>
      </c>
      <c r="AF9" s="294">
        <f>AVERAGE(AF2:AF7)</f>
        <v>0.99987184678293861</v>
      </c>
      <c r="AG9" s="295">
        <f t="shared" si="15"/>
        <v>38.922704871428479</v>
      </c>
      <c r="AH9" s="292">
        <f>AVERAGE(AH2:AH7)</f>
        <v>0.99993231450072373</v>
      </c>
      <c r="AI9" s="293">
        <f t="shared" si="16"/>
        <v>41.695043632031584</v>
      </c>
      <c r="AJ9" s="294">
        <f>AVERAGE(AJ2:AJ7)</f>
        <v>0.99996231975508143</v>
      </c>
      <c r="AK9" s="295">
        <f t="shared" si="17"/>
        <v>44.238862829906864</v>
      </c>
      <c r="AL9" s="294">
        <f>AVERAGE(AL2:AL7)</f>
        <v>0.99999960151146694</v>
      </c>
      <c r="AM9" s="293">
        <f t="shared" si="18"/>
        <v>63.995841713832021</v>
      </c>
      <c r="AN9" s="294">
        <f>AVERAGE(AN2:AN7)</f>
        <v>0.99998550728254654</v>
      </c>
      <c r="AO9" s="295">
        <f t="shared" si="19"/>
        <v>48.388501746121591</v>
      </c>
    </row>
    <row r="10" spans="1:41" x14ac:dyDescent="0.2">
      <c r="A10" s="197"/>
    </row>
  </sheetData>
  <mergeCells count="10">
    <mergeCell ref="Z1:AC1"/>
    <mergeCell ref="AD1:AG1"/>
    <mergeCell ref="AH1:AK1"/>
    <mergeCell ref="AL1:AO1"/>
    <mergeCell ref="V1:Y1"/>
    <mergeCell ref="R1:U1"/>
    <mergeCell ref="B1:E1"/>
    <mergeCell ref="F1:I1"/>
    <mergeCell ref="J1:M1"/>
    <mergeCell ref="N1:Q1"/>
  </mergeCells>
  <pageMargins left="0.7" right="0.7" top="0.75" bottom="0.75" header="0.3" footer="0.3"/>
  <ignoredErrors>
    <ignoredError sqref="C9 E9 G9 I9 K9 M9 O9 Q9 S9 U9 W9 Y9 AA9:AO9" formula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7C334-DA2E-DB4A-A1E1-E62B08DD7239}">
  <dimension ref="A1:K8"/>
  <sheetViews>
    <sheetView showGridLines="0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 x14ac:dyDescent="0.2"/>
  <cols>
    <col min="1" max="1" width="29.33203125" customWidth="1"/>
    <col min="2" max="2" width="11.1640625" style="149" customWidth="1"/>
    <col min="3" max="3" width="9" style="389" customWidth="1"/>
    <col min="4" max="4" width="9" style="7" customWidth="1"/>
    <col min="5" max="5" width="11.1640625" style="149" customWidth="1"/>
    <col min="6" max="6" width="9" style="389" customWidth="1"/>
    <col min="7" max="7" width="9" style="7" customWidth="1"/>
    <col min="8" max="8" width="11.1640625" style="149" customWidth="1"/>
    <col min="9" max="9" width="9" style="389" customWidth="1"/>
    <col min="10" max="10" width="9" style="7" customWidth="1"/>
  </cols>
  <sheetData>
    <row r="1" spans="1:11" s="85" customFormat="1" ht="79" customHeight="1" x14ac:dyDescent="0.25">
      <c r="B1" s="440" t="s">
        <v>91</v>
      </c>
      <c r="C1" s="434"/>
      <c r="D1" s="435"/>
      <c r="E1" s="440" t="s">
        <v>135</v>
      </c>
      <c r="F1" s="434"/>
      <c r="G1" s="435"/>
      <c r="H1" s="440" t="s">
        <v>136</v>
      </c>
      <c r="I1" s="434"/>
      <c r="J1" s="435"/>
      <c r="K1" s="20"/>
    </row>
    <row r="2" spans="1:11" s="86" customFormat="1" ht="62" customHeight="1" thickBot="1" x14ac:dyDescent="0.3">
      <c r="A2" s="21" t="s">
        <v>15</v>
      </c>
      <c r="B2" s="150" t="s">
        <v>6</v>
      </c>
      <c r="C2" s="385" t="s">
        <v>137</v>
      </c>
      <c r="D2" s="89" t="s">
        <v>22</v>
      </c>
      <c r="E2" s="150" t="s">
        <v>6</v>
      </c>
      <c r="F2" s="385" t="s">
        <v>137</v>
      </c>
      <c r="G2" s="89" t="s">
        <v>22</v>
      </c>
      <c r="H2" s="146" t="s">
        <v>6</v>
      </c>
      <c r="I2" s="385" t="s">
        <v>137</v>
      </c>
      <c r="J2" s="90" t="s">
        <v>22</v>
      </c>
      <c r="K2" s="91"/>
    </row>
    <row r="3" spans="1:11" ht="17" customHeight="1" x14ac:dyDescent="0.2">
      <c r="A3" s="8" t="s">
        <v>23</v>
      </c>
      <c r="B3" s="151">
        <v>0.99997950000000002</v>
      </c>
      <c r="C3" s="386">
        <f t="shared" ref="C3:C8" si="0">IF(B3=1,"inf",-10*LOG10(1-B3))</f>
        <v>46.882461389446931</v>
      </c>
      <c r="D3" s="83">
        <v>0.98</v>
      </c>
      <c r="E3" s="151">
        <v>0.99997100000000005</v>
      </c>
      <c r="F3" s="386">
        <f t="shared" ref="F3:F8" si="1">IF(E3=1,"inf",-10*LOG10(1-E3))</f>
        <v>45.376020021018562</v>
      </c>
      <c r="G3" s="83">
        <v>0.98</v>
      </c>
      <c r="H3" s="147">
        <v>0.9999789</v>
      </c>
      <c r="I3" s="386">
        <f t="shared" ref="I3:I8" si="2">IF(H3=1,"inf",-10*LOG10(1-H3))</f>
        <v>46.757175447023869</v>
      </c>
      <c r="J3" s="83">
        <v>0.98</v>
      </c>
      <c r="K3" s="4"/>
    </row>
    <row r="4" spans="1:11" x14ac:dyDescent="0.2">
      <c r="A4" s="11" t="s">
        <v>24</v>
      </c>
      <c r="B4" s="152">
        <v>0.99995920000000005</v>
      </c>
      <c r="C4" s="387">
        <f t="shared" si="0"/>
        <v>43.893398369106308</v>
      </c>
      <c r="D4" s="84">
        <v>0.97</v>
      </c>
      <c r="E4" s="152">
        <v>0.9999422</v>
      </c>
      <c r="F4" s="387">
        <f t="shared" si="1"/>
        <v>42.380721615794954</v>
      </c>
      <c r="G4" s="84">
        <v>0.98</v>
      </c>
      <c r="H4" s="148">
        <v>0.99995230000000002</v>
      </c>
      <c r="I4" s="387">
        <f t="shared" si="2"/>
        <v>43.214816209600329</v>
      </c>
      <c r="J4" s="84">
        <v>0.98</v>
      </c>
      <c r="K4" s="4"/>
    </row>
    <row r="5" spans="1:11" x14ac:dyDescent="0.2">
      <c r="A5" s="11" t="s">
        <v>25</v>
      </c>
      <c r="B5" s="152">
        <v>0.99983569999999999</v>
      </c>
      <c r="C5" s="387">
        <f t="shared" si="0"/>
        <v>37.843624365649219</v>
      </c>
      <c r="D5" s="84">
        <v>0.97</v>
      </c>
      <c r="E5" s="152">
        <v>0.99982839999999995</v>
      </c>
      <c r="F5" s="387">
        <f t="shared" si="1"/>
        <v>37.654827164871882</v>
      </c>
      <c r="G5" s="84">
        <v>0.97</v>
      </c>
      <c r="H5" s="148">
        <v>0.99983339999999998</v>
      </c>
      <c r="I5" s="387">
        <f t="shared" si="2"/>
        <v>37.783250029291878</v>
      </c>
      <c r="J5" s="84">
        <v>0.97</v>
      </c>
      <c r="K5" s="4"/>
    </row>
    <row r="6" spans="1:11" x14ac:dyDescent="0.2">
      <c r="A6" s="11" t="s">
        <v>26</v>
      </c>
      <c r="B6" s="152">
        <v>0.9999401</v>
      </c>
      <c r="C6" s="387">
        <f t="shared" si="0"/>
        <v>42.22573177610677</v>
      </c>
      <c r="D6" s="84">
        <v>0.96</v>
      </c>
      <c r="E6" s="152">
        <v>0.99992639999999999</v>
      </c>
      <c r="F6" s="387">
        <f t="shared" si="1"/>
        <v>41.331221856624595</v>
      </c>
      <c r="G6" s="84">
        <v>0.96</v>
      </c>
      <c r="H6" s="148">
        <v>0.99993810000000005</v>
      </c>
      <c r="I6" s="387">
        <f t="shared" si="2"/>
        <v>42.083093509802467</v>
      </c>
      <c r="J6" s="84">
        <v>0.96</v>
      </c>
      <c r="K6" s="4"/>
    </row>
    <row r="7" spans="1:11" x14ac:dyDescent="0.2">
      <c r="A7" s="11" t="s">
        <v>27</v>
      </c>
      <c r="B7" s="152">
        <v>0.99995040000000002</v>
      </c>
      <c r="C7" s="387">
        <f t="shared" si="0"/>
        <v>43.045183235099515</v>
      </c>
      <c r="D7" s="84">
        <v>0.97</v>
      </c>
      <c r="E7" s="152">
        <v>0.99993949999999998</v>
      </c>
      <c r="F7" s="387">
        <f t="shared" si="1"/>
        <v>42.182446253473955</v>
      </c>
      <c r="G7" s="84">
        <v>0.98</v>
      </c>
      <c r="H7" s="148">
        <v>0.99994499999999997</v>
      </c>
      <c r="I7" s="387">
        <f t="shared" si="2"/>
        <v>42.596373105055406</v>
      </c>
      <c r="J7" s="84">
        <v>0.98</v>
      </c>
      <c r="K7" s="4"/>
    </row>
    <row r="8" spans="1:11" ht="17" thickBot="1" x14ac:dyDescent="0.25">
      <c r="A8" s="14" t="s">
        <v>28</v>
      </c>
      <c r="B8" s="264">
        <v>0.99994150000000004</v>
      </c>
      <c r="C8" s="388">
        <f t="shared" si="0"/>
        <v>42.328441339181062</v>
      </c>
      <c r="D8" s="265">
        <v>0.97</v>
      </c>
      <c r="E8" s="264">
        <v>0.99994130000000003</v>
      </c>
      <c r="F8" s="388">
        <f t="shared" si="1"/>
        <v>42.313618987526283</v>
      </c>
      <c r="G8" s="265">
        <v>0.97</v>
      </c>
      <c r="H8" s="266">
        <v>0.99994059999999996</v>
      </c>
      <c r="I8" s="388">
        <f t="shared" si="2"/>
        <v>42.262135550184937</v>
      </c>
      <c r="J8" s="265">
        <v>0.97</v>
      </c>
      <c r="K8" s="4"/>
    </row>
  </sheetData>
  <mergeCells count="3">
    <mergeCell ref="B1:D1"/>
    <mergeCell ref="H1:J1"/>
    <mergeCell ref="E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Worksheet descriptions</vt:lpstr>
      <vt:lpstr>Genomes</vt:lpstr>
      <vt:lpstr>Reads</vt:lpstr>
      <vt:lpstr>Assemblies</vt:lpstr>
      <vt:lpstr>Flye circularisation</vt:lpstr>
      <vt:lpstr>Comparisons</vt:lpstr>
      <vt:lpstr>ALE scores</vt:lpstr>
      <vt:lpstr>ALE scores (fixed circ)</vt:lpstr>
      <vt:lpstr>ALE z-scores</vt:lpstr>
      <vt:lpstr>ALE z-scores (fixed circ)</vt:lpstr>
      <vt:lpstr>IDEEL results</vt:lpstr>
      <vt:lpstr>IDEEL results (fixed circ)</vt:lpstr>
      <vt:lpstr>Repeat identities</vt:lpstr>
      <vt:lpstr>Medaka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Wick</dc:creator>
  <cp:lastModifiedBy>Microsoft Office User</cp:lastModifiedBy>
  <dcterms:created xsi:type="dcterms:W3CDTF">2020-06-01T00:24:05Z</dcterms:created>
  <dcterms:modified xsi:type="dcterms:W3CDTF">2021-08-24T03:19:14Z</dcterms:modified>
</cp:coreProperties>
</file>