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brazil_pyramid_2019" localSheetId="0">Plan1!$A$1:$C$22</definedName>
  </definedNames>
  <calcPr calcId="144525"/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2" i="1"/>
  <c r="J13" i="1"/>
  <c r="I3" i="1" s="1"/>
  <c r="K3" i="1" s="1"/>
  <c r="J14" i="1"/>
  <c r="I4" i="1" s="1"/>
  <c r="K4" i="1" s="1"/>
  <c r="J15" i="1"/>
  <c r="I5" i="1" s="1"/>
  <c r="K5" i="1" s="1"/>
  <c r="J16" i="1"/>
  <c r="I6" i="1" s="1"/>
  <c r="K6" i="1" s="1"/>
  <c r="J12" i="1"/>
  <c r="I2" i="1" s="1"/>
  <c r="H13" i="1"/>
  <c r="H14" i="1"/>
  <c r="H15" i="1"/>
  <c r="H16" i="1"/>
  <c r="H12" i="1"/>
  <c r="G17" i="1"/>
  <c r="G16" i="1"/>
  <c r="G15" i="1"/>
  <c r="G14" i="1"/>
  <c r="G13" i="1"/>
  <c r="G12" i="1"/>
  <c r="N24" i="1"/>
  <c r="N25" i="1"/>
  <c r="N26" i="1"/>
  <c r="N27" i="1"/>
  <c r="N28" i="1"/>
  <c r="N29" i="1"/>
  <c r="N30" i="1"/>
  <c r="N31" i="1"/>
  <c r="N32" i="1"/>
  <c r="N23" i="1"/>
  <c r="M24" i="1"/>
  <c r="M25" i="1"/>
  <c r="M26" i="1"/>
  <c r="M27" i="1"/>
  <c r="M28" i="1"/>
  <c r="M29" i="1"/>
  <c r="M30" i="1"/>
  <c r="M31" i="1"/>
  <c r="M32" i="1"/>
  <c r="M23" i="1"/>
  <c r="I24" i="1"/>
  <c r="I25" i="1"/>
  <c r="I26" i="1"/>
  <c r="I27" i="1"/>
  <c r="I28" i="1"/>
  <c r="I29" i="1"/>
  <c r="I30" i="1"/>
  <c r="I31" i="1"/>
  <c r="I32" i="1"/>
  <c r="I23" i="1"/>
  <c r="G3" i="1"/>
  <c r="G4" i="1"/>
  <c r="G5" i="1"/>
  <c r="G6" i="1"/>
  <c r="G2" i="1"/>
  <c r="F19" i="1"/>
  <c r="F20" i="1" s="1"/>
  <c r="F17" i="1"/>
  <c r="F7" i="1"/>
  <c r="F6" i="1"/>
  <c r="F5" i="1"/>
  <c r="F4" i="1"/>
  <c r="F3" i="1"/>
  <c r="F2" i="1"/>
  <c r="K2" i="1" l="1"/>
  <c r="I7" i="1"/>
  <c r="J4" i="1" l="1"/>
  <c r="J6" i="1"/>
  <c r="J7" i="1"/>
  <c r="J3" i="1"/>
  <c r="J5" i="1"/>
</calcChain>
</file>

<file path=xl/connections.xml><?xml version="1.0" encoding="utf-8"?>
<connections xmlns="http://schemas.openxmlformats.org/spreadsheetml/2006/main">
  <connection id="1" name="brazil-pyramid-2019" type="6" refreshedVersion="4" background="1" saveData="1">
    <textPr codePage="850" sourceFile="T:\Covid19Sp\data\brazil-pyramid-2019.csv" decimal="," thousands=".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<sst xmlns="http://schemas.openxmlformats.org/spreadsheetml/2006/main" count="67" uniqueCount="54">
  <si>
    <t>Age</t>
  </si>
  <si>
    <t>M</t>
  </si>
  <si>
    <t>F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</si>
  <si>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</si>
  <si>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</si>
  <si>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</si>
  <si>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</si>
  <si>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</si>
  <si>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</si>
  <si>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</si>
  <si>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</si>
  <si>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</si>
  <si>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</si>
  <si>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</si>
  <si>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</si>
  <si>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</si>
  <si>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</si>
  <si>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</si>
  <si>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</si>
  <si>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</si>
  <si>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</si>
  <si>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</si>
  <si>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</si>
  <si>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</si>
  <si>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0-10</t>
  </si>
  <si>
    <t>10-19</t>
  </si>
  <si>
    <t>20-39</t>
  </si>
  <si>
    <t>40-59</t>
  </si>
  <si>
    <t>60-100+</t>
  </si>
  <si>
    <t>TOTAL</t>
  </si>
  <si>
    <t>POPULACAO</t>
  </si>
  <si>
    <t>TOTAL CASOS</t>
  </si>
  <si>
    <t>OBITOS FAIXA ETARIA</t>
  </si>
  <si>
    <t>LETALIDADE</t>
  </si>
  <si>
    <t>LETALIDADE ESTIMADA</t>
  </si>
  <si>
    <t>% POPULACAO</t>
  </si>
  <si>
    <t>CASOS FAIXA</t>
  </si>
  <si>
    <t>80-89</t>
  </si>
  <si>
    <t>div dist</t>
  </si>
  <si>
    <t>div num</t>
  </si>
  <si>
    <t>caso dist</t>
  </si>
  <si>
    <t>casos dist</t>
  </si>
  <si>
    <t>20-29</t>
  </si>
  <si>
    <t>30-39</t>
  </si>
  <si>
    <t>40-49</t>
  </si>
  <si>
    <t>50-59</t>
  </si>
  <si>
    <t>60-69</t>
  </si>
  <si>
    <t>70-79</t>
  </si>
  <si>
    <t>90+</t>
  </si>
  <si>
    <t>total</t>
  </si>
  <si>
    <t>letalidade</t>
  </si>
  <si>
    <t>letalidade estimada</t>
  </si>
  <si>
    <t>fator subnotificacao</t>
  </si>
  <si>
    <t>mortes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</si>
</sst>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razil-pyramid-20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J2" sqref="J2"/>
    </sheetView>
  </sheetViews>
  <sheetFormatPr defaultRowHeight="15" x14ac:dyDescent="0.25"/>
  <cols>
    <col min="1" max="1" width="8.42578125" customWidth="1"/>
    <col min="2" max="2" width="11.42578125" customWidth="1"/>
    <col min="3" max="3" width="9.85546875" customWidth="1"/>
    <col min="5" max="5" width="20.42578125" style="1" customWidth="1"/>
    <col min="6" max="6" width="22.28515625" customWidth="1"/>
    <col min="7" max="7" width="14.7109375" customWidth="1"/>
    <col min="8" max="8" width="12.5703125" customWidth="1"/>
    <col min="9" max="9" width="19.5703125" customWidth="1"/>
    <col min="10" max="10" width="19" customWidth="1"/>
  </cols>
  <sheetData>
    <row r="1" spans="1:11" x14ac:dyDescent="0.25">
      <c r="A1" s="1" t="s">
        <v>0</v>
      </c>
      <c r="B1" t="s">
        <v>1</v>
      </c>
      <c r="C1" t="s">
        <v>2</v>
      </c>
      <c r="F1" t="s">
        <v>30</v>
      </c>
      <c r="G1" t="s">
        <v>35</v>
      </c>
      <c r="H1" s="3">
        <v>0.7</v>
      </c>
      <c r="I1" t="s">
        <v>53</v>
      </c>
    </row>
    <row r="2" spans="1:11" x14ac:dyDescent="0.25">
      <c r="A2" s="1" t="s">
        <v>3</v>
      </c>
      <c r="B2">
        <v>7454197</v>
      </c>
      <c r="C2">
        <v>7117753</v>
      </c>
      <c r="E2" s="1" t="s">
        <v>24</v>
      </c>
      <c r="F2">
        <f>SUM(B2:C3)</f>
        <v>29188180</v>
      </c>
      <c r="G2" s="2">
        <f>F2/$F$7</f>
        <v>0.13830014935973392</v>
      </c>
      <c r="H2">
        <f>F2*0.7</f>
        <v>20431726</v>
      </c>
      <c r="I2">
        <f>H2*J12</f>
        <v>16001.457319365909</v>
      </c>
      <c r="J2" s="2">
        <f>I2/$I$7</f>
        <v>1.1243306494417885E-2</v>
      </c>
      <c r="K2" s="2">
        <f t="shared" ref="K2:K5" si="0">I2/F2</f>
        <v>5.482170289262951E-4</v>
      </c>
    </row>
    <row r="3" spans="1:11" x14ac:dyDescent="0.25">
      <c r="A3" s="1" t="s">
        <v>4</v>
      </c>
      <c r="B3">
        <v>7469798</v>
      </c>
      <c r="C3">
        <v>7146432</v>
      </c>
      <c r="E3" s="1" t="s">
        <v>25</v>
      </c>
      <c r="F3">
        <f>SUM(B4:C5)</f>
        <v>31633075</v>
      </c>
      <c r="G3" s="2">
        <f t="shared" ref="G3:G6" si="1">F3/$F$7</f>
        <v>0.14988461072967429</v>
      </c>
      <c r="H3">
        <f t="shared" ref="H3:H6" si="2">F3*0.7</f>
        <v>22143152.5</v>
      </c>
      <c r="I3">
        <f t="shared" ref="I3:I6" si="3">H3*J13</f>
        <v>24546.475921929214</v>
      </c>
      <c r="J3" s="2">
        <f t="shared" ref="J3:J6" si="4">I3/$I$7</f>
        <v>1.7247401073531433E-2</v>
      </c>
      <c r="K3" s="2">
        <f t="shared" si="0"/>
        <v>7.7597501734906309E-4</v>
      </c>
    </row>
    <row r="4" spans="1:11" x14ac:dyDescent="0.25">
      <c r="A4" s="1" t="s">
        <v>5</v>
      </c>
      <c r="B4">
        <v>7727130</v>
      </c>
      <c r="C4">
        <v>7424459</v>
      </c>
      <c r="E4" s="1" t="s">
        <v>26</v>
      </c>
      <c r="F4">
        <f>SUM(B6:C9)</f>
        <v>68617584</v>
      </c>
      <c r="G4" s="2">
        <f t="shared" si="1"/>
        <v>0.32512551710672222</v>
      </c>
      <c r="H4">
        <f t="shared" si="2"/>
        <v>48032308.799999997</v>
      </c>
      <c r="I4">
        <f t="shared" si="3"/>
        <v>49198.819659936533</v>
      </c>
      <c r="J4" s="2">
        <f t="shared" si="4"/>
        <v>3.4569189390693492E-2</v>
      </c>
      <c r="K4" s="2">
        <f t="shared" si="0"/>
        <v>7.1700017389036215E-4</v>
      </c>
    </row>
    <row r="5" spans="1:11" x14ac:dyDescent="0.25">
      <c r="A5" s="1" t="s">
        <v>6</v>
      </c>
      <c r="B5">
        <v>8383635</v>
      </c>
      <c r="C5">
        <v>8097851</v>
      </c>
      <c r="E5" s="1" t="s">
        <v>27</v>
      </c>
      <c r="F5">
        <f>SUM(B10:C13)</f>
        <v>52929525</v>
      </c>
      <c r="G5" s="2">
        <f t="shared" si="1"/>
        <v>0.25079197171731055</v>
      </c>
      <c r="H5">
        <f t="shared" si="2"/>
        <v>37050667.5</v>
      </c>
      <c r="I5">
        <f t="shared" si="3"/>
        <v>300888.18850351172</v>
      </c>
      <c r="J5" s="2">
        <f t="shared" si="4"/>
        <v>0.21141687637418413</v>
      </c>
      <c r="K5" s="2">
        <f t="shared" si="0"/>
        <v>5.6846946671732217E-3</v>
      </c>
    </row>
    <row r="6" spans="1:11" x14ac:dyDescent="0.25">
      <c r="A6" s="1" t="s">
        <v>7</v>
      </c>
      <c r="B6">
        <v>8711984</v>
      </c>
      <c r="C6">
        <v>8494800</v>
      </c>
      <c r="E6" s="1" t="s">
        <v>28</v>
      </c>
      <c r="F6">
        <f>SUM(B14:C22)</f>
        <v>28681155</v>
      </c>
      <c r="G6" s="2">
        <f t="shared" si="1"/>
        <v>0.13589775108655899</v>
      </c>
      <c r="H6">
        <f t="shared" si="2"/>
        <v>20076808.5</v>
      </c>
      <c r="I6">
        <f t="shared" si="3"/>
        <v>1032563.5925238981</v>
      </c>
      <c r="J6" s="2">
        <f t="shared" si="4"/>
        <v>0.72552322666717295</v>
      </c>
      <c r="K6" s="2">
        <f>I6/F6</f>
        <v>3.6001464812832611E-2</v>
      </c>
    </row>
    <row r="7" spans="1:11" x14ac:dyDescent="0.25">
      <c r="A7" s="1" t="s">
        <v>8</v>
      </c>
      <c r="B7">
        <v>8542090</v>
      </c>
      <c r="C7">
        <v>8432526</v>
      </c>
      <c r="E7" s="1" t="s">
        <v>29</v>
      </c>
      <c r="F7">
        <f>SUM(F2:F6)</f>
        <v>211049519</v>
      </c>
      <c r="H7" t="s">
        <v>49</v>
      </c>
      <c r="I7">
        <f>SUM(I2:I6)</f>
        <v>1423198.5339286416</v>
      </c>
      <c r="J7" s="2">
        <f>I7/F7</f>
        <v>6.7434341507721781E-3</v>
      </c>
    </row>
    <row r="8" spans="1:11" x14ac:dyDescent="0.25">
      <c r="A8" s="1" t="s">
        <v>9</v>
      </c>
      <c r="B8">
        <v>8623220</v>
      </c>
      <c r="C8">
        <v>8639595</v>
      </c>
    </row>
    <row r="9" spans="1:11" x14ac:dyDescent="0.25">
      <c r="A9" s="1" t="s">
        <v>10</v>
      </c>
      <c r="B9">
        <v>8511655</v>
      </c>
      <c r="C9">
        <v>8661714</v>
      </c>
      <c r="E9" s="1" t="s">
        <v>31</v>
      </c>
      <c r="F9">
        <v>61183</v>
      </c>
    </row>
    <row r="10" spans="1:11" x14ac:dyDescent="0.25">
      <c r="A10" s="1" t="s">
        <v>11</v>
      </c>
      <c r="B10">
        <v>7523486</v>
      </c>
      <c r="C10">
        <v>7780880</v>
      </c>
    </row>
    <row r="11" spans="1:11" x14ac:dyDescent="0.25">
      <c r="A11" s="1" t="s">
        <v>12</v>
      </c>
      <c r="B11">
        <v>6616618</v>
      </c>
      <c r="C11">
        <v>6981933</v>
      </c>
      <c r="F11" s="1" t="s">
        <v>32</v>
      </c>
      <c r="G11" t="s">
        <v>36</v>
      </c>
      <c r="H11" t="s">
        <v>50</v>
      </c>
      <c r="I11" t="s">
        <v>52</v>
      </c>
      <c r="J11" t="s">
        <v>51</v>
      </c>
    </row>
    <row r="12" spans="1:11" x14ac:dyDescent="0.25">
      <c r="A12" s="1" t="s">
        <v>13</v>
      </c>
      <c r="B12">
        <v>6107921</v>
      </c>
      <c r="C12">
        <v>6593438</v>
      </c>
      <c r="E12" s="1" t="s">
        <v>24</v>
      </c>
      <c r="F12">
        <v>6</v>
      </c>
      <c r="G12">
        <f>N23</f>
        <v>766.11994491047949</v>
      </c>
      <c r="H12" s="2">
        <f>F12/G12</f>
        <v>7.8316718418042167E-3</v>
      </c>
      <c r="I12">
        <v>10</v>
      </c>
      <c r="J12" s="4">
        <f>H12/I12</f>
        <v>7.8316718418042165E-4</v>
      </c>
    </row>
    <row r="13" spans="1:11" x14ac:dyDescent="0.25">
      <c r="A13" s="1" t="s">
        <v>14</v>
      </c>
      <c r="B13">
        <v>5376802</v>
      </c>
      <c r="C13">
        <v>5948447</v>
      </c>
      <c r="E13" s="1" t="s">
        <v>25</v>
      </c>
      <c r="F13">
        <v>12</v>
      </c>
      <c r="G13">
        <f>N24</f>
        <v>1082.5090772505321</v>
      </c>
      <c r="H13" s="2">
        <f t="shared" ref="H13:H16" si="5">F13/G13</f>
        <v>1.1085357390700903E-2</v>
      </c>
      <c r="I13">
        <v>10</v>
      </c>
      <c r="J13" s="4">
        <f t="shared" ref="J13:J16" si="6">H13/I13</f>
        <v>1.1085357390700902E-3</v>
      </c>
    </row>
    <row r="14" spans="1:11" x14ac:dyDescent="0.25">
      <c r="A14" s="1" t="s">
        <v>15</v>
      </c>
      <c r="B14">
        <v>4275622</v>
      </c>
      <c r="C14">
        <v>4880012</v>
      </c>
      <c r="E14" s="1" t="s">
        <v>26</v>
      </c>
      <c r="F14">
        <v>236</v>
      </c>
      <c r="G14">
        <f>SUM(N25:N26)</f>
        <v>23040.440716163765</v>
      </c>
      <c r="H14" s="2">
        <f t="shared" si="5"/>
        <v>1.0242859627005173E-2</v>
      </c>
      <c r="I14">
        <v>10</v>
      </c>
      <c r="J14" s="4">
        <f t="shared" si="6"/>
        <v>1.0242859627005174E-3</v>
      </c>
    </row>
    <row r="15" spans="1:11" x14ac:dyDescent="0.25">
      <c r="A15" s="1" t="s">
        <v>16</v>
      </c>
      <c r="B15">
        <v>3261073</v>
      </c>
      <c r="C15">
        <v>3875478</v>
      </c>
      <c r="E15" s="1" t="s">
        <v>27</v>
      </c>
      <c r="F15">
        <v>1017</v>
      </c>
      <c r="G15">
        <f>SUM(N27:N28)</f>
        <v>25046.200075122073</v>
      </c>
      <c r="H15" s="2">
        <f t="shared" si="5"/>
        <v>4.0604961908380158E-2</v>
      </c>
      <c r="I15">
        <v>5</v>
      </c>
      <c r="J15" s="4">
        <f t="shared" si="6"/>
        <v>8.1209923816760315E-3</v>
      </c>
    </row>
    <row r="16" spans="1:11" x14ac:dyDescent="0.25">
      <c r="A16" s="1" t="s">
        <v>17</v>
      </c>
      <c r="B16">
        <v>2234841</v>
      </c>
      <c r="C16">
        <v>2810744</v>
      </c>
      <c r="E16" s="1" t="s">
        <v>28</v>
      </c>
      <c r="F16">
        <v>3417</v>
      </c>
      <c r="G16">
        <f>SUM(N29:N32)</f>
        <v>16609.740828846876</v>
      </c>
      <c r="H16" s="2">
        <f t="shared" si="5"/>
        <v>0.20572265607332921</v>
      </c>
      <c r="I16">
        <v>4</v>
      </c>
      <c r="J16" s="4">
        <f t="shared" si="6"/>
        <v>5.1430664018332302E-2</v>
      </c>
    </row>
    <row r="17" spans="1:14" x14ac:dyDescent="0.25">
      <c r="A17" s="1" t="s">
        <v>18</v>
      </c>
      <c r="B17">
        <v>1422037</v>
      </c>
      <c r="C17">
        <v>1933468</v>
      </c>
      <c r="E17" s="1" t="s">
        <v>29</v>
      </c>
      <c r="F17">
        <f>SUM(F12:F16)</f>
        <v>4688</v>
      </c>
      <c r="G17">
        <f>SUM(G12:G16)</f>
        <v>66545.010642293724</v>
      </c>
    </row>
    <row r="18" spans="1:14" x14ac:dyDescent="0.25">
      <c r="A18" s="1" t="s">
        <v>19</v>
      </c>
      <c r="B18">
        <v>888580</v>
      </c>
      <c r="C18">
        <v>1342561</v>
      </c>
    </row>
    <row r="19" spans="1:14" x14ac:dyDescent="0.25">
      <c r="A19" s="1" t="s">
        <v>20</v>
      </c>
      <c r="B19">
        <v>402311</v>
      </c>
      <c r="C19">
        <v>714933</v>
      </c>
      <c r="E19" s="1" t="s">
        <v>33</v>
      </c>
      <c r="F19" s="2">
        <f>F17/F9</f>
        <v>7.6622591242665447E-2</v>
      </c>
    </row>
    <row r="20" spans="1:14" x14ac:dyDescent="0.25">
      <c r="A20" s="1" t="s">
        <v>21</v>
      </c>
      <c r="B20">
        <v>156399</v>
      </c>
      <c r="C20">
        <v>331531</v>
      </c>
      <c r="E20" s="1" t="s">
        <v>34</v>
      </c>
      <c r="F20" s="2">
        <f>F19/10</f>
        <v>7.6622591242665444E-3</v>
      </c>
    </row>
    <row r="21" spans="1:14" x14ac:dyDescent="0.25">
      <c r="A21" s="1" t="s">
        <v>22</v>
      </c>
      <c r="B21">
        <v>38661</v>
      </c>
      <c r="C21">
        <v>94171</v>
      </c>
    </row>
    <row r="22" spans="1:14" x14ac:dyDescent="0.25">
      <c r="A22" s="1" t="s">
        <v>23</v>
      </c>
      <c r="B22">
        <v>5100</v>
      </c>
      <c r="C22">
        <v>13633</v>
      </c>
      <c r="F22" t="s">
        <v>38</v>
      </c>
      <c r="G22" t="s">
        <v>39</v>
      </c>
      <c r="H22" t="s">
        <v>41</v>
      </c>
      <c r="I22" t="s">
        <v>2</v>
      </c>
      <c r="J22" t="s">
        <v>38</v>
      </c>
      <c r="K22" t="s">
        <v>39</v>
      </c>
      <c r="L22" t="s">
        <v>40</v>
      </c>
      <c r="M22" t="s">
        <v>1</v>
      </c>
      <c r="N22" t="s">
        <v>49</v>
      </c>
    </row>
    <row r="23" spans="1:14" x14ac:dyDescent="0.25">
      <c r="E23" s="1" t="s">
        <v>24</v>
      </c>
      <c r="F23">
        <v>0.245</v>
      </c>
      <c r="G23">
        <v>2000</v>
      </c>
      <c r="H23">
        <v>4.4999999999999998E-2</v>
      </c>
      <c r="I23">
        <f>G23*H23/F23</f>
        <v>367.34693877551024</v>
      </c>
      <c r="J23">
        <v>0.16300000000000001</v>
      </c>
      <c r="K23">
        <v>1000</v>
      </c>
      <c r="L23">
        <v>6.5000000000000002E-2</v>
      </c>
      <c r="M23">
        <f>K23*L23/J23</f>
        <v>398.77300613496931</v>
      </c>
      <c r="N23">
        <f>I23+M23</f>
        <v>766.11994491047949</v>
      </c>
    </row>
    <row r="24" spans="1:14" x14ac:dyDescent="0.25">
      <c r="E24" s="1" t="s">
        <v>25</v>
      </c>
      <c r="F24">
        <v>0.245</v>
      </c>
      <c r="G24">
        <v>2000</v>
      </c>
      <c r="H24">
        <v>0.08</v>
      </c>
      <c r="I24">
        <f t="shared" ref="I24:I32" si="7">G24*H24/F24</f>
        <v>653.0612244897959</v>
      </c>
      <c r="J24">
        <v>0.16300000000000001</v>
      </c>
      <c r="K24">
        <v>1000</v>
      </c>
      <c r="L24">
        <v>7.0000000000000007E-2</v>
      </c>
      <c r="M24">
        <f t="shared" ref="M24:M32" si="8">K24*L24/J24</f>
        <v>429.44785276073617</v>
      </c>
      <c r="N24">
        <f t="shared" ref="N24:N32" si="9">I24+M24</f>
        <v>1082.5090772505321</v>
      </c>
    </row>
    <row r="25" spans="1:14" x14ac:dyDescent="0.25">
      <c r="E25" s="1" t="s">
        <v>42</v>
      </c>
      <c r="F25">
        <v>0.245</v>
      </c>
      <c r="G25">
        <v>2000</v>
      </c>
      <c r="H25">
        <v>0.56000000000000005</v>
      </c>
      <c r="I25">
        <f t="shared" si="7"/>
        <v>4571.4285714285716</v>
      </c>
      <c r="J25">
        <v>0.16300000000000001</v>
      </c>
      <c r="K25">
        <v>1000</v>
      </c>
      <c r="L25">
        <v>0.51</v>
      </c>
      <c r="M25">
        <f t="shared" si="8"/>
        <v>3128.8343558282209</v>
      </c>
      <c r="N25">
        <f t="shared" si="9"/>
        <v>7700.262927256792</v>
      </c>
    </row>
    <row r="26" spans="1:14" x14ac:dyDescent="0.25">
      <c r="E26" s="1" t="s">
        <v>43</v>
      </c>
      <c r="F26">
        <v>0.245</v>
      </c>
      <c r="G26">
        <v>2000</v>
      </c>
      <c r="H26">
        <v>1.06</v>
      </c>
      <c r="I26">
        <f t="shared" si="7"/>
        <v>8653.0612244897966</v>
      </c>
      <c r="J26">
        <v>0.16300000000000001</v>
      </c>
      <c r="K26">
        <v>1000</v>
      </c>
      <c r="L26">
        <v>1.0900000000000001</v>
      </c>
      <c r="M26">
        <f t="shared" si="8"/>
        <v>6687.1165644171779</v>
      </c>
      <c r="N26">
        <f t="shared" si="9"/>
        <v>15340.177788906974</v>
      </c>
    </row>
    <row r="27" spans="1:14" x14ac:dyDescent="0.25">
      <c r="E27" s="1" t="s">
        <v>44</v>
      </c>
      <c r="F27">
        <v>0.245</v>
      </c>
      <c r="G27">
        <v>2000</v>
      </c>
      <c r="H27">
        <v>0.92</v>
      </c>
      <c r="I27">
        <f t="shared" si="7"/>
        <v>7510.2040816326535</v>
      </c>
      <c r="J27">
        <v>0.16300000000000001</v>
      </c>
      <c r="K27">
        <v>1000</v>
      </c>
      <c r="L27">
        <v>1.1299999999999999</v>
      </c>
      <c r="M27">
        <f t="shared" si="8"/>
        <v>6932.5153374233123</v>
      </c>
      <c r="N27">
        <f t="shared" si="9"/>
        <v>14442.719419055966</v>
      </c>
    </row>
    <row r="28" spans="1:14" x14ac:dyDescent="0.25">
      <c r="E28" s="1" t="s">
        <v>45</v>
      </c>
      <c r="F28">
        <v>0.245</v>
      </c>
      <c r="G28">
        <v>2000</v>
      </c>
      <c r="H28">
        <v>0.6</v>
      </c>
      <c r="I28">
        <f t="shared" si="7"/>
        <v>4897.9591836734699</v>
      </c>
      <c r="J28">
        <v>0.16300000000000001</v>
      </c>
      <c r="K28">
        <v>1000</v>
      </c>
      <c r="L28">
        <v>0.93</v>
      </c>
      <c r="M28">
        <f t="shared" si="8"/>
        <v>5705.5214723926374</v>
      </c>
      <c r="N28">
        <f t="shared" si="9"/>
        <v>10603.480656066107</v>
      </c>
    </row>
    <row r="29" spans="1:14" x14ac:dyDescent="0.25">
      <c r="E29" s="1" t="s">
        <v>46</v>
      </c>
      <c r="F29">
        <v>0.245</v>
      </c>
      <c r="G29">
        <v>2000</v>
      </c>
      <c r="H29">
        <v>0.4</v>
      </c>
      <c r="I29">
        <f t="shared" si="7"/>
        <v>3265.3061224489797</v>
      </c>
      <c r="J29">
        <v>0.16300000000000001</v>
      </c>
      <c r="K29">
        <v>1000</v>
      </c>
      <c r="L29">
        <v>0.65</v>
      </c>
      <c r="M29">
        <f t="shared" si="8"/>
        <v>3987.7300613496932</v>
      </c>
      <c r="N29">
        <f t="shared" si="9"/>
        <v>7253.0361837986729</v>
      </c>
    </row>
    <row r="30" spans="1:14" x14ac:dyDescent="0.25">
      <c r="E30" s="1" t="s">
        <v>47</v>
      </c>
      <c r="F30">
        <v>0.245</v>
      </c>
      <c r="G30">
        <v>2000</v>
      </c>
      <c r="H30">
        <v>0.27</v>
      </c>
      <c r="I30">
        <f t="shared" si="7"/>
        <v>2204.0816326530612</v>
      </c>
      <c r="J30">
        <v>0.16300000000000001</v>
      </c>
      <c r="K30">
        <v>1000</v>
      </c>
      <c r="L30">
        <v>0.46</v>
      </c>
      <c r="M30">
        <f t="shared" si="8"/>
        <v>2822.0858895705519</v>
      </c>
      <c r="N30">
        <f t="shared" si="9"/>
        <v>5026.1675222236136</v>
      </c>
    </row>
    <row r="31" spans="1:14" x14ac:dyDescent="0.25">
      <c r="E31" s="1" t="s">
        <v>37</v>
      </c>
      <c r="F31">
        <v>0.245</v>
      </c>
      <c r="G31">
        <v>2000</v>
      </c>
      <c r="H31">
        <v>0.21</v>
      </c>
      <c r="I31">
        <f t="shared" si="7"/>
        <v>1714.2857142857142</v>
      </c>
      <c r="J31">
        <v>0.16300000000000001</v>
      </c>
      <c r="K31">
        <v>1000</v>
      </c>
      <c r="L31">
        <v>0.25</v>
      </c>
      <c r="M31">
        <f t="shared" si="8"/>
        <v>1533.7423312883434</v>
      </c>
      <c r="N31">
        <f t="shared" si="9"/>
        <v>3248.0280455740576</v>
      </c>
    </row>
    <row r="32" spans="1:14" x14ac:dyDescent="0.25">
      <c r="E32" s="1" t="s">
        <v>48</v>
      </c>
      <c r="F32">
        <v>0.245</v>
      </c>
      <c r="G32">
        <v>2000</v>
      </c>
      <c r="H32">
        <v>0.08</v>
      </c>
      <c r="I32">
        <f t="shared" si="7"/>
        <v>653.0612244897959</v>
      </c>
      <c r="J32">
        <v>0.16300000000000001</v>
      </c>
      <c r="K32">
        <v>1000</v>
      </c>
      <c r="L32">
        <v>7.0000000000000007E-2</v>
      </c>
      <c r="M32">
        <f t="shared" si="8"/>
        <v>429.44785276073617</v>
      </c>
      <c r="N32">
        <f t="shared" si="9"/>
        <v>1082.5090772505321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Plan1!brazil_pyramid_2019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2020-05-17T19:35:00Z</dcterms:modified>
</cp:coreProperties>
</file>