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7ee32e146bdd9d/Data Analytics Bootcamp/Bootcamp_Assignments/"/>
    </mc:Choice>
  </mc:AlternateContent>
  <xr:revisionPtr revIDLastSave="185" documentId="8_{3A5E50F7-0FE6-43B6-B4B6-1EBCC6ACB20C}" xr6:coauthVersionLast="47" xr6:coauthVersionMax="47" xr10:uidLastSave="{5FEBD8DB-7EB4-4247-9970-69BF12493956}"/>
  <bookViews>
    <workbookView xWindow="0" yWindow="500" windowWidth="28800" windowHeight="16120" activeTab="5" xr2:uid="{00000000-000D-0000-FFFF-FFFF00000000}"/>
  </bookViews>
  <sheets>
    <sheet name="Crowdfunding" sheetId="1" r:id="rId1"/>
    <sheet name="Pivot Table" sheetId="3" r:id="rId2"/>
    <sheet name="Pivot Table 2" sheetId="4" r:id="rId3"/>
    <sheet name="Pivot Table 3" sheetId="5" r:id="rId4"/>
    <sheet name="Bonus" sheetId="6" r:id="rId5"/>
    <sheet name="Statistical Analysis" sheetId="7" r:id="rId6"/>
  </sheets>
  <calcPr calcId="191029"/>
  <pivotCaches>
    <pivotCache cacheId="5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D10" i="7"/>
  <c r="D9" i="7"/>
  <c r="D8" i="7"/>
  <c r="D5" i="7"/>
  <c r="D4" i="7"/>
  <c r="D3" i="7"/>
  <c r="D2" i="7"/>
  <c r="E14" i="7"/>
  <c r="E13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13" i="6"/>
  <c r="E12" i="6"/>
  <c r="E11" i="6"/>
  <c r="E10" i="6"/>
  <c r="E9" i="6"/>
  <c r="E8" i="6"/>
  <c r="E7" i="6"/>
  <c r="E6" i="6"/>
  <c r="E5" i="6"/>
  <c r="E4" i="6"/>
  <c r="E3" i="6"/>
  <c r="E2" i="6"/>
  <c r="D10" i="6"/>
  <c r="D13" i="6"/>
  <c r="D12" i="6"/>
  <c r="D11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<sst xmlns="http://schemas.openxmlformats.org/spreadsheetml/2006/main" count="9070" uniqueCount="2119">
  <si>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</si>
  <si>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</si>
  <si>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</si>
  <si>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</si>
  <si>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</si>
  <si>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</si>
  <si>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</si>
  <si>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</si>
  <si>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</si>
  <si>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</si>
  <si>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</si>
  <si>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</si>
  <si>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</si>
  <si>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</si>
  <si>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</si>
  <si>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</si>
  <si>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</si>
  <si>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</si>
  <si>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</si>
  <si>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</si>
  <si>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</si>
  <si>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</si>
  <si>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</si>
  <si>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</si>
  <si>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</si>
  <si>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</si>
  <si>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</si>
  <si>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</si>
  <si>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</si>
  <si>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</si>
  <si>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</si>
  <si>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</si>
  <si>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</si>
  <si>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</si>
  <si>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</si>
  <si>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</si>
  <si>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</si>
  <si>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</si>
  <si>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</si>
  <si>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</si>
  <si>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</si>
  <si>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</si>
  <si>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</si>
  <si>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</si>
  <si>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</si>
  <si>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</si>
  <si>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</si>
  <si>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</si>
  <si>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</si>
  <si>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</si>
  <si>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</si>
  <si>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</si>
  <si>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</si>
  <si>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</si>
  <si>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</si>
  <si>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</si>
  <si>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</si>
  <si>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</si>
  <si>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</si>
  <si>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</si>
  <si>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</si>
  <si>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</si>
  <si>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</si>
  <si>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</si>
  <si>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</si>
  <si>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</si>
  <si>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</si>
  <si>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</si>
  <si>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</si>
  <si>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</si>
  <si>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</si>
  <si>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</si>
  <si>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</si>
  <si>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</si>
  <si>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</si>
  <si>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</si>
  <si>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</si>
  <si>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</si>
  <si>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</si>
  <si>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</si>
  <si>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</si>
  <si>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</si>
  <si>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</si>
  <si>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</si>
  <si>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</si>
  <si>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</si>
  <si>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</si>
  <si>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</si>
  <si>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</si>
  <si>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</si>
  <si>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</si>
  <si>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</si>
  <si>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</si>
  <si>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</si>
  <si>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</si>
  <si>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</si>
  <si>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</si>
  <si>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</si>
  <si>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</si>
  <si>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</si>
  <si>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</si>
  <si>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</si>
  <si>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</si>
  <si>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</si>
  <si>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</si>
  <si>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</si>
  <si>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</si>
  <si>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</si>
  <si>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</si>
  <si>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</si>
  <si>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</si>
  <si>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</si>
  <si>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</si>
  <si>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</si>
  <si>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</si>
  <si>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</si>
  <si>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</si>
  <si>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</si>
  <si>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</si>
  <si>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</si>
  <si>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</si>
  <si>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</si>
  <si>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</si>
  <si>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</si>
  <si>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</si>
  <si>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</si>
  <si>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</si>
  <si>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</si>
  <si>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</si>
  <si>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</si>
  <si>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</si>
  <si>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</si>
  <si>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</si>
  <si>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</si>
  <si>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</si>
  <si>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</si>
  <si>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</si>
  <si>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</si>
  <si>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</si>
  <si>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</si>
  <si>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</si>
  <si>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</si>
  <si>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</si>
  <si>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</si>
  <si>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</si>
  <si>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</si>
  <si>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</si>
  <si>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</si>
  <si>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</si>
  <si>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</si>
  <si>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</si>
  <si>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</si>
  <si>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</si>
  <si>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</si>
  <si>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</si>
  <si>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</si>
  <si>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</si>
  <si>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</si>
  <si>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</si>
  <si>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</si>
  <si>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</si>
  <si>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</si>
  <si>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</si>
  <si>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</si>
  <si>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</si>
  <si>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</si>
  <si>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</si>
  <si>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</si>
  <si>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</si>
  <si>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</si>
  <si>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</si>
  <si>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</si>
  <si>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</si>
  <si>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</si>
  <si>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</si>
  <si>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</si>
  <si>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</si>
  <si>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</si>
  <si>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</si>
  <si>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</si>
  <si>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</si>
  <si>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</si>
  <si>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</si>
  <si>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</si>
  <si>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</si>
  <si>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</si>
  <si>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</si>
  <si>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</si>
  <si>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</si>
  <si>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</si>
  <si>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</si>
  <si>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</si>
  <si>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</si>
  <si>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</si>
  <si>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</si>
  <si>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</si>
  <si>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</si>
  <si>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</si>
  <si>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</si>
  <si>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</si>
  <si>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</si>
  <si>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</si>
  <si>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</si>
  <si>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</si>
  <si>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</si>
  <si>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</si>
  <si>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</si>
  <si>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</si>
  <si>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</si>
  <si>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</si>
  <si>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</si>
  <si>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</si>
  <si>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</si>
  <si>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</si>
  <si>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</si>
  <si>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</si>
  <si>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</si>
  <si>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</si>
  <si>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</si>
  <si>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</si>
  <si>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</si>
  <si>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</si>
  <si>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</si>
  <si>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</si>
  <si>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</si>
  <si>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</si>
  <si>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</si>
  <si>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</si>
  <si>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</si>
  <si>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</si>
  <si>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</si>
  <si>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</si>
  <si>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</si>
  <si>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</si>
  <si>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</si>
  <si>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</si>
  <si>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</si>
  <si>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</si>
  <si>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</si>
  <si>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</si>
  <si>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</si>
  <si>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</si>
  <si>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</si>
  <si>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</si>
  <si>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</si>
  <si>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</si>
  <si>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</si>
  <si>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</si>
  <si>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</si>
  <si>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</si>
  <si>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</si>
  <si>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</si>
  <si>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</si>
  <si>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</si>
  <si>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</si>
  <si>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</si>
  <si>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</si>
  <si>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</si>
  <si>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</si>
  <si>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</si>
  <si>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</si>
  <si>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</si>
  <si>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</si>
  <si>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</si>
  <si>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</si>
  <si>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</si>
  <si>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</si>
  <si>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</si>
  <si>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</si>
  <si>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</si>
  <si>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</si>
  <si>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</si>
  <si>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</si>
  <si>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</si>
  <si>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</si>
  <si>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</si>
  <si>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</si>
  <si>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</si>
  <si>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</si>
  <si>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</si>
  <si>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</si>
  <si>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</si>
  <si>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</si>
  <si>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</si>
  <si>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</si>
  <si>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</si>
  <si>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</si>
  <si>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</si>
  <si>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</si>
  <si>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</si>
  <si>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</si>
  <si>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</si>
  <si>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</si>
  <si>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</si>
  <si>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</si>
  <si>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</si>
  <si>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</si>
  <si>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</si>
  <si>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</si>
  <si>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</si>
  <si>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</si>
  <si>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</si>
  <si>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</si>
  <si>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</si>
  <si>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</si>
  <si>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</si>
  <si>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</si>
  <si>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</si>
  <si>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</si>
  <si>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</si>
  <si>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</si>
  <si>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</si>
  <si>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</si>
  <si>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</si>
  <si>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</si>
  <si>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</si>
  <si>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</si>
  <si>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</si>
  <si>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</si>
  <si>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</si>
  <si>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</si>
  <si>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</si>
  <si>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</si>
  <si>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</si>
  <si>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</si>
  <si>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</si>
  <si>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</si>
  <si>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</si>
  <si>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</si>
  <si>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</si>
  <si>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</si>
  <si>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</si>
  <si>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</si>
  <si>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</si>
  <si>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</si>
  <si>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</si>
  <si>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</si>
  <si>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</si>
  <si>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</si>
  <si>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</si>
  <si>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</si>
  <si>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</si>
  <si>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</si>
  <si>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</si>
  <si>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</si>
  <si>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</si>
  <si>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</si>
  <si>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</si>
  <si>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</si>
  <si>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</si>
  <si>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</si>
  <si>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</si>
  <si>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</si>
  <si>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</si>
  <si>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</si>
  <si>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</si>
  <si>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</si>
  <si>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</si>
  <si>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</si>
  <si>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</si>
  <si>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</si>
  <si>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</si>
  <si>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</si>
  <si>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</si>
  <si>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</si>
  <si>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</si>
  <si>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</si>
  <si>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</si>
  <si>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</si>
  <si>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</si>
  <si>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</si>
  <si>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</si>
  <si>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</si>
  <si>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</si>
  <si>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</si>
  <si>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</si>
  <si>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</si>
  <si>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</si>
  <si>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</si>
  <si>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</si>
  <si>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</si>
  <si>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</si>
  <si>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</si>
  <si>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</si>
  <si>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</si>
  <si>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</si>
  <si>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</si>
  <si>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</si>
  <si>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</si>
  <si>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</si>
  <si>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</si>
  <si>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</si>
  <si>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</si>
  <si>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</si>
  <si>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</si>
  <si>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</si>
  <si>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</si>
  <si>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</si>
  <si>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</si>
  <si>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</si>
  <si>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</si>
  <si>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</si>
  <si>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</si>
  <si>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</si>
  <si>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</si>
  <si>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</si>
  <si>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</si>
  <si>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</si>
  <si>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</si>
  <si>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</si>
  <si>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</si>
  <si>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</si>
  <si>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</si>
  <si>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</si>
  <si>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</si>
  <si>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</si>
  <si>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</si>
  <si>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</si>
  <si>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</si>
  <si>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</si>
  <si>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</si>
  <si>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</si>
  <si>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</si>
  <si>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</si>
  <si>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</si>
  <si>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</si>
  <si>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</si>
  <si>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</si>
  <si>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</si>
  <si>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</si>
  <si>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</si>
  <si>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</si>
  <si>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</si>
  <si>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</si>
  <si>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</si>
  <si>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</si>
  <si>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</si>
  <si>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</si>
  <si>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</si>
  <si>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</si>
  <si>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</si>
  <si>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</si>
  <si>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</si>
  <si>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</si>
  <si>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</si>
  <si>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</si>
  <si>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</si>
  <si>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</si>
  <si>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</si>
  <si>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</si>
  <si>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</si>
  <si>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</si>
  <si>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</si>
  <si>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</si>
  <si>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</si>
  <si>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</si>
  <si>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</si>
  <si>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</si>
  <si>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</si>
  <si>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</si>
  <si>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</si>
  <si>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</si>
  <si>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</si>
  <si>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</si>
  <si>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</si>
  <si>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</si>
  <si>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</si>
  <si>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</si>
  <si>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</si>
  <si>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</si>
  <si>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</si>
  <si>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</si>
  <si>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</si>
  <si>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</si>
  <si>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</si>
  <si>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</si>
  <si>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</si>
  <si>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</si>
  <si>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</si>
  <si>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</si>
  <si>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</si>
  <si>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</si>
  <si>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</si>
  <si>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</si>
  <si>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</si>
  <si>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</si>
  <si>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</si>
  <si>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</si>
  <si>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</si>
  <si>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</si>
  <si>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</si>
  <si>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</si>
  <si>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</si>
  <si>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</si>
  <si>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</si>
  <si>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</si>
  <si>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</si>
  <si>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</si>
  <si>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</si>
  <si>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</si>
  <si>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</si>
  <si>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</si>
  <si>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</si>
  <si>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</si>
  <si>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</si>
  <si>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</si>
  <si>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</si>
  <si>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</si>
  <si>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</si>
  <si>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</si>
  <si>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</si>
  <si>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</si>
  <si>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</si>
  <si>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</si>
  <si>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</si>
  <si>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</si>
  <si>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</si>
  <si>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</si>
  <si>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</si>
  <si>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</si>
  <si>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</si>
  <si>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</si>
  <si>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</si>
  <si>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</si>
  <si>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</si>
  <si>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</si>
  <si>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</si>
  <si>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</si>
  <si>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</si>
  <si>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</si>
  <si>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</si>
  <si>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</si>
  <si>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</si>
  <si>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</si>
  <si>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</si>
  <si>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</si>
  <si>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</si>
  <si>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</si>
  <si>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</si>
  <si>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</si>
  <si>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</si>
  <si>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</si>
  <si>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</si>
  <si>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</si>
  <si>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</si>
  <si>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</si>
  <si>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</si>
  <si>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</si>
  <si>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</si>
  <si>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</si>
  <si>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</si>
  <si>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</si>
  <si>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</si>
  <si>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</si>
  <si>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</si>
  <si>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</si>
  <si>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</si>
  <si>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</si>
  <si>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</si>
  <si>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</si>
  <si>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</si>
  <si>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</si>
  <si>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</si>
  <si>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</si>
  <si>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</si>
  <si>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</si>
  <si>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</si>
  <si>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</si>
  <si>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</si>
  <si>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</si>
  <si>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</si>
  <si>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</si>
  <si>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</si>
  <si>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</si>
  <si>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</si>
  <si>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</si>
  <si>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</si>
  <si>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</si>
  <si>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</si>
  <si>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</si>
  <si>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</si>
  <si>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</si>
  <si>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</si>
  <si>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</si>
  <si>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</si>
  <si>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</si>
  <si>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</si>
  <si>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</si>
  <si>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</si>
  <si>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</si>
  <si>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</si>
  <si>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</si>
  <si>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</si>
  <si>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</si>
  <si>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</si>
  <si>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</si>
  <si>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</si>
  <si>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</si>
  <si>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</si>
  <si>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</si>
  <si>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</si>
  <si>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</si>
  <si>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</si>
  <si>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</si>
  <si>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</si>
  <si>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</si>
  <si>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</si>
  <si>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</si>
  <si>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</si>
  <si>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</si>
  <si>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</si>
  <si>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</si>
  <si>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</si>
  <si>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</si>
  <si>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</si>
  <si>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</si>
  <si>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</si>
  <si>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</si>
  <si>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</si>
  <si>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</si>
  <si>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</si>
  <si>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</si>
  <si>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</si>
  <si>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</si>
  <si>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</si>
  <si>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</si>
  <si>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</si>
  <si>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</si>
  <si>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</si>
  <si>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</si>
  <si>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</si>
  <si>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</si>
  <si>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</si>
  <si>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</si>
  <si>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</si>
  <si>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</si>
  <si>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</si>
  <si>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</si>
  <si>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</si>
  <si>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</si>
  <si>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</si>
  <si>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</si>
  <si>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</si>
  <si>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</si>
  <si>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</si>
  <si>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</si>
  <si>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</si>
  <si>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</si>
  <si>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</si>
  <si>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</si>
  <si>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</si>
  <si>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</si>
  <si>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</si>
  <si>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</si>
  <si>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</si>
  <si>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</si>
  <si>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</si>
  <si>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</si>
  <si>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</si>
  <si>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</si>
  <si>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</si>
  <si>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</si>
  <si>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</si>
  <si>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</si>
  <si>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</si>
  <si>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</si>
  <si>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</si>
  <si>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</si>
  <si>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</si>
  <si>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</si>
  <si>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</si>
  <si>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</si>
  <si>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</si>
  <si>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</si>
  <si>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</si>
  <si>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</si>
  <si>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</si>
  <si>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</si>
  <si>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</si>
  <si>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</si>
  <si>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</si>
  <si>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</si>
  <si>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</si>
  <si>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</si>
  <si>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</si>
  <si>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</si>
  <si>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</si>
  <si>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</si>
  <si>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</si>
  <si>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</si>
  <si>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</si>
  <si>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</si>
  <si>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</si>
  <si>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</si>
  <si>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</si>
  <si>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</si>
  <si>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</si>
  <si>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</si>
  <si>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</si>
  <si>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</si>
  <si>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</si>
  <si>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</si>
  <si>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</si>
  <si>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</si>
  <si>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</si>
  <si>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</si>
  <si>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</si>
  <si>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</si>
  <si>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</si>
  <si>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</si>
  <si>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</si>
  <si>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</si>
  <si>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</si>
  <si>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</si>
  <si>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</si>
  <si>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</si>
  <si>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</si>
  <si>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</si>
  <si>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</si>
  <si>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</si>
  <si>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</si>
  <si>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</si>
  <si>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</si>
  <si>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</si>
  <si>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</si>
  <si>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</si>
  <si>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</si>
  <si>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</si>
  <si>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</si>
  <si>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</si>
  <si>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</si>
  <si>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</si>
  <si>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</si>
  <si>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</si>
  <si>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</si>
  <si>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</si>
  <si>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</si>
  <si>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</si>
  <si>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</si>
  <si>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</si>
  <si>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</si>
  <si>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</si>
  <si>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</si>
  <si>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</si>
  <si>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</si>
  <si>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</si>
  <si>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</si>
  <si>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</si>
  <si>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</si>
  <si>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</si>
  <si>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</si>
  <si>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</si>
  <si>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</si>
  <si>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</si>
  <si>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</si>
  <si>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</si>
  <si>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</si>
  <si>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</si>
  <si>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</si>
  <si>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</si>
  <si>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</si>
  <si>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</si>
  <si>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</si>
  <si>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</si>
  <si>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</si>
  <si>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</si>
  <si>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</si>
  <si>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</si>
  <si>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</si>
  <si>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</si>
  <si>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</si>
  <si>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</si>
  <si>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</si>
  <si>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</si>
  <si>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</si>
  <si>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</si>
  <si>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</si>
  <si>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</si>
  <si>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</si>
  <si>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</si>
  <si>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</si>
  <si>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</si>
  <si>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</si>
  <si>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</si>
  <si>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</si>
  <si>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</si>
  <si>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</si>
  <si>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</si>
  <si>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</si>
  <si>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</si>
  <si>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</si>
  <si>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</si>
  <si>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</si>
  <si>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</si>
  <si>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</si>
  <si>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</si>
  <si>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</si>
  <si>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</si>
  <si>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</si>
  <si>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</si>
  <si>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</si>
  <si>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</si>
  <si>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</si>
  <si>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</si>
  <si>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</si>
  <si>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</si>
  <si>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</si>
  <si>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</si>
  <si>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</si>
  <si>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</si>
  <si>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</si>
  <si>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</si>
  <si>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</si>
  <si>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</si>
  <si>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</si>
  <si>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</si>
  <si>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</si>
  <si>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</si>
  <si>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</si>
  <si>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</si>
  <si>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</si>
  <si>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</si>
  <si>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</si>
  <si>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</si>
  <si>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</si>
  <si>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</si>
  <si>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</si>
  <si>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</si>
  <si>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</si>
  <si>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</si>
  <si>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</si>
  <si>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</si>
  <si>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</si>
  <si>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</si>
  <si>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</si>
  <si>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</si>
  <si>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</si>
  <si>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</si>
  <si>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</si>
  <si>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</si>
  <si>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</si>
  <si>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</si>
  <si>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</si>
  <si>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</si>
  <si>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</si>
  <si>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</si>
  <si>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</si>
  <si>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</si>
  <si>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</si>
  <si>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</si>
  <si>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</si>
  <si>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</si>
  <si>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</si>
  <si>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</si>
  <si>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</si>
  <si>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</si>
  <si>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</si>
  <si>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</si>
  <si>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</si>
  <si>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</si>
  <si>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</si>
  <si>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</si>
  <si>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</si>
  <si>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</si>
  <si>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</si>
  <si>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</si>
  <si>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</si>
  <si>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</si>
  <si>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</si>
  <si>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</si>
  <si>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</si>
  <si>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</si>
  <si>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</si>
  <si>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</si>
  <si>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</si>
  <si>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</si>
  <si>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</si>
  <si>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</si>
  <si>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</si>
  <si>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</si>
  <si>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</si>
  <si>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</si>
  <si>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</si>
  <si>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</si>
  <si>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</si>
  <si>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</si>
  <si>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</si>
  <si>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</si>
  <si>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</si>
  <si>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</si>
  <si>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</si>
  <si>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</si>
  <si>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</si>
  <si>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</si>
  <si>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</si>
  <si>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</si>
  <si>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</si>
  <si>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</si>
  <si>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</si>
  <si>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</si>
  <si>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</si>
  <si>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</si>
  <si>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</si>
  <si>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</si>
  <si>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</si>
  <si>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</si>
  <si>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</si>
  <si>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</si>
  <si>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</si>
  <si>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</si>
  <si>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</si>
  <si>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</si>
  <si>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</si>
  <si>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</si>
  <si>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</si>
  <si>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</si>
  <si>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</si>
  <si>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</si>
  <si>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</si>
  <si>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</si>
  <si>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</si>
  <si>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</si>
  <si>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</si>
  <si>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</si>
  <si>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</si>
  <si>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</si>
  <si>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</si>
  <si>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</si>
  <si>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</si>
  <si>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</si>
  <si>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</si>
  <si>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</si>
  <si>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</si>
  <si>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</si>
  <si>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</si>
  <si>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</si>
  <si>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</si>
  <si>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</si>
  <si>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</si>
  <si>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</si>
  <si>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</si>
  <si>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</si>
  <si>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</si>
  <si>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</si>
  <si>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</si>
  <si>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</si>
  <si>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</si>
  <si>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</si>
  <si>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</si>
  <si>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</si>
  <si>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</si>
  <si>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</si>
  <si>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</si>
  <si>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</si>
  <si>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</si>
  <si>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</si>
  <si>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</si>
  <si>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</si>
  <si>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</si>
  <si>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</si>
  <si>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</si>
  <si>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</si>
  <si>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</si>
  <si>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</si>
  <si>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</si>
  <si>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</si>
  <si>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</si>
  <si>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</si>
  <si>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</si>
  <si>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</si>
  <si>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</si>
  <si>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</si>
  <si>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</si>
  <si>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</si>
  <si>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</si>
  <si>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</si>
  <si>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</si>
  <si>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</si>
  <si>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</si>
  <si>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</si>
  <si>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</si>
  <si>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</si>
  <si>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</si>
  <si>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</si>
  <si>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</si>
  <si>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</si>
  <si>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</si>
  <si>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</si>
  <si>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</si>
  <si>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</si>
  <si>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</si>
  <si>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</si>
  <si>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</si>
  <si>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</si>
  <si>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</si>
  <si>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</si>
  <si>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</si>
  <si>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</si>
  <si>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</si>
  <si>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</si>
  <si>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</si>
  <si>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</si>
  <si>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</si>
  <si>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</si>
  <si>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</si>
  <si>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</si>
  <si>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</si>
  <si>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</si>
  <si>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</si>
  <si>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</si>
  <si>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</si>
  <si>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</si>
  <si>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</si>
  <si>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</si>
  <si>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</si>
  <si>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</si>
  <si>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</si>
  <si>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</si>
  <si>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</si>
  <si>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</si>
  <si>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</si>
  <si>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</si>
  <si>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</si>
  <si>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</si>
  <si>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</si>
  <si>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</si>
  <si>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</si>
  <si>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</si>
  <si>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</si>
  <si>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</si>
  <si>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</si>
  <si>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</si>
  <si>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</si>
  <si>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</si>
  <si>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</si>
  <si>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</si>
  <si>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</si>
  <si>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</si>
  <si>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</si>
  <si>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</si>
  <si>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</si>
  <si>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</si>
  <si>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</si>
  <si>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</si>
  <si>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</si>
  <si>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</si>
  <si>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</si>
  <si>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</si>
  <si>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</si>
  <si>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</si>
  <si>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</si>
  <si>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</si>
  <si>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</si>
  <si>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</si>
  <si>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</si>
  <si>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</si>
  <si>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</si>
  <si>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</si>
  <si>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</si>
  <si>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</si>
  <si>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</si>
  <si>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</si>
  <si>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</si>
  <si>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</si>
  <si>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</si>
  <si>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</si>
  <si>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</si>
  <si>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</si>
  <si>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</si>
  <si>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</si>
  <si>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</si>
  <si>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</si>
  <si>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</si>
  <si>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</si>
  <si>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</si>
  <si>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</si>
  <si>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</si>
  <si>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</si>
  <si>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</si>
  <si>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</si>
  <si>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</si>
  <si>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</si>
  <si>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</si>
  <si>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</si>
  <si>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</si>
  <si>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</si>
  <si>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</si>
  <si>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</si>
  <si>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</si>
  <si>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</si>
  <si>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</si>
  <si>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</si>
  <si>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</si>
  <si>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</si>
  <si>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</si>
  <si>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</si>
  <si>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</si>
  <si>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</si>
  <si>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</si>
  <si>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</si>
  <si>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</si>
  <si>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</si>
  <si>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</si>
  <si>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</si>
  <si>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</si>
  <si>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</si>
  <si>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</si>
  <si>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</si>
  <si>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</si>
  <si>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</si>
  <si>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</si>
  <si>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</si>
  <si>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</si>
  <si>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</si>
  <si>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</si>
  <si>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</si>
  <si>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</si>
  <si>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</si>
  <si>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</si>
  <si>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</si>
  <si>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</si>
  <si>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</si>
  <si>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</si>
  <si>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</si>
  <si>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</si>
  <si>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</si>
  <si>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</si>
  <si>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</si>
  <si>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</si>
  <si>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</si>
  <si>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</si>
  <si>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</si>
  <si>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</si>
  <si>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</si>
  <si>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</si>
  <si>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</si>
  <si>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</si>
  <si>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</si>
  <si>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</si>
  <si>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</si>
  <si>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</si>
  <si>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</si>
  <si>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</si>
  <si>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</si>
  <si>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</si>
  <si>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</si>
  <si>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</si>
  <si>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</si>
  <si>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</si>
  <si>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</si>
  <si>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</si>
  <si>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</si>
  <si>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</si>
  <si>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</si>
  <si>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</si>
  <si>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</si>
  <si>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</si>
  <si>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</si>
  <si>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</si>
  <si>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</si>
  <si>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</si>
  <si>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</si>
  <si>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</si>
  <si>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</si>
  <si>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</si>
  <si>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</si>
  <si>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</si>
  <si>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</si>
  <si>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</si>
  <si>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</si>
  <si>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</si>
  <si>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</si>
  <si>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</si>
  <si>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</si>
  <si>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</si>
  <si>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</si>
  <si>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</si>
  <si>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</si>
  <si>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</si>
  <si>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</si>
  <si>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</si>
  <si>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</si>
  <si>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</si>
  <si>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</si>
  <si>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</si>
  <si>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</si>
  <si>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</si>
  <si>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</si>
  <si>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</si>
  <si>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</si>
  <si>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</si>
  <si>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</si>
  <si>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</si>
  <si>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</si>
  <si>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</si>
  <si>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</si>
  <si>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</si>
  <si>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</si>
  <si>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</si>
  <si>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</si>
  <si>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</si>
  <si>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</si>
  <si>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</si>
  <si>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</si>
  <si>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</si>
  <si>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</si>
  <si>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</si>
  <si>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</si>
  <si>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</si>
  <si>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</si>
  <si>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</si>
  <si>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</si>
  <si>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</si>
  <si>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</si>
  <si>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</si>
  <si>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</si>
  <si>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</si>
  <si>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</si>
  <si>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</si>
  <si>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</si>
  <si>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</si>
  <si>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</si>
  <si>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</si>
  <si>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</si>
  <si>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</si>
  <si>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</si>
  <si>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</si>
  <si>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</si>
  <si>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</si>
  <si>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</si>
  <si>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</si>
  <si>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</si>
  <si>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</si>
  <si>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</si>
  <si>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</si>
  <si>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</si>
  <si>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</si>
  <si>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</si>
  <si>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</si>
  <si>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</si>
  <si>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</si>
  <si>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</si>
  <si>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</si>
  <si>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</si>
  <si>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</si>
  <si>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</si>
  <si>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</si>
  <si>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</si>
  <si>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</si>
  <si>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</si>
  <si>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</si>
  <si>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</si>
  <si>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</si>
  <si>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</si>
  <si>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</si>
  <si>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</si>
  <si>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</si>
  <si>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</si>
  <si>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</si>
  <si>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</si>
  <si>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</si>
  <si>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</si>
  <si>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</si>
  <si>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</si>
  <si>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</si>
  <si>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</si>
  <si>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</si>
  <si>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</si>
  <si>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</si>
  <si>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</si>
  <si>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</si>
  <si>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</si>
  <si>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</si>
  <si>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</si>
  <si>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</si>
  <si>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</si>
  <si>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</si>
  <si>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</si>
  <si>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</si>
  <si>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</si>
  <si>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</si>
  <si>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</si>
  <si>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</si>
  <si>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</si>
  <si>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</si>
  <si>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</si>
  <si>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</si>
  <si>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</si>
  <si>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</si>
  <si>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</si>
  <si>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</si>
  <si>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</si>
  <si>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</si>
  <si>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</si>
  <si>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</si>
  <si>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</si>
  <si>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</si>
  <si>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</si>
  <si>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</si>
  <si>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</si>
  <si>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</si>
  <si>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</si>
  <si>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</si>
  <si>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</si>
  <si>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</si>
  <si>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</si>
  <si>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</si>
  <si>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</si>
  <si>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</si>
  <si>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</si>
  <si>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</si>
  <si>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</si>
  <si>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</si>
  <si>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</si>
  <si>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</si>
  <si>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</si>
  <si>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</si>
  <si>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</si>
  <si>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</si>
  <si>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</si>
  <si>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</si>
  <si>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</si>
  <si>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</si>
  <si>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</si>
  <si>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</si>
  <si>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</si>
  <si>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</si>
  <si>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</si>
  <si>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</si>
  <si>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</si>
  <si>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</si>
  <si>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</si>
  <si>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</si>
  <si>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</si>
  <si>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</si>
  <si>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</si>
  <si>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</si>
  <si>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</si>
  <si>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</si>
  <si>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</si>
  <si>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</si>
  <si>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</si>
  <si>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</si>
  <si>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</si>
  <si>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</si>
  <si>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</si>
  <si>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</si>
  <si>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</si>
  <si>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</si>
  <si>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</si>
  <si>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</si>
  <si>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</si>
  <si>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</si>
  <si>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</si>
  <si>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</si>
  <si>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</si>
  <si>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</si>
  <si>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</si>
  <si>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</si>
  <si>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</si>
  <si>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</si>
  <si>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</si>
  <si>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</si>
  <si>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</si>
  <si>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</si>
  <si>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</si>
  <si>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</si>
  <si>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</si>
  <si>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</si>
  <si>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</si>
  <si>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</si>
  <si>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</si>
  <si>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</si>
  <si>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</si>
  <si>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</si>
  <si>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</si>
  <si>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</si>
  <si>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</si>
  <si>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</si>
  <si>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</si>
  <si>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</si>
  <si>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</si>
  <si>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</si>
  <si>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</si>
  <si>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</si>
  <si>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</si>
  <si>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</si>
  <si>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</si>
  <si>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</si>
  <si>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</si>
  <si>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</si>
  <si>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</si>
  <si>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</si>
  <si>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</si>
  <si>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</si>
  <si>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</si>
  <si>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</si>
  <si>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</si>
  <si>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</si>
  <si>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</si>
  <si>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</si>
  <si>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</si>
  <si>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</si>
  <si>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</si>
  <si>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</si>
  <si>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</si>
  <si>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</si>
  <si>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</si>
  <si>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</si>
  <si>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</si>
  <si>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</si>
  <si>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</si>
  <si>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</si>
  <si>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</si>
  <si>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</si>
  <si>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</si>
  <si>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</si>
  <si>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</si>
  <si>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</si>
  <si>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</si>
  <si>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</si>
  <si>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</si>
  <si>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</si>
  <si>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</si>
  <si>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</si>
  <si>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</si>
  <si>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</si>
  <si>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</si>
  <si>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</si>
  <si>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</si>
  <si>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</si>
  <si>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</si>
  <si>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</si>
  <si>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</si>
  <si>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</si>
  <si>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</si>
  <si>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</si>
  <si>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</si>
  <si>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</si>
  <si>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</si>
  <si>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</si>
  <si>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</si>
  <si>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</si>
  <si>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</si>
  <si>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</si>
  <si>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</si>
  <si>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</si>
  <si>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</si>
  <si>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</si>
  <si>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</si>
  <si>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</si>
  <si>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</si>
  <si>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</si>
  <si>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</si>
  <si>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</si>
  <si>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</si>
  <si>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</si>
  <si>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</si>
  <si>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</si>
  <si>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</si>
  <si>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</si>
  <si>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</si>
  <si>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</si>
  <si>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</si>
  <si>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</si>
  <si>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</si>
  <si>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</si>
  <si>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</si>
  <si>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</si>
  <si>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</si>
  <si>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</si>
  <si>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</si>
  <si>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</si>
  <si>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</si>
  <si>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</si>
  <si>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</si>
  <si>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</si>
  <si>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</si>
  <si>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</si>
  <si>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</si>
  <si>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</si>
  <si>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</si>
  <si>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</si>
  <si>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</si>
  <si>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</si>
  <si>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</si>
  <si>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</si>
  <si>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</si>
  <si>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</si>
  <si>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</si>
  <si>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</si>
  <si>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</si>
  <si>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</si>
  <si>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</si>
  <si>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</si>
  <si>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</si>
  <si>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</si>
  <si>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</si>
  <si>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</si>
  <si>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</si>
  <si>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</si>
  <si>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</si>
  <si>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</si>
  <si>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</si>
  <si>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</si>
  <si>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</si>
  <si>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</si>
  <si>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</si>
  <si>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</si>
  <si>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</si>
  <si>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</si>
  <si>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</si>
  <si>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</si>
  <si>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</si>
  <si>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</si>
  <si>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</si>
  <si>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</si>
  <si>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</si>
  <si>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</si>
  <si>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</si>
  <si>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</si>
  <si>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</si>
  <si>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</si>
  <si>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</si>
  <si>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</si>
  <si>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</si>
  <si>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</si>
  <si>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</si>
  <si>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</si>
  <si>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</si>
  <si>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</si>
  <si>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</si>
  <si>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</si>
  <si>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</si>
  <si>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</si>
  <si>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</si>
  <si>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</si>
  <si>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</si>
  <si>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</si>
  <si>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</si>
  <si>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</si>
  <si>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</si>
  <si>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</si>
  <si>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</si>
  <si>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</si>
  <si>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</si>
  <si>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</si>
  <si>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</si>
  <si>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</si>
  <si>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</si>
  <si>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</si>
  <si>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</si>
  <si>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</si>
  <si>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</si>
  <si>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</si>
  <si>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</si>
  <si>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</si>
  <si>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</si>
  <si>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</si>
  <si>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</si>
  <si>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</si>
  <si>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</si>
  <si>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</si>
  <si>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</si>
  <si>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</si>
  <si>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</si>
  <si>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</si>
  <si>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</si>
  <si>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</si>
  <si>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</si>
  <si>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</si>
  <si>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</si>
  <si>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</si>
  <si>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</si>
  <si>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</si>
  <si>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</si>
  <si>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</si>
  <si>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</si>
  <si>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</si>
  <si>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</si>
  <si>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</si>
  <si>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</si>
  <si>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</si>
  <si>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</si>
  <si>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</si>
  <si>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</si>
  <si>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</si>
  <si>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</si>
  <si>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</si>
  <si>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</si>
  <si>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</si>
  <si>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</si>
  <si>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</si>
  <si>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</si>
  <si>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</si>
  <si>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</si>
  <si>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</si>
  <si>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</si>
  <si>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</si>
  <si>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</si>
  <si>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</si>
  <si>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</si>
  <si>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</si>
  <si>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</si>
  <si>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</si>
  <si>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</si>
  <si>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</si>
  <si>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</si>
  <si>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</si>
  <si>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</si>
  <si>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</si>
  <si>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</si>
  <si>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</si>
  <si>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</si>
  <si>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</si>
  <si>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</si>
  <si>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</si>
  <si>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</si>
  <si>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</si>
  <si>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</si>
  <si>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</si>
  <si>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</si>
  <si>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</si>
  <si>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</si>
  <si>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</si>
  <si>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</si>
  <si>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</si>
  <si>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</si>
  <si>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</si>
  <si>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</si>
  <si>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</si>
  <si>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</si>
  <si>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</si>
  <si>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</si>
  <si>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</si>
  <si>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</si>
  <si>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</si>
  <si>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</si>
  <si>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</si>
  <si>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</si>
  <si>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</si>
  <si>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</si>
  <si>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</si>
  <si>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</si>
  <si>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</si>
  <si>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</si>
  <si>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</si>
  <si>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</si>
  <si>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</si>
  <si>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</si>
  <si>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</si>
  <si>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</si>
  <si>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</si>
  <si>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</si>
  <si>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</si>
  <si>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</si>
  <si>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</si>
  <si>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</si>
  <si>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</si>
  <si>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</si>
  <si>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</si>
  <si>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</si>
  <si>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</si>
  <si>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</si>
  <si>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</si>
  <si>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</si>
  <si>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</si>
  <si>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</si>
  <si>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</si>
  <si>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</si>
  <si>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</si>
  <si>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</si>
  <si>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</si>
  <si>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</si>
  <si>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</si>
  <si>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</si>
  <si>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</si>
  <si>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</si>
  <si>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</si>
  <si>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</si>
  <si>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</si>
  <si>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</si>
  <si>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</si>
  <si>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</si>
  <si>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</si>
  <si>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</si>
  <si>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</si>
  <si>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</si>
  <si>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</si>
  <si>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</si>
  <si>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</si>
  <si>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</si>
  <si>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</si>
  <si>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</si>
  <si>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</si>
  <si>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</si>
  <si>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</si>
  <si>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</si>
  <si>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</si>
  <si>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</si>
  <si>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</si>
  <si>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</si>
  <si>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</si>
  <si>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</si>
  <si>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</si>
  <si>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</si>
  <si>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</si>
  <si>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</si>
  <si>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</si>
  <si>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</si>
  <si>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</si>
  <si>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</si>
  <si>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</si>
  <si>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</si>
  <si>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</si>
  <si>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</si>
  <si>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</si>
  <si>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</si>
  <si>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</si>
  <si>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</si>
  <si>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</si>
  <si>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</si>
  <si>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</si>
  <si>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</si>
  <si>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</si>
  <si>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</si>
  <si>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</si>
  <si>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</si>
  <si>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</si>
  <si>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</si>
  <si>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</si>
  <si>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</si>
  <si>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</si>
  <si>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</si>
  <si>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</si>
  <si>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</si>
  <si>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</si>
  <si>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</si>
  <si>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</si>
  <si>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</si>
  <si>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</si>
  <si>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</si>
  <si>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</si>
  <si>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</si>
  <si>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</si>
  <si>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</si>
  <si>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</si>
  <si>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</si>
  <si>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</si>
  <si>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</si>
  <si>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</si>
  <si>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</si>
  <si>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</si>
  <si>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</si>
  <si>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</si>
  <si>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</si>
  <si>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</si>
  <si>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</si>
  <si>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</si>
  <si>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</si>
  <si>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</si>
  <si>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</si>
  <si>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</si>
  <si>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</si>
  <si>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</si>
  <si>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</si>
  <si>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</si>
  <si>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</si>
  <si>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</si>
  <si>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</si>
  <si>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</si>
  <si>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</si>
  <si>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</si>
  <si>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</si>
  <si>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</si>
  <si>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</si>
  <si>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</si>
  <si>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</si>
  <si>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</si>
  <si>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</si>
  <si>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</si>
  <si>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</si>
  <si>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</si>
  <si>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</si>
  <si>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</si>
  <si>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</si>
  <si>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</si>
  <si>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</si>
  <si>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</si>
  <si>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</si>
  <si>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</si>
  <si>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</si>
  <si>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</si>
  <si>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</si>
  <si>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</si>
  <si>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</si>
  <si>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</si>
  <si>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</si>
  <si>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</si>
  <si>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</si>
  <si>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</si>
  <si>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</si>
  <si>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</si>
  <si>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</si>
  <si>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</si>
  <si>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</si>
  <si>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</si>
  <si>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</si>
  <si>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</si>
  <si>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</si>
  <si>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</si>
  <si>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</si>
  <si>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</si>
  <si>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</si>
  <si>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</si>
  <si>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</si>
  <si>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</si>
  <si>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</si>
  <si>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</si>
  <si>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</si>
  <si>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</si>
  <si>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</si>
  <si>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</si>
  <si>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</si>
  <si>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</si>
  <si>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</si>
  <si>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</si>
  <si>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</si>
  <si>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</si>
  <si>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</si>
  <si>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</si>
  <si>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</si>
  <si>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</si>
  <si>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</si>
  <si>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</si>
  <si>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</si>
  <si>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</si>
  <si>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</si>
  <si>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</si>
  <si>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</si>
  <si>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</si>
  <si>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</si>
  <si>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</si>
  <si>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</si>
  <si>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</si>
  <si>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</si>
  <si>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</si>
  <si>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</si>
  <si>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</si>
  <si>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</si>
  <si>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</si>
  <si>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</si>
  <si>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</si>
  <si>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</si>
  <si>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</si>
  <si>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</si>
  <si>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</si>
  <si>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</si>
  <si>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</si>
  <si>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</si>
  <si>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</si>
  <si>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</si>
  <si>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</si>
  <si>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</si>
  <si>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</si>
  <si>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</si>
  <si>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</si>
  <si>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</si>
  <si>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</si>
  <si>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</si>
  <si>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</si>
  <si>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</si>
  <si>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</si>
  <si>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</si>
  <si>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</si>
  <si>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</si>
  <si>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</si>
  <si>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</si>
  <si>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</si>
  <si>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</si>
  <si>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</si>
  <si>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</si>
  <si>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</si>
  <si>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</si>
  <si>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</si>
  <si>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</si>
  <si>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</si>
  <si>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</si>
  <si>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</si>
  <si>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</si>
  <si>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</si>
  <si>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</si>
  <si>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</si>
  <si>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</si>
  <si>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</si>
  <si>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</si>
  <si>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</si>
  <si>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</si>
  <si>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</si>
  <si>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</si>
  <si>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</si>
  <si>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</si>
  <si>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</si>
  <si>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</si>
  <si>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</si>
  <si>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</si>
  <si>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</si>
  <si>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</si>
  <si>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</si>
  <si>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</si>
  <si>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</si>
  <si>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</si>
  <si>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</si>
  <si>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</si>
  <si>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</si>
  <si>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</si>
  <si>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</si>
  <si>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</si>
  <si>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</si>
  <si>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</si>
  <si>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</si>
  <si>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</si>
  <si>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</si>
  <si>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</si>
  <si>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</si>
  <si>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</si>
  <si>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</si>
  <si>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</si>
  <si>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</si>
  <si>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</si>
  <si>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</si>
  <si>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</si>
  <si>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</si>
  <si>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</si>
  <si>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</si>
  <si>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</si>
  <si>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</si>
  <si>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</si>
  <si>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</si>
  <si>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</si>
  <si>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</si>
  <si>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</si>
  <si>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</si>
  <si>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</si>
  <si>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</si>
  <si>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</si>
  <si>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</si>
  <si>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</si>
  <si>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</si>
  <si>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</si>
  <si>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</si>
  <si>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</si>
  <si>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</si>
  <si>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</si>
  <si>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</si>
  <si>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</si>
  <si>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</si>
  <si>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</si>
  <si>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</si>
  <si>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</si>
  <si>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</si>
  <si>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</si>
  <si>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</si>
  <si>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</si>
  <si>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</si>
  <si>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</si>
  <si>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</si>
  <si>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</si>
  <si>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</si>
  <si>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</si>
  <si>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</si>
  <si>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</si>
  <si>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</si>
  <si>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</si>
  <si>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</si>
  <si>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</si>
  <si>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</si>
  <si>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</si>
  <si>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</si>
  <si>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</si>
  <si>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</si>
  <si>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</si>
  <si>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</si>
  <si>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</si>
  <si>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</si>
  <si>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</si>
  <si>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</si>
  <si>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</si>
  <si>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</si>
  <si>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</si>
  <si>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</si>
  <si>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</si>
  <si>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</si>
  <si>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</si>
  <si>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</si>
  <si>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</si>
  <si>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</si>
  <si>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</si>
  <si>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</si>
  <si>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</si>
  <si>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</si>
  <si>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</si>
  <si>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</si>
  <si>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</si>
  <si>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</si>
  <si>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</si>
  <si>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</si>
  <si>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</si>
  <si>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</si>
  <si>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</si>
  <si>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</si>
  <si>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</si>
  <si>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</si>
  <si>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</si>
  <si>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</si>
  <si>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</si>
  <si>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</si>
  <si>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</si>
  <si>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</si>
  <si>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</si>
  <si>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</si>
  <si>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</si>
  <si>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</si>
  <si>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</si>
  <si>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</si>
  <si>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</si>
  <si>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</si>
  <si>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</si>
  <si>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</si>
  <si>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</si>
  <si>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</si>
  <si>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</si>
  <si>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</si>
  <si>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</si>
  <si>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</si>
  <si>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</si>
  <si>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</si>
  <si>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</si>
  <si>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</si>
  <si>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</si>
  <si>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</si>
  <si>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</si>
  <si>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</si>
  <si>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</si>
  <si>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</si>
  <si>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</si>
  <si>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</si>
  <si>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</si>
  <si>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</si>
  <si>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</si>
  <si>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</si>
  <si>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</si>
  <si>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</si>
  <si>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</si>
  <si>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</si>
  <si>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</si>
  <si>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</si>
  <si>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</si>
  <si>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</si>
  <si>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</si>
  <si>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</si>
  <si>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</si>
  <si>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</si>
  <si>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</si>
  <si>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</si>
  <si>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</si>
  <si>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</si>
  <si>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</si>
  <si>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</si>
  <si>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</si>
  <si>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</si>
  <si>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</si>
  <si>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</si>
  <si>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</si>
  <si>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</si>
  <si>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</si>
  <si>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</si>
  <si>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</si>
  <si>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</si>
  <si>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</si>
  <si>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</si>
  <si>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</si>
  <si>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</si>
  <si>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</si>
  <si>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</si>
  <si>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</si>
  <si>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</si>
  <si>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</si>
  <si>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</si>
  <si>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</si>
  <si>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</si>
  <si>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</si>
  <si>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Cancelled</t>
  </si>
  <si>
    <t>Less Than 10000</t>
  </si>
  <si>
    <t>1000 to 4999</t>
  </si>
  <si>
    <t>5000 to 9999</t>
  </si>
  <si>
    <t>10000 to 14999</t>
  </si>
  <si>
    <t>15000 to 19999</t>
  </si>
  <si>
    <t>20000 to 24999</t>
  </si>
  <si>
    <t>30000 to 34999</t>
  </si>
  <si>
    <t xml:space="preserve">35000 to 39999 </t>
  </si>
  <si>
    <t>40000 to 44999</t>
  </si>
  <si>
    <t>45000 to 49999</t>
  </si>
  <si>
    <t>Greater than 50000</t>
  </si>
  <si>
    <t>25000 to 29999</t>
  </si>
  <si>
    <t>Percentage Failed</t>
  </si>
  <si>
    <t>Successful campaigns</t>
  </si>
  <si>
    <t>The mean number of backers</t>
  </si>
  <si>
    <t>The median number of backers</t>
  </si>
  <si>
    <t>The minimum number of backers</t>
  </si>
  <si>
    <t>The maximum number of backers</t>
  </si>
  <si>
    <t>Failed campaigns</t>
  </si>
  <si>
    <t>The variance of the number of backers</t>
  </si>
  <si>
    <t>The standard deviation of the number of backers</t>
  </si>
  <si>
    <t>Q.Use your data to determine whether the mean or the median better summarises the data.</t>
  </si>
  <si>
    <t>Q.Use your data to determine if there is more variability with successful or unsuccessful campaigns. Does this make sense? Why or why not?</t>
  </si>
  <si>
    <t>Outcome</t>
  </si>
  <si>
    <t>Student Answer: Due to the value and impact of the outliers the median value is best for this purpose</t>
  </si>
  <si>
    <t>Student Answer: By reviewing the dataset it can be concluded that the successful campains have better variability as the do not include '0' values that the failed cmpains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</si>
</sst>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2" fontId="0" fillId="0" borderId="0" xfId="42" applyNumberFormat="1" applyFont="1"/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18" fillId="33" borderId="0" xfId="0" applyFont="1" applyFill="1"/>
    <xf numFmtId="0" fontId="20" fillId="33" borderId="0" xfId="0" applyFont="1" applyFill="1" applyBorder="1" applyAlignment="1">
      <alignment horizontal="left"/>
    </xf>
    <xf numFmtId="0" fontId="19" fillId="0" borderId="0" xfId="0" applyFont="1" applyBorder="1"/>
    <xf numFmtId="2" fontId="19" fillId="0" borderId="0" xfId="0" applyNumberFormat="1" applyFont="1" applyBorder="1"/>
    <xf numFmtId="0" fontId="21" fillId="34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165" fontId="19" fillId="0" borderId="0" xfId="0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175-B57A-A9AB1BBB6CF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9-4175-B57A-A9AB1BBB6CF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9-4175-B57A-A9AB1BBB6CF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9-4175-B57A-A9AB1BBB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624696"/>
        <c:axId val="824625680"/>
      </c:barChart>
      <c:catAx>
        <c:axId val="8246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25680"/>
        <c:crosses val="autoZero"/>
        <c:auto val="1"/>
        <c:lblAlgn val="ctr"/>
        <c:lblOffset val="100"/>
        <c:noMultiLvlLbl val="0"/>
      </c:catAx>
      <c:valAx>
        <c:axId val="8246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C-411A-B39E-FA337736175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C-411A-B39E-FA337736175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C-411A-B39E-FA337736175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C-411A-B39E-FA337736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215576"/>
        <c:axId val="832215904"/>
      </c:barChart>
      <c:catAx>
        <c:axId val="8322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15904"/>
        <c:crosses val="autoZero"/>
        <c:auto val="1"/>
        <c:lblAlgn val="ctr"/>
        <c:lblOffset val="100"/>
        <c:noMultiLvlLbl val="0"/>
      </c:catAx>
      <c:valAx>
        <c:axId val="8322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1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C-40BE-8548-F4100B30AE94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C-40BE-8548-F4100B30AE94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C-40BE-8548-F4100B3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807304"/>
        <c:axId val="833807632"/>
      </c:lineChart>
      <c:catAx>
        <c:axId val="8338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7632"/>
        <c:crosses val="autoZero"/>
        <c:auto val="1"/>
        <c:lblAlgn val="ctr"/>
        <c:lblOffset val="100"/>
        <c:noMultiLvlLbl val="0"/>
      </c:catAx>
      <c:valAx>
        <c:axId val="8338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Series Graphed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5-9248-B5B4-C9177280976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5-9248-B5B4-C9177280976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5-9248-B5B4-C9177280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11807"/>
        <c:axId val="1064822943"/>
      </c:lineChart>
      <c:catAx>
        <c:axId val="10650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22943"/>
        <c:crosses val="autoZero"/>
        <c:auto val="1"/>
        <c:lblAlgn val="ctr"/>
        <c:lblOffset val="100"/>
        <c:noMultiLvlLbl val="0"/>
      </c:catAx>
      <c:valAx>
        <c:axId val="10648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735012</xdr:colOff>
      <xdr:row>2</xdr:row>
      <xdr:rowOff>34925</xdr:rowOff>
    </xdr:from>
    <xdr:to>
      <xdr:col>15</xdr:col>
      <xdr:colOff>333375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9838C-3F8B-DA90-6B83-6B2BD61DF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573087</xdr:colOff>
      <xdr:row>3</xdr:row>
      <xdr:rowOff>47625</xdr:rowOff>
    </xdr:from>
    <xdr:to>
      <xdr:col>20</xdr:col>
      <xdr:colOff>200025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05725-B9EB-F27E-FC8C-B0F458076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296862</xdr:colOff>
      <xdr:row>1</xdr:row>
      <xdr:rowOff>19050</xdr:rowOff>
    </xdr:from>
    <xdr:to>
      <xdr:col>15</xdr:col>
      <xdr:colOff>196850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9BB6C-A97F-6FDB-4B35-FA22151C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14</xdr:row>
      <xdr:rowOff>95250</xdr:rowOff>
    </xdr:from>
    <xdr:to>
      <xdr:col>14</xdr:col>
      <xdr:colOff>635000</xdr:colOff>
      <xdr:row>37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0E2E7-8D1D-6E49-684D-4892A606B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Sammassimo" refreshedDate="44983.798220023149" createdVersion="8" refreshedVersion="8" minRefreshableVersion="3" recordCount="1001" xr:uid="{F3750F72-10E2-4ECE-A5FD-17589FAE8A16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Sammassimo" refreshedDate="44983.837981249999" createdVersion="8" refreshedVersion="8" minRefreshableVersion="3" recordCount="1001" xr:uid="{F4998855-019B-4625-BEA4-DF40BC0C0A3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764D3-2C0B-4281-9669-4549A037DCD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3E268-FAF4-4510-993D-FF1786D301C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D7C04-52F1-4C67-B7DA-BE1825C1034A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175" workbookViewId="0">
      <selection activeCell="G196" sqref="G196"/>
    </sheetView>
  </sheetViews>
  <sheetFormatPr baseColWidth="10" defaultColWidth="10.6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style="4" bestFit="1" customWidth="1"/>
    <col min="12" max="13" width="11.1640625" bestFit="1" customWidth="1"/>
    <col min="16" max="16" width="28" bestFit="1" customWidth="1"/>
    <col min="17" max="17" width="14.83203125" bestFit="1" customWidth="1"/>
    <col min="18" max="18" width="12.1640625" bestFit="1" customWidth="1"/>
    <col min="19" max="19" width="22.33203125" bestFit="1" customWidth="1"/>
    <col min="20" max="20" width="21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2065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12">
        <f>(((L2/60)/60)/24)+DATE(1970,1,1)</f>
        <v>42336.25</v>
      </c>
      <c r="T2" s="12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12">
        <f t="shared" ref="S3:S66" si="1">(((L3/60)/60)/24)+DATE(1970,1,1)</f>
        <v>41870.208333333336</v>
      </c>
      <c r="T3" s="12">
        <f t="shared" ref="T3:T66" si="2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12">
        <f t="shared" si="1"/>
        <v>41595.25</v>
      </c>
      <c r="T4" s="12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12">
        <f t="shared" si="1"/>
        <v>43688.208333333328</v>
      </c>
      <c r="T5" s="12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ref="I6:I69" si="3"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12">
        <f t="shared" si="1"/>
        <v>43485.25</v>
      </c>
      <c r="T6" s="12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12">
        <f t="shared" si="1"/>
        <v>41149.208333333336</v>
      </c>
      <c r="T7" s="12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12">
        <f t="shared" si="1"/>
        <v>42991.208333333328</v>
      </c>
      <c r="T8" s="12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12">
        <f t="shared" si="1"/>
        <v>42229.208333333328</v>
      </c>
      <c r="T9" s="12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12">
        <f t="shared" si="1"/>
        <v>40399.208333333336</v>
      </c>
      <c r="T10" s="12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12">
        <f t="shared" si="1"/>
        <v>41536.208333333336</v>
      </c>
      <c r="T11" s="12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12">
        <f t="shared" si="1"/>
        <v>40404.208333333336</v>
      </c>
      <c r="T12" s="12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12">
        <f t="shared" si="1"/>
        <v>40442.208333333336</v>
      </c>
      <c r="T13" s="12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12">
        <f t="shared" si="1"/>
        <v>43760.208333333328</v>
      </c>
      <c r="T14" s="12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12">
        <f t="shared" si="1"/>
        <v>42532.208333333328</v>
      </c>
      <c r="T15" s="12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12">
        <f t="shared" si="1"/>
        <v>40974.25</v>
      </c>
      <c r="T16" s="12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12">
        <f t="shared" si="1"/>
        <v>43809.25</v>
      </c>
      <c r="T17" s="12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12">
        <f t="shared" si="1"/>
        <v>41661.25</v>
      </c>
      <c r="T18" s="12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12">
        <f t="shared" si="1"/>
        <v>40555.25</v>
      </c>
      <c r="T19" s="12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12">
        <f t="shared" si="1"/>
        <v>43351.208333333328</v>
      </c>
      <c r="T20" s="12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12">
        <f t="shared" si="1"/>
        <v>43528.25</v>
      </c>
      <c r="T21" s="12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12">
        <f t="shared" si="1"/>
        <v>41848.208333333336</v>
      </c>
      <c r="T22" s="12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12">
        <f t="shared" si="1"/>
        <v>40770.208333333336</v>
      </c>
      <c r="T23" s="12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12">
        <f t="shared" si="1"/>
        <v>43193.208333333328</v>
      </c>
      <c r="T24" s="12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12">
        <f t="shared" si="1"/>
        <v>43510.25</v>
      </c>
      <c r="T25" s="12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12">
        <f t="shared" si="1"/>
        <v>41811.208333333336</v>
      </c>
      <c r="T26" s="12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12">
        <f t="shared" si="1"/>
        <v>40681.208333333336</v>
      </c>
      <c r="T27" s="12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12">
        <f t="shared" si="1"/>
        <v>43312.208333333328</v>
      </c>
      <c r="T28" s="12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12">
        <f t="shared" si="1"/>
        <v>42280.208333333328</v>
      </c>
      <c r="T29" s="12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12">
        <f t="shared" si="1"/>
        <v>40218.25</v>
      </c>
      <c r="T30" s="12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12">
        <f t="shared" si="1"/>
        <v>43301.208333333328</v>
      </c>
      <c r="T31" s="12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12">
        <f t="shared" si="1"/>
        <v>43609.208333333328</v>
      </c>
      <c r="T32" s="12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12">
        <f t="shared" si="1"/>
        <v>42374.25</v>
      </c>
      <c r="T33" s="12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12">
        <f t="shared" si="1"/>
        <v>43110.25</v>
      </c>
      <c r="T34" s="12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12">
        <f t="shared" si="1"/>
        <v>41917.208333333336</v>
      </c>
      <c r="T35" s="12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12">
        <f t="shared" si="1"/>
        <v>42817.208333333328</v>
      </c>
      <c r="T36" s="12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12">
        <f t="shared" si="1"/>
        <v>43484.25</v>
      </c>
      <c r="T37" s="12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12">
        <f t="shared" si="1"/>
        <v>40600.25</v>
      </c>
      <c r="T38" s="12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12">
        <f t="shared" si="1"/>
        <v>43744.208333333328</v>
      </c>
      <c r="T39" s="12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12">
        <f t="shared" si="1"/>
        <v>40469.208333333336</v>
      </c>
      <c r="T40" s="12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12">
        <f t="shared" si="1"/>
        <v>41330.25</v>
      </c>
      <c r="T41" s="12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12">
        <f t="shared" si="1"/>
        <v>40334.208333333336</v>
      </c>
      <c r="T42" s="12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12">
        <f t="shared" si="1"/>
        <v>41156.208333333336</v>
      </c>
      <c r="T43" s="12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12">
        <f t="shared" si="1"/>
        <v>40728.208333333336</v>
      </c>
      <c r="T44" s="12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12">
        <f t="shared" si="1"/>
        <v>41844.208333333336</v>
      </c>
      <c r="T45" s="12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12">
        <f t="shared" si="1"/>
        <v>43541.208333333328</v>
      </c>
      <c r="T46" s="12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12">
        <f t="shared" si="1"/>
        <v>42676.208333333328</v>
      </c>
      <c r="T47" s="12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12">
        <f t="shared" si="1"/>
        <v>40367.208333333336</v>
      </c>
      <c r="T48" s="12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12">
        <f t="shared" si="1"/>
        <v>41727.208333333336</v>
      </c>
      <c r="T49" s="12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12">
        <f t="shared" si="1"/>
        <v>42180.208333333328</v>
      </c>
      <c r="T50" s="12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12">
        <f t="shared" si="1"/>
        <v>43758.208333333328</v>
      </c>
      <c r="T51" s="12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12">
        <f t="shared" si="1"/>
        <v>41487.208333333336</v>
      </c>
      <c r="T52" s="12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12">
        <f t="shared" si="1"/>
        <v>40995.208333333336</v>
      </c>
      <c r="T53" s="12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12">
        <f t="shared" si="1"/>
        <v>40436.208333333336</v>
      </c>
      <c r="T54" s="12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12">
        <f t="shared" si="1"/>
        <v>41779.208333333336</v>
      </c>
      <c r="T55" s="12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12">
        <f t="shared" si="1"/>
        <v>43170.25</v>
      </c>
      <c r="T56" s="12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12">
        <f t="shared" si="1"/>
        <v>43311.208333333328</v>
      </c>
      <c r="T57" s="12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12">
        <f t="shared" si="1"/>
        <v>42014.25</v>
      </c>
      <c r="T58" s="12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12">
        <f t="shared" si="1"/>
        <v>42979.208333333328</v>
      </c>
      <c r="T59" s="12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12">
        <f t="shared" si="1"/>
        <v>42268.208333333328</v>
      </c>
      <c r="T60" s="12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12">
        <f t="shared" si="1"/>
        <v>42898.208333333328</v>
      </c>
      <c r="T61" s="12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12">
        <f t="shared" si="1"/>
        <v>41107.208333333336</v>
      </c>
      <c r="T62" s="12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12">
        <f t="shared" si="1"/>
        <v>40595.25</v>
      </c>
      <c r="T63" s="12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12">
        <f t="shared" si="1"/>
        <v>42160.208333333328</v>
      </c>
      <c r="T64" s="12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12">
        <f t="shared" si="1"/>
        <v>42853.208333333328</v>
      </c>
      <c r="T65" s="12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12">
        <f t="shared" si="1"/>
        <v>43283.208333333328</v>
      </c>
      <c r="T66" s="12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12">
        <f t="shared" ref="S67:S130" si="5">(((L67/60)/60)/24)+DATE(1970,1,1)</f>
        <v>40570.25</v>
      </c>
      <c r="T67" s="12">
        <f t="shared" ref="T67:T130" si="6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8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12">
        <f t="shared" si="5"/>
        <v>42102.208333333328</v>
      </c>
      <c r="T68" s="12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8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12">
        <f t="shared" si="5"/>
        <v>40203.25</v>
      </c>
      <c r="T69" s="12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8">
        <f t="shared" ref="I70:I133" si="7"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12">
        <f t="shared" si="5"/>
        <v>42943.208333333328</v>
      </c>
      <c r="T70" s="12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12">
        <f t="shared" si="5"/>
        <v>40531.25</v>
      </c>
      <c r="T71" s="12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12">
        <f t="shared" si="5"/>
        <v>40484.208333333336</v>
      </c>
      <c r="T72" s="12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12">
        <f t="shared" si="5"/>
        <v>43799.25</v>
      </c>
      <c r="T73" s="12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12">
        <f t="shared" si="5"/>
        <v>42186.208333333328</v>
      </c>
      <c r="T74" s="12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12">
        <f t="shared" si="5"/>
        <v>42701.25</v>
      </c>
      <c r="T75" s="12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12">
        <f t="shared" si="5"/>
        <v>42456.208333333328</v>
      </c>
      <c r="T76" s="12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12">
        <f t="shared" si="5"/>
        <v>43296.208333333328</v>
      </c>
      <c r="T77" s="12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12">
        <f t="shared" si="5"/>
        <v>42027.25</v>
      </c>
      <c r="T78" s="12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12">
        <f t="shared" si="5"/>
        <v>40448.208333333336</v>
      </c>
      <c r="T79" s="12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12">
        <f t="shared" si="5"/>
        <v>43206.208333333328</v>
      </c>
      <c r="T80" s="12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12">
        <f t="shared" si="5"/>
        <v>43267.208333333328</v>
      </c>
      <c r="T81" s="12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12">
        <f t="shared" si="5"/>
        <v>42976.208333333328</v>
      </c>
      <c r="T82" s="12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12">
        <f t="shared" si="5"/>
        <v>43062.25</v>
      </c>
      <c r="T83" s="12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12">
        <f t="shared" si="5"/>
        <v>43482.25</v>
      </c>
      <c r="T84" s="12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12">
        <f t="shared" si="5"/>
        <v>42579.208333333328</v>
      </c>
      <c r="T85" s="12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12">
        <f t="shared" si="5"/>
        <v>41118.208333333336</v>
      </c>
      <c r="T86" s="12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12">
        <f t="shared" si="5"/>
        <v>40797.208333333336</v>
      </c>
      <c r="T87" s="12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12">
        <f t="shared" si="5"/>
        <v>42128.208333333328</v>
      </c>
      <c r="T88" s="12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12">
        <f t="shared" si="5"/>
        <v>40610.25</v>
      </c>
      <c r="T89" s="12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12">
        <f t="shared" si="5"/>
        <v>42110.208333333328</v>
      </c>
      <c r="T90" s="12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12">
        <f t="shared" si="5"/>
        <v>40283.208333333336</v>
      </c>
      <c r="T91" s="12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12">
        <f t="shared" si="5"/>
        <v>42425.25</v>
      </c>
      <c r="T92" s="12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12">
        <f t="shared" si="5"/>
        <v>42588.208333333328</v>
      </c>
      <c r="T93" s="12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12">
        <f t="shared" si="5"/>
        <v>40352.208333333336</v>
      </c>
      <c r="T94" s="12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12">
        <f t="shared" si="5"/>
        <v>41202.208333333336</v>
      </c>
      <c r="T95" s="12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12">
        <f t="shared" si="5"/>
        <v>43562.208333333328</v>
      </c>
      <c r="T96" s="12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12">
        <f t="shared" si="5"/>
        <v>43752.208333333328</v>
      </c>
      <c r="T97" s="12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12">
        <f t="shared" si="5"/>
        <v>40612.25</v>
      </c>
      <c r="T98" s="12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12">
        <f t="shared" si="5"/>
        <v>42180.208333333328</v>
      </c>
      <c r="T99" s="12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12">
        <f t="shared" si="5"/>
        <v>42212.208333333328</v>
      </c>
      <c r="T100" s="12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12">
        <f t="shared" si="5"/>
        <v>41968.25</v>
      </c>
      <c r="T101" s="12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12">
        <f t="shared" si="5"/>
        <v>40835.208333333336</v>
      </c>
      <c r="T102" s="12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12">
        <f t="shared" si="5"/>
        <v>42056.25</v>
      </c>
      <c r="T103" s="12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12">
        <f t="shared" si="5"/>
        <v>43234.208333333328</v>
      </c>
      <c r="T104" s="12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12">
        <f t="shared" si="5"/>
        <v>40475.208333333336</v>
      </c>
      <c r="T105" s="12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12">
        <f t="shared" si="5"/>
        <v>42878.208333333328</v>
      </c>
      <c r="T106" s="12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12">
        <f t="shared" si="5"/>
        <v>41366.208333333336</v>
      </c>
      <c r="T107" s="12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12">
        <f t="shared" si="5"/>
        <v>43716.208333333328</v>
      </c>
      <c r="T108" s="12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12">
        <f t="shared" si="5"/>
        <v>43213.208333333328</v>
      </c>
      <c r="T109" s="12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12">
        <f t="shared" si="5"/>
        <v>41005.208333333336</v>
      </c>
      <c r="T110" s="12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12">
        <f t="shared" si="5"/>
        <v>41651.25</v>
      </c>
      <c r="T111" s="12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12">
        <f t="shared" si="5"/>
        <v>43354.208333333328</v>
      </c>
      <c r="T112" s="12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12">
        <f t="shared" si="5"/>
        <v>41174.208333333336</v>
      </c>
      <c r="T113" s="12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12">
        <f t="shared" si="5"/>
        <v>41875.208333333336</v>
      </c>
      <c r="T114" s="12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12">
        <f t="shared" si="5"/>
        <v>42990.208333333328</v>
      </c>
      <c r="T115" s="12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12">
        <f t="shared" si="5"/>
        <v>43564.208333333328</v>
      </c>
      <c r="T116" s="12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12">
        <f t="shared" si="5"/>
        <v>43056.25</v>
      </c>
      <c r="T117" s="12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12">
        <f t="shared" si="5"/>
        <v>42265.208333333328</v>
      </c>
      <c r="T118" s="12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12">
        <f t="shared" si="5"/>
        <v>40808.208333333336</v>
      </c>
      <c r="T119" s="12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12">
        <f t="shared" si="5"/>
        <v>41665.25</v>
      </c>
      <c r="T120" s="12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12">
        <f t="shared" si="5"/>
        <v>41806.208333333336</v>
      </c>
      <c r="T121" s="12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12">
        <f t="shared" si="5"/>
        <v>42111.208333333328</v>
      </c>
      <c r="T122" s="12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12">
        <f t="shared" si="5"/>
        <v>41917.208333333336</v>
      </c>
      <c r="T123" s="12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12">
        <f t="shared" si="5"/>
        <v>41970.25</v>
      </c>
      <c r="T124" s="12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12">
        <f t="shared" si="5"/>
        <v>42332.25</v>
      </c>
      <c r="T125" s="12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12">
        <f t="shared" si="5"/>
        <v>43598.208333333328</v>
      </c>
      <c r="T126" s="12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12">
        <f t="shared" si="5"/>
        <v>43362.208333333328</v>
      </c>
      <c r="T127" s="12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12">
        <f t="shared" si="5"/>
        <v>42596.208333333328</v>
      </c>
      <c r="T128" s="12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12">
        <f t="shared" si="5"/>
        <v>40310.208333333336</v>
      </c>
      <c r="T129" s="12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12">
        <f t="shared" si="5"/>
        <v>40417.208333333336</v>
      </c>
      <c r="T130" s="12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8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12">
        <f t="shared" ref="S131:S194" si="9">(((L131/60)/60)/24)+DATE(1970,1,1)</f>
        <v>42038.25</v>
      </c>
      <c r="T131" s="12">
        <f t="shared" ref="T131:T194" si="10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8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12">
        <f t="shared" si="9"/>
        <v>40842.208333333336</v>
      </c>
      <c r="T132" s="12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8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12">
        <f t="shared" si="9"/>
        <v>41607.25</v>
      </c>
      <c r="T133" s="12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8">
        <f t="shared" ref="I134:I197" si="11"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12">
        <f t="shared" si="9"/>
        <v>43112.25</v>
      </c>
      <c r="T134" s="12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12">
        <f t="shared" si="9"/>
        <v>40767.208333333336</v>
      </c>
      <c r="T135" s="12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12">
        <f t="shared" si="9"/>
        <v>40713.208333333336</v>
      </c>
      <c r="T136" s="12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12">
        <f t="shared" si="9"/>
        <v>41340.25</v>
      </c>
      <c r="T137" s="12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12">
        <f t="shared" si="9"/>
        <v>41797.208333333336</v>
      </c>
      <c r="T138" s="12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12">
        <f t="shared" si="9"/>
        <v>40457.208333333336</v>
      </c>
      <c r="T139" s="12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12">
        <f t="shared" si="9"/>
        <v>41180.208333333336</v>
      </c>
      <c r="T140" s="12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12">
        <f t="shared" si="9"/>
        <v>42115.208333333328</v>
      </c>
      <c r="T141" s="12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12">
        <f t="shared" si="9"/>
        <v>43156.25</v>
      </c>
      <c r="T142" s="12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12">
        <f t="shared" si="9"/>
        <v>42167.208333333328</v>
      </c>
      <c r="T143" s="12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12">
        <f t="shared" si="9"/>
        <v>41005.208333333336</v>
      </c>
      <c r="T144" s="12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12">
        <f t="shared" si="9"/>
        <v>40357.208333333336</v>
      </c>
      <c r="T145" s="12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12">
        <f t="shared" si="9"/>
        <v>43633.208333333328</v>
      </c>
      <c r="T146" s="12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12">
        <f t="shared" si="9"/>
        <v>41889.208333333336</v>
      </c>
      <c r="T147" s="12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12">
        <f t="shared" si="9"/>
        <v>40855.25</v>
      </c>
      <c r="T148" s="12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12">
        <f t="shared" si="9"/>
        <v>42534.208333333328</v>
      </c>
      <c r="T149" s="12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12">
        <f t="shared" si="9"/>
        <v>42941.208333333328</v>
      </c>
      <c r="T150" s="12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12">
        <f t="shared" si="9"/>
        <v>41275.25</v>
      </c>
      <c r="T151" s="12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12">
        <f t="shared" si="9"/>
        <v>43450.25</v>
      </c>
      <c r="T152" s="12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12">
        <f t="shared" si="9"/>
        <v>41799.208333333336</v>
      </c>
      <c r="T153" s="12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12">
        <f t="shared" si="9"/>
        <v>42783.25</v>
      </c>
      <c r="T154" s="12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12">
        <f t="shared" si="9"/>
        <v>41201.208333333336</v>
      </c>
      <c r="T155" s="12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12">
        <f t="shared" si="9"/>
        <v>42502.208333333328</v>
      </c>
      <c r="T156" s="12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12">
        <f t="shared" si="9"/>
        <v>40262.208333333336</v>
      </c>
      <c r="T157" s="12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12">
        <f t="shared" si="9"/>
        <v>43743.208333333328</v>
      </c>
      <c r="T158" s="12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12">
        <f t="shared" si="9"/>
        <v>41638.25</v>
      </c>
      <c r="T159" s="12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12">
        <f t="shared" si="9"/>
        <v>42346.25</v>
      </c>
      <c r="T160" s="12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12">
        <f t="shared" si="9"/>
        <v>43551.208333333328</v>
      </c>
      <c r="T161" s="12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12">
        <f t="shared" si="9"/>
        <v>43582.208333333328</v>
      </c>
      <c r="T162" s="12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12">
        <f t="shared" si="9"/>
        <v>42270.208333333328</v>
      </c>
      <c r="T163" s="12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12">
        <f t="shared" si="9"/>
        <v>43442.25</v>
      </c>
      <c r="T164" s="12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12">
        <f t="shared" si="9"/>
        <v>43028.208333333328</v>
      </c>
      <c r="T165" s="12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12">
        <f t="shared" si="9"/>
        <v>43016.208333333328</v>
      </c>
      <c r="T166" s="12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12">
        <f t="shared" si="9"/>
        <v>42948.208333333328</v>
      </c>
      <c r="T167" s="12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12">
        <f t="shared" si="9"/>
        <v>40534.25</v>
      </c>
      <c r="T168" s="12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12">
        <f t="shared" si="9"/>
        <v>41435.208333333336</v>
      </c>
      <c r="T169" s="12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12">
        <f t="shared" si="9"/>
        <v>43518.25</v>
      </c>
      <c r="T170" s="12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12">
        <f t="shared" si="9"/>
        <v>41077.208333333336</v>
      </c>
      <c r="T171" s="12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12">
        <f t="shared" si="9"/>
        <v>42950.208333333328</v>
      </c>
      <c r="T172" s="12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12">
        <f t="shared" si="9"/>
        <v>41718.208333333336</v>
      </c>
      <c r="T173" s="12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12">
        <f t="shared" si="9"/>
        <v>41839.208333333336</v>
      </c>
      <c r="T174" s="12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12">
        <f t="shared" si="9"/>
        <v>41412.208333333336</v>
      </c>
      <c r="T175" s="12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12">
        <f t="shared" si="9"/>
        <v>42282.208333333328</v>
      </c>
      <c r="T176" s="12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12">
        <f t="shared" si="9"/>
        <v>42613.208333333328</v>
      </c>
      <c r="T177" s="12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12">
        <f t="shared" si="9"/>
        <v>42616.208333333328</v>
      </c>
      <c r="T178" s="12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12">
        <f t="shared" si="9"/>
        <v>40497.25</v>
      </c>
      <c r="T179" s="12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12">
        <f t="shared" si="9"/>
        <v>42999.208333333328</v>
      </c>
      <c r="T180" s="12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12">
        <f t="shared" si="9"/>
        <v>41350.208333333336</v>
      </c>
      <c r="T181" s="12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12">
        <f t="shared" si="9"/>
        <v>40259.208333333336</v>
      </c>
      <c r="T182" s="12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12">
        <f t="shared" si="9"/>
        <v>43012.208333333328</v>
      </c>
      <c r="T183" s="12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12">
        <f t="shared" si="9"/>
        <v>43631.208333333328</v>
      </c>
      <c r="T184" s="12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12">
        <f t="shared" si="9"/>
        <v>40430.208333333336</v>
      </c>
      <c r="T185" s="12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12">
        <f t="shared" si="9"/>
        <v>43588.208333333328</v>
      </c>
      <c r="T186" s="12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12">
        <f t="shared" si="9"/>
        <v>43233.208333333328</v>
      </c>
      <c r="T187" s="12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12">
        <f t="shared" si="9"/>
        <v>41782.208333333336</v>
      </c>
      <c r="T188" s="12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12">
        <f t="shared" si="9"/>
        <v>41328.25</v>
      </c>
      <c r="T189" s="12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12">
        <f t="shared" si="9"/>
        <v>41975.25</v>
      </c>
      <c r="T190" s="12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12">
        <f t="shared" si="9"/>
        <v>42433.25</v>
      </c>
      <c r="T191" s="12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12">
        <f t="shared" si="9"/>
        <v>41429.208333333336</v>
      </c>
      <c r="T192" s="12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12">
        <f t="shared" si="9"/>
        <v>43536.208333333328</v>
      </c>
      <c r="T193" s="12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12">
        <f t="shared" si="9"/>
        <v>41817.208333333336</v>
      </c>
      <c r="T194" s="12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8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12">
        <f t="shared" ref="S195:S258" si="13">(((L195/60)/60)/24)+DATE(1970,1,1)</f>
        <v>43198.208333333328</v>
      </c>
      <c r="T195" s="12">
        <f t="shared" ref="T195:T258" si="14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8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12">
        <f t="shared" si="13"/>
        <v>42261.208333333328</v>
      </c>
      <c r="T196" s="12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8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12">
        <f t="shared" si="13"/>
        <v>43310.208333333328</v>
      </c>
      <c r="T197" s="12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8">
        <f t="shared" ref="I198:I261" si="15"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12">
        <f t="shared" si="13"/>
        <v>42616.208333333328</v>
      </c>
      <c r="T198" s="12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12">
        <f t="shared" si="13"/>
        <v>42909.208333333328</v>
      </c>
      <c r="T199" s="12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12">
        <f t="shared" si="13"/>
        <v>40396.208333333336</v>
      </c>
      <c r="T200" s="12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12">
        <f t="shared" si="13"/>
        <v>42192.208333333328</v>
      </c>
      <c r="T201" s="12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12">
        <f t="shared" si="13"/>
        <v>40262.208333333336</v>
      </c>
      <c r="T202" s="12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12">
        <f t="shared" si="13"/>
        <v>41845.208333333336</v>
      </c>
      <c r="T203" s="12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12">
        <f t="shared" si="13"/>
        <v>40818.208333333336</v>
      </c>
      <c r="T204" s="12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12">
        <f t="shared" si="13"/>
        <v>42752.25</v>
      </c>
      <c r="T205" s="12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12">
        <f t="shared" si="13"/>
        <v>40636.208333333336</v>
      </c>
      <c r="T206" s="12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12">
        <f t="shared" si="13"/>
        <v>43390.208333333328</v>
      </c>
      <c r="T207" s="12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12">
        <f t="shared" si="13"/>
        <v>40236.25</v>
      </c>
      <c r="T208" s="12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12">
        <f t="shared" si="13"/>
        <v>43340.208333333328</v>
      </c>
      <c r="T209" s="12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12">
        <f t="shared" si="13"/>
        <v>43048.25</v>
      </c>
      <c r="T210" s="12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12">
        <f t="shared" si="13"/>
        <v>42496.208333333328</v>
      </c>
      <c r="T211" s="12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12">
        <f t="shared" si="13"/>
        <v>42797.25</v>
      </c>
      <c r="T212" s="12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12">
        <f t="shared" si="13"/>
        <v>41513.208333333336</v>
      </c>
      <c r="T213" s="12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12">
        <f t="shared" si="13"/>
        <v>43814.25</v>
      </c>
      <c r="T214" s="12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12">
        <f t="shared" si="13"/>
        <v>40488.208333333336</v>
      </c>
      <c r="T215" s="12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12">
        <f t="shared" si="13"/>
        <v>40409.208333333336</v>
      </c>
      <c r="T216" s="12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12">
        <f t="shared" si="13"/>
        <v>43509.25</v>
      </c>
      <c r="T217" s="12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12">
        <f t="shared" si="13"/>
        <v>40869.25</v>
      </c>
      <c r="T218" s="12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12">
        <f t="shared" si="13"/>
        <v>43583.208333333328</v>
      </c>
      <c r="T219" s="12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12">
        <f t="shared" si="13"/>
        <v>40858.25</v>
      </c>
      <c r="T220" s="12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12">
        <f t="shared" si="13"/>
        <v>41137.208333333336</v>
      </c>
      <c r="T221" s="12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12">
        <f t="shared" si="13"/>
        <v>40725.208333333336</v>
      </c>
      <c r="T222" s="12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12">
        <f t="shared" si="13"/>
        <v>41081.208333333336</v>
      </c>
      <c r="T223" s="12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12">
        <f t="shared" si="13"/>
        <v>41914.208333333336</v>
      </c>
      <c r="T224" s="12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12">
        <f t="shared" si="13"/>
        <v>42445.208333333328</v>
      </c>
      <c r="T225" s="12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12">
        <f t="shared" si="13"/>
        <v>41906.208333333336</v>
      </c>
      <c r="T226" s="12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12">
        <f t="shared" si="13"/>
        <v>41762.208333333336</v>
      </c>
      <c r="T227" s="12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12">
        <f t="shared" si="13"/>
        <v>40276.208333333336</v>
      </c>
      <c r="T228" s="12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12">
        <f t="shared" si="13"/>
        <v>42139.208333333328</v>
      </c>
      <c r="T229" s="12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12">
        <f t="shared" si="13"/>
        <v>42613.208333333328</v>
      </c>
      <c r="T230" s="12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12">
        <f t="shared" si="13"/>
        <v>42887.208333333328</v>
      </c>
      <c r="T231" s="12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12">
        <f t="shared" si="13"/>
        <v>43805.25</v>
      </c>
      <c r="T232" s="12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12">
        <f t="shared" si="13"/>
        <v>41415.208333333336</v>
      </c>
      <c r="T233" s="12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12">
        <f t="shared" si="13"/>
        <v>42576.208333333328</v>
      </c>
      <c r="T234" s="12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12">
        <f t="shared" si="13"/>
        <v>40706.208333333336</v>
      </c>
      <c r="T235" s="12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12">
        <f t="shared" si="13"/>
        <v>42969.208333333328</v>
      </c>
      <c r="T236" s="12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12">
        <f t="shared" si="13"/>
        <v>42779.25</v>
      </c>
      <c r="T237" s="12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12">
        <f t="shared" si="13"/>
        <v>43641.208333333328</v>
      </c>
      <c r="T238" s="12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12">
        <f t="shared" si="13"/>
        <v>41754.208333333336</v>
      </c>
      <c r="T239" s="12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12">
        <f t="shared" si="13"/>
        <v>43083.25</v>
      </c>
      <c r="T240" s="12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12">
        <f t="shared" si="13"/>
        <v>42245.208333333328</v>
      </c>
      <c r="T241" s="12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12">
        <f t="shared" si="13"/>
        <v>40396.208333333336</v>
      </c>
      <c r="T242" s="12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12">
        <f t="shared" si="13"/>
        <v>41742.208333333336</v>
      </c>
      <c r="T243" s="12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12">
        <f t="shared" si="13"/>
        <v>42865.208333333328</v>
      </c>
      <c r="T244" s="12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12">
        <f t="shared" si="13"/>
        <v>43163.25</v>
      </c>
      <c r="T245" s="12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12">
        <f t="shared" si="13"/>
        <v>41834.208333333336</v>
      </c>
      <c r="T246" s="12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12">
        <f t="shared" si="13"/>
        <v>41736.208333333336</v>
      </c>
      <c r="T247" s="12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12">
        <f t="shared" si="13"/>
        <v>41491.208333333336</v>
      </c>
      <c r="T248" s="12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12">
        <f t="shared" si="13"/>
        <v>42726.25</v>
      </c>
      <c r="T249" s="12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12">
        <f t="shared" si="13"/>
        <v>42004.25</v>
      </c>
      <c r="T250" s="12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12">
        <f t="shared" si="13"/>
        <v>42006.25</v>
      </c>
      <c r="T251" s="12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12">
        <f t="shared" si="13"/>
        <v>40203.25</v>
      </c>
      <c r="T252" s="12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12">
        <f t="shared" si="13"/>
        <v>41252.25</v>
      </c>
      <c r="T253" s="12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12">
        <f t="shared" si="13"/>
        <v>41572.208333333336</v>
      </c>
      <c r="T254" s="12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12">
        <f t="shared" si="13"/>
        <v>40641.208333333336</v>
      </c>
      <c r="T255" s="12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12">
        <f t="shared" si="13"/>
        <v>42787.25</v>
      </c>
      <c r="T256" s="12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12">
        <f t="shared" si="13"/>
        <v>40590.25</v>
      </c>
      <c r="T257" s="12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12">
        <f t="shared" si="13"/>
        <v>42393.25</v>
      </c>
      <c r="T258" s="12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8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12">
        <f t="shared" ref="S259:S322" si="17">(((L259/60)/60)/24)+DATE(1970,1,1)</f>
        <v>41338.25</v>
      </c>
      <c r="T259" s="12">
        <f t="shared" ref="T259:T322" si="1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8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12">
        <f t="shared" si="17"/>
        <v>42712.25</v>
      </c>
      <c r="T260" s="12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8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12">
        <f t="shared" si="17"/>
        <v>41251.25</v>
      </c>
      <c r="T261" s="12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8">
        <f t="shared" ref="I262:I325" si="19"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12">
        <f t="shared" si="17"/>
        <v>41180.208333333336</v>
      </c>
      <c r="T262" s="12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12">
        <f t="shared" si="17"/>
        <v>40415.208333333336</v>
      </c>
      <c r="T263" s="12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12">
        <f t="shared" si="17"/>
        <v>40638.208333333336</v>
      </c>
      <c r="T264" s="12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12">
        <f t="shared" si="17"/>
        <v>40187.25</v>
      </c>
      <c r="T265" s="12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12">
        <f t="shared" si="17"/>
        <v>41317.25</v>
      </c>
      <c r="T266" s="12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12">
        <f t="shared" si="17"/>
        <v>42372.25</v>
      </c>
      <c r="T267" s="12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12">
        <f t="shared" si="17"/>
        <v>41950.25</v>
      </c>
      <c r="T268" s="12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12">
        <f t="shared" si="17"/>
        <v>41206.208333333336</v>
      </c>
      <c r="T269" s="12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12">
        <f t="shared" si="17"/>
        <v>41186.208333333336</v>
      </c>
      <c r="T270" s="12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12">
        <f t="shared" si="17"/>
        <v>43496.25</v>
      </c>
      <c r="T271" s="12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12">
        <f t="shared" si="17"/>
        <v>40514.25</v>
      </c>
      <c r="T272" s="12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12">
        <f t="shared" si="17"/>
        <v>42345.25</v>
      </c>
      <c r="T273" s="12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12">
        <f t="shared" si="17"/>
        <v>43656.208333333328</v>
      </c>
      <c r="T274" s="12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12">
        <f t="shared" si="17"/>
        <v>42995.208333333328</v>
      </c>
      <c r="T275" s="12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12">
        <f t="shared" si="17"/>
        <v>43045.25</v>
      </c>
      <c r="T276" s="12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12">
        <f t="shared" si="17"/>
        <v>43561.208333333328</v>
      </c>
      <c r="T277" s="12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12">
        <f t="shared" si="17"/>
        <v>41018.208333333336</v>
      </c>
      <c r="T278" s="12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12">
        <f t="shared" si="17"/>
        <v>40378.208333333336</v>
      </c>
      <c r="T279" s="12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12">
        <f t="shared" si="17"/>
        <v>41239.25</v>
      </c>
      <c r="T280" s="12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12">
        <f t="shared" si="17"/>
        <v>43346.208333333328</v>
      </c>
      <c r="T281" s="12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12">
        <f t="shared" si="17"/>
        <v>43060.25</v>
      </c>
      <c r="T282" s="12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12">
        <f t="shared" si="17"/>
        <v>40979.25</v>
      </c>
      <c r="T283" s="12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12">
        <f t="shared" si="17"/>
        <v>42701.25</v>
      </c>
      <c r="T284" s="12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12">
        <f t="shared" si="17"/>
        <v>42520.208333333328</v>
      </c>
      <c r="T285" s="12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12">
        <f t="shared" si="17"/>
        <v>41030.208333333336</v>
      </c>
      <c r="T286" s="12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12">
        <f t="shared" si="17"/>
        <v>42623.208333333328</v>
      </c>
      <c r="T287" s="12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12">
        <f t="shared" si="17"/>
        <v>42697.25</v>
      </c>
      <c r="T288" s="12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12">
        <f t="shared" si="17"/>
        <v>42122.208333333328</v>
      </c>
      <c r="T289" s="12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12">
        <f t="shared" si="17"/>
        <v>40982.208333333336</v>
      </c>
      <c r="T290" s="12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12">
        <f t="shared" si="17"/>
        <v>42219.208333333328</v>
      </c>
      <c r="T291" s="12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12">
        <f t="shared" si="17"/>
        <v>41404.208333333336</v>
      </c>
      <c r="T292" s="12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12">
        <f t="shared" si="17"/>
        <v>40831.208333333336</v>
      </c>
      <c r="T293" s="12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12">
        <f t="shared" si="17"/>
        <v>40984.208333333336</v>
      </c>
      <c r="T294" s="12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12">
        <f t="shared" si="17"/>
        <v>40456.208333333336</v>
      </c>
      <c r="T295" s="12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12">
        <f t="shared" si="17"/>
        <v>43399.208333333328</v>
      </c>
      <c r="T296" s="12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12">
        <f t="shared" si="17"/>
        <v>41562.208333333336</v>
      </c>
      <c r="T297" s="12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12">
        <f t="shared" si="17"/>
        <v>43493.25</v>
      </c>
      <c r="T298" s="12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12">
        <f t="shared" si="17"/>
        <v>41653.25</v>
      </c>
      <c r="T299" s="12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12">
        <f t="shared" si="17"/>
        <v>42426.25</v>
      </c>
      <c r="T300" s="12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12">
        <f t="shared" si="17"/>
        <v>42432.25</v>
      </c>
      <c r="T301" s="12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12">
        <f t="shared" si="17"/>
        <v>42977.208333333328</v>
      </c>
      <c r="T302" s="12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12">
        <f t="shared" si="17"/>
        <v>42061.25</v>
      </c>
      <c r="T303" s="12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12">
        <f t="shared" si="17"/>
        <v>43345.208333333328</v>
      </c>
      <c r="T304" s="12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12">
        <f t="shared" si="17"/>
        <v>42376.25</v>
      </c>
      <c r="T305" s="12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12">
        <f t="shared" si="17"/>
        <v>42589.208333333328</v>
      </c>
      <c r="T306" s="12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12">
        <f t="shared" si="17"/>
        <v>42448.208333333328</v>
      </c>
      <c r="T307" s="12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12">
        <f t="shared" si="17"/>
        <v>42930.208333333328</v>
      </c>
      <c r="T308" s="12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12">
        <f t="shared" si="17"/>
        <v>41066.208333333336</v>
      </c>
      <c r="T309" s="12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12">
        <f t="shared" si="17"/>
        <v>40651.208333333336</v>
      </c>
      <c r="T310" s="12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12">
        <f t="shared" si="17"/>
        <v>40807.208333333336</v>
      </c>
      <c r="T311" s="12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12">
        <f t="shared" si="17"/>
        <v>40277.208333333336</v>
      </c>
      <c r="T312" s="12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12">
        <f t="shared" si="17"/>
        <v>40590.25</v>
      </c>
      <c r="T313" s="12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12">
        <f t="shared" si="17"/>
        <v>41572.208333333336</v>
      </c>
      <c r="T314" s="12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12">
        <f t="shared" si="17"/>
        <v>40966.25</v>
      </c>
      <c r="T315" s="12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12">
        <f t="shared" si="17"/>
        <v>43536.208333333328</v>
      </c>
      <c r="T316" s="12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12">
        <f t="shared" si="17"/>
        <v>41783.208333333336</v>
      </c>
      <c r="T317" s="12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12">
        <f t="shared" si="17"/>
        <v>43788.25</v>
      </c>
      <c r="T318" s="12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12">
        <f t="shared" si="17"/>
        <v>42869.208333333328</v>
      </c>
      <c r="T319" s="12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12">
        <f t="shared" si="17"/>
        <v>41684.25</v>
      </c>
      <c r="T320" s="12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12">
        <f t="shared" si="17"/>
        <v>40402.208333333336</v>
      </c>
      <c r="T321" s="12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12">
        <f t="shared" si="17"/>
        <v>40673.208333333336</v>
      </c>
      <c r="T322" s="12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8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12">
        <f t="shared" ref="S323:S386" si="21">(((L323/60)/60)/24)+DATE(1970,1,1)</f>
        <v>40634.208333333336</v>
      </c>
      <c r="T323" s="12">
        <f t="shared" ref="T323:T386" si="22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8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12">
        <f t="shared" si="21"/>
        <v>40507.25</v>
      </c>
      <c r="T324" s="12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8">
        <f t="shared" si="19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12">
        <f t="shared" si="21"/>
        <v>41725.208333333336</v>
      </c>
      <c r="T325" s="12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8">
        <f t="shared" ref="I326:I389" si="23"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12">
        <f t="shared" si="21"/>
        <v>42176.208333333328</v>
      </c>
      <c r="T326" s="12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12">
        <f t="shared" si="21"/>
        <v>43267.208333333328</v>
      </c>
      <c r="T327" s="12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12">
        <f t="shared" si="21"/>
        <v>42364.25</v>
      </c>
      <c r="T328" s="12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12">
        <f t="shared" si="21"/>
        <v>43705.208333333328</v>
      </c>
      <c r="T329" s="12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12">
        <f t="shared" si="21"/>
        <v>43434.25</v>
      </c>
      <c r="T330" s="12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12">
        <f t="shared" si="21"/>
        <v>42716.25</v>
      </c>
      <c r="T331" s="12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12">
        <f t="shared" si="21"/>
        <v>43077.25</v>
      </c>
      <c r="T332" s="12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12">
        <f t="shared" si="21"/>
        <v>40896.25</v>
      </c>
      <c r="T333" s="12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12">
        <f t="shared" si="21"/>
        <v>41361.208333333336</v>
      </c>
      <c r="T334" s="12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12">
        <f t="shared" si="21"/>
        <v>43424.25</v>
      </c>
      <c r="T335" s="12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12">
        <f t="shared" si="21"/>
        <v>43110.25</v>
      </c>
      <c r="T336" s="12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12">
        <f t="shared" si="21"/>
        <v>43784.25</v>
      </c>
      <c r="T337" s="12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12">
        <f t="shared" si="21"/>
        <v>40527.25</v>
      </c>
      <c r="T338" s="12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12">
        <f t="shared" si="21"/>
        <v>43780.25</v>
      </c>
      <c r="T339" s="12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12">
        <f t="shared" si="21"/>
        <v>40821.208333333336</v>
      </c>
      <c r="T340" s="12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12">
        <f t="shared" si="21"/>
        <v>42949.208333333328</v>
      </c>
      <c r="T341" s="12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12">
        <f t="shared" si="21"/>
        <v>40889.25</v>
      </c>
      <c r="T342" s="12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12">
        <f t="shared" si="21"/>
        <v>42244.208333333328</v>
      </c>
      <c r="T343" s="12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12">
        <f t="shared" si="21"/>
        <v>41475.208333333336</v>
      </c>
      <c r="T344" s="12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12">
        <f t="shared" si="21"/>
        <v>41597.25</v>
      </c>
      <c r="T345" s="12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12">
        <f t="shared" si="21"/>
        <v>43122.25</v>
      </c>
      <c r="T346" s="12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12">
        <f t="shared" si="21"/>
        <v>42194.208333333328</v>
      </c>
      <c r="T347" s="12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12">
        <f t="shared" si="21"/>
        <v>42971.208333333328</v>
      </c>
      <c r="T348" s="12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12">
        <f t="shared" si="21"/>
        <v>42046.25</v>
      </c>
      <c r="T349" s="12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12">
        <f t="shared" si="21"/>
        <v>42782.25</v>
      </c>
      <c r="T350" s="12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12">
        <f t="shared" si="21"/>
        <v>42930.208333333328</v>
      </c>
      <c r="T351" s="12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12">
        <f t="shared" si="21"/>
        <v>42144.208333333328</v>
      </c>
      <c r="T352" s="12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12">
        <f t="shared" si="21"/>
        <v>42240.208333333328</v>
      </c>
      <c r="T353" s="12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12">
        <f t="shared" si="21"/>
        <v>42315.25</v>
      </c>
      <c r="T354" s="12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12">
        <f t="shared" si="21"/>
        <v>43651.208333333328</v>
      </c>
      <c r="T355" s="12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12">
        <f t="shared" si="21"/>
        <v>41520.208333333336</v>
      </c>
      <c r="T356" s="12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12">
        <f t="shared" si="21"/>
        <v>42757.25</v>
      </c>
      <c r="T357" s="12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12">
        <f t="shared" si="21"/>
        <v>40922.25</v>
      </c>
      <c r="T358" s="12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12">
        <f t="shared" si="21"/>
        <v>42250.208333333328</v>
      </c>
      <c r="T359" s="12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12">
        <f t="shared" si="21"/>
        <v>43322.208333333328</v>
      </c>
      <c r="T360" s="12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12">
        <f t="shared" si="21"/>
        <v>40782.208333333336</v>
      </c>
      <c r="T361" s="12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12">
        <f t="shared" si="21"/>
        <v>40544.25</v>
      </c>
      <c r="T362" s="12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12">
        <f t="shared" si="21"/>
        <v>43015.208333333328</v>
      </c>
      <c r="T363" s="12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12">
        <f t="shared" si="21"/>
        <v>40570.25</v>
      </c>
      <c r="T364" s="12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12">
        <f t="shared" si="21"/>
        <v>40904.25</v>
      </c>
      <c r="T365" s="12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12">
        <f t="shared" si="21"/>
        <v>43164.25</v>
      </c>
      <c r="T366" s="12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12">
        <f t="shared" si="21"/>
        <v>42733.25</v>
      </c>
      <c r="T367" s="12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12">
        <f t="shared" si="21"/>
        <v>40546.25</v>
      </c>
      <c r="T368" s="12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12">
        <f t="shared" si="21"/>
        <v>41930.208333333336</v>
      </c>
      <c r="T369" s="12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12">
        <f t="shared" si="21"/>
        <v>40464.208333333336</v>
      </c>
      <c r="T370" s="12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12">
        <f t="shared" si="21"/>
        <v>41308.25</v>
      </c>
      <c r="T371" s="12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12">
        <f t="shared" si="21"/>
        <v>43570.208333333328</v>
      </c>
      <c r="T372" s="12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12">
        <f t="shared" si="21"/>
        <v>42043.25</v>
      </c>
      <c r="T373" s="12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12">
        <f t="shared" si="21"/>
        <v>42012.25</v>
      </c>
      <c r="T374" s="12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12">
        <f t="shared" si="21"/>
        <v>42964.208333333328</v>
      </c>
      <c r="T375" s="12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12">
        <f t="shared" si="21"/>
        <v>43476.25</v>
      </c>
      <c r="T376" s="12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12">
        <f t="shared" si="21"/>
        <v>42293.208333333328</v>
      </c>
      <c r="T377" s="12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12">
        <f t="shared" si="21"/>
        <v>41826.208333333336</v>
      </c>
      <c r="T378" s="12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12">
        <f t="shared" si="21"/>
        <v>43760.208333333328</v>
      </c>
      <c r="T379" s="12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12">
        <f t="shared" si="21"/>
        <v>43241.208333333328</v>
      </c>
      <c r="T380" s="12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12">
        <f t="shared" si="21"/>
        <v>40843.208333333336</v>
      </c>
      <c r="T381" s="12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12">
        <f t="shared" si="21"/>
        <v>41448.208333333336</v>
      </c>
      <c r="T382" s="12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12">
        <f t="shared" si="21"/>
        <v>42163.208333333328</v>
      </c>
      <c r="T383" s="12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12">
        <f t="shared" si="21"/>
        <v>43024.208333333328</v>
      </c>
      <c r="T384" s="12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12">
        <f t="shared" si="21"/>
        <v>43509.25</v>
      </c>
      <c r="T385" s="12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12">
        <f t="shared" si="21"/>
        <v>42776.25</v>
      </c>
      <c r="T386" s="12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8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12">
        <f t="shared" ref="S387:S450" si="25">(((L387/60)/60)/24)+DATE(1970,1,1)</f>
        <v>43553.208333333328</v>
      </c>
      <c r="T387" s="12">
        <f t="shared" ref="T387:T450" si="26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8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12">
        <f t="shared" si="25"/>
        <v>40355.208333333336</v>
      </c>
      <c r="T388" s="12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8">
        <f t="shared" si="2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12">
        <f t="shared" si="25"/>
        <v>41072.208333333336</v>
      </c>
      <c r="T389" s="12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8">
        <f t="shared" ref="I390:I453" si="27"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12">
        <f t="shared" si="25"/>
        <v>40912.25</v>
      </c>
      <c r="T390" s="12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12">
        <f t="shared" si="25"/>
        <v>40479.208333333336</v>
      </c>
      <c r="T391" s="12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12">
        <f t="shared" si="25"/>
        <v>41530.208333333336</v>
      </c>
      <c r="T392" s="12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12">
        <f t="shared" si="25"/>
        <v>41653.25</v>
      </c>
      <c r="T393" s="12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12">
        <f t="shared" si="25"/>
        <v>40549.25</v>
      </c>
      <c r="T394" s="12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12">
        <f t="shared" si="25"/>
        <v>42933.208333333328</v>
      </c>
      <c r="T395" s="12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12">
        <f t="shared" si="25"/>
        <v>41484.208333333336</v>
      </c>
      <c r="T396" s="12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12">
        <f t="shared" si="25"/>
        <v>40885.25</v>
      </c>
      <c r="T397" s="12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12">
        <f t="shared" si="25"/>
        <v>43378.208333333328</v>
      </c>
      <c r="T398" s="12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12">
        <f t="shared" si="25"/>
        <v>41417.208333333336</v>
      </c>
      <c r="T399" s="12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12">
        <f t="shared" si="25"/>
        <v>43228.208333333328</v>
      </c>
      <c r="T400" s="12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12">
        <f t="shared" si="25"/>
        <v>40576.25</v>
      </c>
      <c r="T401" s="12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12">
        <f t="shared" si="25"/>
        <v>41502.208333333336</v>
      </c>
      <c r="T402" s="12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12">
        <f t="shared" si="25"/>
        <v>43765.208333333328</v>
      </c>
      <c r="T403" s="12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12">
        <f t="shared" si="25"/>
        <v>40914.25</v>
      </c>
      <c r="T404" s="12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12">
        <f t="shared" si="25"/>
        <v>40310.208333333336</v>
      </c>
      <c r="T405" s="12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12">
        <f t="shared" si="25"/>
        <v>43053.25</v>
      </c>
      <c r="T406" s="12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12">
        <f t="shared" si="25"/>
        <v>43255.208333333328</v>
      </c>
      <c r="T407" s="12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12">
        <f t="shared" si="25"/>
        <v>41304.25</v>
      </c>
      <c r="T408" s="12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12">
        <f t="shared" si="25"/>
        <v>43751.208333333328</v>
      </c>
      <c r="T409" s="12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12">
        <f t="shared" si="25"/>
        <v>42541.208333333328</v>
      </c>
      <c r="T410" s="12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12">
        <f t="shared" si="25"/>
        <v>42843.208333333328</v>
      </c>
      <c r="T411" s="12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12">
        <f t="shared" si="25"/>
        <v>42122.208333333328</v>
      </c>
      <c r="T412" s="12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12">
        <f t="shared" si="25"/>
        <v>42884.208333333328</v>
      </c>
      <c r="T413" s="12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12">
        <f t="shared" si="25"/>
        <v>41642.25</v>
      </c>
      <c r="T414" s="12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12">
        <f t="shared" si="25"/>
        <v>43431.25</v>
      </c>
      <c r="T415" s="12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12">
        <f t="shared" si="25"/>
        <v>40288.208333333336</v>
      </c>
      <c r="T416" s="12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12">
        <f t="shared" si="25"/>
        <v>40921.25</v>
      </c>
      <c r="T417" s="12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12">
        <f t="shared" si="25"/>
        <v>40560.25</v>
      </c>
      <c r="T418" s="12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12">
        <f t="shared" si="25"/>
        <v>43407.208333333328</v>
      </c>
      <c r="T419" s="12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12">
        <f t="shared" si="25"/>
        <v>41035.208333333336</v>
      </c>
      <c r="T420" s="12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12">
        <f t="shared" si="25"/>
        <v>40899.25</v>
      </c>
      <c r="T421" s="12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12">
        <f t="shared" si="25"/>
        <v>42911.208333333328</v>
      </c>
      <c r="T422" s="12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12">
        <f t="shared" si="25"/>
        <v>42915.208333333328</v>
      </c>
      <c r="T423" s="12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12">
        <f t="shared" si="25"/>
        <v>40285.208333333336</v>
      </c>
      <c r="T424" s="12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12">
        <f t="shared" si="25"/>
        <v>40808.208333333336</v>
      </c>
      <c r="T425" s="12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12">
        <f t="shared" si="25"/>
        <v>43208.208333333328</v>
      </c>
      <c r="T426" s="12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12">
        <f t="shared" si="25"/>
        <v>42213.208333333328</v>
      </c>
      <c r="T427" s="12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12">
        <f t="shared" si="25"/>
        <v>41332.25</v>
      </c>
      <c r="T428" s="12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12">
        <f t="shared" si="25"/>
        <v>41895.208333333336</v>
      </c>
      <c r="T429" s="12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12">
        <f t="shared" si="25"/>
        <v>40585.25</v>
      </c>
      <c r="T430" s="12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12">
        <f t="shared" si="25"/>
        <v>41680.25</v>
      </c>
      <c r="T431" s="12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12">
        <f t="shared" si="25"/>
        <v>43737.208333333328</v>
      </c>
      <c r="T432" s="12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12">
        <f t="shared" si="25"/>
        <v>43273.208333333328</v>
      </c>
      <c r="T433" s="12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12">
        <f t="shared" si="25"/>
        <v>41761.208333333336</v>
      </c>
      <c r="T434" s="12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12">
        <f t="shared" si="25"/>
        <v>41603.25</v>
      </c>
      <c r="T435" s="12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12">
        <f t="shared" si="25"/>
        <v>42705.25</v>
      </c>
      <c r="T436" s="12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12">
        <f t="shared" si="25"/>
        <v>41988.25</v>
      </c>
      <c r="T437" s="12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12">
        <f t="shared" si="25"/>
        <v>43575.208333333328</v>
      </c>
      <c r="T438" s="12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12">
        <f t="shared" si="25"/>
        <v>42260.208333333328</v>
      </c>
      <c r="T439" s="12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12">
        <f t="shared" si="25"/>
        <v>41337.25</v>
      </c>
      <c r="T440" s="12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12">
        <f t="shared" si="25"/>
        <v>42680.208333333328</v>
      </c>
      <c r="T441" s="12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12">
        <f t="shared" si="25"/>
        <v>42916.208333333328</v>
      </c>
      <c r="T442" s="12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12">
        <f t="shared" si="25"/>
        <v>41025.208333333336</v>
      </c>
      <c r="T443" s="12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12">
        <f t="shared" si="25"/>
        <v>42980.208333333328</v>
      </c>
      <c r="T444" s="12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12">
        <f t="shared" si="25"/>
        <v>40451.208333333336</v>
      </c>
      <c r="T445" s="12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12">
        <f t="shared" si="25"/>
        <v>40748.208333333336</v>
      </c>
      <c r="T446" s="12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12">
        <f t="shared" si="25"/>
        <v>40515.25</v>
      </c>
      <c r="T447" s="12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12">
        <f t="shared" si="25"/>
        <v>41261.25</v>
      </c>
      <c r="T448" s="12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12">
        <f t="shared" si="25"/>
        <v>43088.25</v>
      </c>
      <c r="T449" s="12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12">
        <f t="shared" si="25"/>
        <v>41378.208333333336</v>
      </c>
      <c r="T450" s="12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8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12">
        <f t="shared" ref="S451:S514" si="29">(((L451/60)/60)/24)+DATE(1970,1,1)</f>
        <v>43530.25</v>
      </c>
      <c r="T451" s="12">
        <f t="shared" ref="T451:T514" si="30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8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12">
        <f t="shared" si="29"/>
        <v>43394.208333333328</v>
      </c>
      <c r="T452" s="12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8">
        <f t="shared" si="2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12">
        <f t="shared" si="29"/>
        <v>42935.208333333328</v>
      </c>
      <c r="T453" s="12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8">
        <f t="shared" ref="I454:I517" si="31"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12">
        <f t="shared" si="29"/>
        <v>40365.208333333336</v>
      </c>
      <c r="T454" s="12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12">
        <f t="shared" si="29"/>
        <v>42705.25</v>
      </c>
      <c r="T455" s="12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12">
        <f t="shared" si="29"/>
        <v>41568.208333333336</v>
      </c>
      <c r="T456" s="12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12">
        <f t="shared" si="29"/>
        <v>40809.208333333336</v>
      </c>
      <c r="T457" s="12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12">
        <f t="shared" si="29"/>
        <v>43141.25</v>
      </c>
      <c r="T458" s="12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12">
        <f t="shared" si="29"/>
        <v>42657.208333333328</v>
      </c>
      <c r="T459" s="12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12">
        <f t="shared" si="29"/>
        <v>40265.208333333336</v>
      </c>
      <c r="T460" s="12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12">
        <f t="shared" si="29"/>
        <v>42001.25</v>
      </c>
      <c r="T461" s="12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12">
        <f t="shared" si="29"/>
        <v>40399.208333333336</v>
      </c>
      <c r="T462" s="12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12">
        <f t="shared" si="29"/>
        <v>41757.208333333336</v>
      </c>
      <c r="T463" s="12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12">
        <f t="shared" si="29"/>
        <v>41304.25</v>
      </c>
      <c r="T464" s="12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12">
        <f t="shared" si="29"/>
        <v>41639.25</v>
      </c>
      <c r="T465" s="12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12">
        <f t="shared" si="29"/>
        <v>43142.25</v>
      </c>
      <c r="T466" s="12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12">
        <f t="shared" si="29"/>
        <v>43127.25</v>
      </c>
      <c r="T467" s="12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12">
        <f t="shared" si="29"/>
        <v>41409.208333333336</v>
      </c>
      <c r="T468" s="12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12">
        <f t="shared" si="29"/>
        <v>42331.25</v>
      </c>
      <c r="T469" s="12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12">
        <f t="shared" si="29"/>
        <v>43569.208333333328</v>
      </c>
      <c r="T470" s="12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12">
        <f t="shared" si="29"/>
        <v>42142.208333333328</v>
      </c>
      <c r="T471" s="12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12">
        <f t="shared" si="29"/>
        <v>42716.25</v>
      </c>
      <c r="T472" s="12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12">
        <f t="shared" si="29"/>
        <v>41031.208333333336</v>
      </c>
      <c r="T473" s="12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12">
        <f t="shared" si="29"/>
        <v>43535.208333333328</v>
      </c>
      <c r="T474" s="12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12">
        <f t="shared" si="29"/>
        <v>43277.208333333328</v>
      </c>
      <c r="T475" s="12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12">
        <f t="shared" si="29"/>
        <v>41989.25</v>
      </c>
      <c r="T476" s="12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12">
        <f t="shared" si="29"/>
        <v>41450.208333333336</v>
      </c>
      <c r="T477" s="12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12">
        <f t="shared" si="29"/>
        <v>43322.208333333328</v>
      </c>
      <c r="T478" s="12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12">
        <f t="shared" si="29"/>
        <v>40720.208333333336</v>
      </c>
      <c r="T479" s="12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12">
        <f t="shared" si="29"/>
        <v>42072.208333333328</v>
      </c>
      <c r="T480" s="12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12">
        <f t="shared" si="29"/>
        <v>42945.208333333328</v>
      </c>
      <c r="T481" s="12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12">
        <f t="shared" si="29"/>
        <v>40248.25</v>
      </c>
      <c r="T482" s="12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12">
        <f t="shared" si="29"/>
        <v>41913.208333333336</v>
      </c>
      <c r="T483" s="12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12">
        <f t="shared" si="29"/>
        <v>40963.25</v>
      </c>
      <c r="T484" s="12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12">
        <f t="shared" si="29"/>
        <v>43811.25</v>
      </c>
      <c r="T485" s="12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12">
        <f t="shared" si="29"/>
        <v>41855.208333333336</v>
      </c>
      <c r="T486" s="12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12">
        <f t="shared" si="29"/>
        <v>43626.208333333328</v>
      </c>
      <c r="T487" s="12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12">
        <f t="shared" si="29"/>
        <v>43168.25</v>
      </c>
      <c r="T488" s="12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12">
        <f t="shared" si="29"/>
        <v>42845.208333333328</v>
      </c>
      <c r="T489" s="12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12">
        <f t="shared" si="29"/>
        <v>42403.25</v>
      </c>
      <c r="T490" s="12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12">
        <f t="shared" si="29"/>
        <v>40406.208333333336</v>
      </c>
      <c r="T491" s="12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12">
        <f t="shared" si="29"/>
        <v>43786.25</v>
      </c>
      <c r="T492" s="12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12">
        <f t="shared" si="29"/>
        <v>41456.208333333336</v>
      </c>
      <c r="T493" s="12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12">
        <f t="shared" si="29"/>
        <v>40336.208333333336</v>
      </c>
      <c r="T494" s="12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12">
        <f t="shared" si="29"/>
        <v>43645.208333333328</v>
      </c>
      <c r="T495" s="12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12">
        <f t="shared" si="29"/>
        <v>40990.208333333336</v>
      </c>
      <c r="T496" s="12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12">
        <f t="shared" si="29"/>
        <v>41800.208333333336</v>
      </c>
      <c r="T497" s="12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12">
        <f t="shared" si="29"/>
        <v>42876.208333333328</v>
      </c>
      <c r="T498" s="12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12">
        <f t="shared" si="29"/>
        <v>42724.25</v>
      </c>
      <c r="T499" s="12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12">
        <f t="shared" si="29"/>
        <v>42005.25</v>
      </c>
      <c r="T500" s="12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12">
        <f t="shared" si="29"/>
        <v>42444.208333333328</v>
      </c>
      <c r="T501" s="12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8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12">
        <f t="shared" si="29"/>
        <v>41395.208333333336</v>
      </c>
      <c r="T502" s="12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8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12">
        <f t="shared" si="29"/>
        <v>41345.208333333336</v>
      </c>
      <c r="T503" s="12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8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12">
        <f t="shared" si="29"/>
        <v>41117.208333333336</v>
      </c>
      <c r="T504" s="12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8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12">
        <f t="shared" si="29"/>
        <v>42186.208333333328</v>
      </c>
      <c r="T505" s="12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8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12">
        <f t="shared" si="29"/>
        <v>42142.208333333328</v>
      </c>
      <c r="T506" s="12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8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12">
        <f t="shared" si="29"/>
        <v>41341.25</v>
      </c>
      <c r="T507" s="12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12">
        <f t="shared" si="29"/>
        <v>43062.25</v>
      </c>
      <c r="T508" s="12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8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12">
        <f t="shared" si="29"/>
        <v>41373.208333333336</v>
      </c>
      <c r="T509" s="12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8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12">
        <f t="shared" si="29"/>
        <v>43310.208333333328</v>
      </c>
      <c r="T510" s="12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8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12">
        <f t="shared" si="29"/>
        <v>41034.208333333336</v>
      </c>
      <c r="T511" s="12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8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12">
        <f t="shared" si="29"/>
        <v>43251.208333333328</v>
      </c>
      <c r="T512" s="12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8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12">
        <f t="shared" si="29"/>
        <v>43671.208333333328</v>
      </c>
      <c r="T513" s="12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8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12">
        <f t="shared" si="29"/>
        <v>41825.208333333336</v>
      </c>
      <c r="T514" s="12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8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12">
        <f t="shared" ref="S515:S578" si="33">(((L515/60)/60)/24)+DATE(1970,1,1)</f>
        <v>40430.208333333336</v>
      </c>
      <c r="T515" s="12">
        <f t="shared" ref="T515:T578" si="34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8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12">
        <f t="shared" si="33"/>
        <v>41614.25</v>
      </c>
      <c r="T516" s="12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8">
        <f t="shared" si="3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12">
        <f t="shared" si="33"/>
        <v>40900.25</v>
      </c>
      <c r="T517" s="12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8">
        <f t="shared" ref="I518:I581" si="35"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12">
        <f t="shared" si="33"/>
        <v>40396.208333333336</v>
      </c>
      <c r="T518" s="12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8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12">
        <f t="shared" si="33"/>
        <v>42860.208333333328</v>
      </c>
      <c r="T519" s="12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8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12">
        <f t="shared" si="33"/>
        <v>43154.25</v>
      </c>
      <c r="T520" s="12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8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12">
        <f t="shared" si="33"/>
        <v>42012.25</v>
      </c>
      <c r="T521" s="12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8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12">
        <f t="shared" si="33"/>
        <v>43574.208333333328</v>
      </c>
      <c r="T522" s="12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8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12">
        <f t="shared" si="33"/>
        <v>42605.208333333328</v>
      </c>
      <c r="T523" s="12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8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12">
        <f t="shared" si="33"/>
        <v>41093.208333333336</v>
      </c>
      <c r="T524" s="12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8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12">
        <f t="shared" si="33"/>
        <v>40241.25</v>
      </c>
      <c r="T525" s="12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8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12">
        <f t="shared" si="33"/>
        <v>40294.208333333336</v>
      </c>
      <c r="T526" s="12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8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12">
        <f t="shared" si="33"/>
        <v>40505.25</v>
      </c>
      <c r="T527" s="12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12">
        <f t="shared" si="33"/>
        <v>42364.25</v>
      </c>
      <c r="T528" s="12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8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12">
        <f t="shared" si="33"/>
        <v>42405.25</v>
      </c>
      <c r="T529" s="12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8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12">
        <f t="shared" si="33"/>
        <v>41601.25</v>
      </c>
      <c r="T530" s="12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8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12">
        <f t="shared" si="33"/>
        <v>41769.208333333336</v>
      </c>
      <c r="T531" s="12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8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12">
        <f t="shared" si="33"/>
        <v>40421.208333333336</v>
      </c>
      <c r="T532" s="12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8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12">
        <f t="shared" si="33"/>
        <v>41589.25</v>
      </c>
      <c r="T533" s="12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8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12">
        <f t="shared" si="33"/>
        <v>43125.25</v>
      </c>
      <c r="T534" s="12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8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12">
        <f t="shared" si="33"/>
        <v>41479.208333333336</v>
      </c>
      <c r="T535" s="12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8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12">
        <f t="shared" si="33"/>
        <v>43329.208333333328</v>
      </c>
      <c r="T536" s="12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8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12">
        <f t="shared" si="33"/>
        <v>43259.208333333328</v>
      </c>
      <c r="T537" s="12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12">
        <f t="shared" si="33"/>
        <v>40414.208333333336</v>
      </c>
      <c r="T538" s="12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8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12">
        <f t="shared" si="33"/>
        <v>43342.208333333328</v>
      </c>
      <c r="T539" s="12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8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12">
        <f t="shared" si="33"/>
        <v>41539.208333333336</v>
      </c>
      <c r="T540" s="12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8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12">
        <f t="shared" si="33"/>
        <v>43647.208333333328</v>
      </c>
      <c r="T541" s="12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8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12">
        <f t="shared" si="33"/>
        <v>43225.208333333328</v>
      </c>
      <c r="T542" s="12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8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12">
        <f t="shared" si="33"/>
        <v>42165.208333333328</v>
      </c>
      <c r="T543" s="12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8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12">
        <f t="shared" si="33"/>
        <v>42391.25</v>
      </c>
      <c r="T544" s="12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8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12">
        <f t="shared" si="33"/>
        <v>41528.208333333336</v>
      </c>
      <c r="T545" s="12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8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12">
        <f t="shared" si="33"/>
        <v>42377.25</v>
      </c>
      <c r="T546" s="12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8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12">
        <f t="shared" si="33"/>
        <v>43824.25</v>
      </c>
      <c r="T547" s="12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12">
        <f t="shared" si="33"/>
        <v>43360.208333333328</v>
      </c>
      <c r="T548" s="12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8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12">
        <f t="shared" si="33"/>
        <v>42029.25</v>
      </c>
      <c r="T549" s="12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8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12">
        <f t="shared" si="33"/>
        <v>42461.208333333328</v>
      </c>
      <c r="T550" s="12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8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12">
        <f t="shared" si="33"/>
        <v>41422.208333333336</v>
      </c>
      <c r="T551" s="12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8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12">
        <f t="shared" si="33"/>
        <v>40968.25</v>
      </c>
      <c r="T552" s="12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8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12">
        <f t="shared" si="33"/>
        <v>41993.25</v>
      </c>
      <c r="T553" s="12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8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12">
        <f t="shared" si="33"/>
        <v>42700.25</v>
      </c>
      <c r="T554" s="12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8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12">
        <f t="shared" si="33"/>
        <v>40545.25</v>
      </c>
      <c r="T555" s="12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8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12">
        <f t="shared" si="33"/>
        <v>42723.25</v>
      </c>
      <c r="T556" s="12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8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12">
        <f t="shared" si="33"/>
        <v>41731.208333333336</v>
      </c>
      <c r="T557" s="12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12">
        <f t="shared" si="33"/>
        <v>40792.208333333336</v>
      </c>
      <c r="T558" s="12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8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12">
        <f t="shared" si="33"/>
        <v>42279.208333333328</v>
      </c>
      <c r="T559" s="12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8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12">
        <f t="shared" si="33"/>
        <v>42424.25</v>
      </c>
      <c r="T560" s="12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8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12">
        <f t="shared" si="33"/>
        <v>42584.208333333328</v>
      </c>
      <c r="T561" s="12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8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12">
        <f t="shared" si="33"/>
        <v>40865.25</v>
      </c>
      <c r="T562" s="12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8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12">
        <f t="shared" si="33"/>
        <v>40833.208333333336</v>
      </c>
      <c r="T563" s="12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8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12">
        <f t="shared" si="33"/>
        <v>43536.208333333328</v>
      </c>
      <c r="T564" s="12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8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12">
        <f t="shared" si="33"/>
        <v>43417.25</v>
      </c>
      <c r="T565" s="12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8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12">
        <f t="shared" si="33"/>
        <v>42078.208333333328</v>
      </c>
      <c r="T566" s="12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8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12">
        <f t="shared" si="33"/>
        <v>40862.25</v>
      </c>
      <c r="T567" s="12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12">
        <f t="shared" si="33"/>
        <v>42424.25</v>
      </c>
      <c r="T568" s="12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8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12">
        <f t="shared" si="33"/>
        <v>41830.208333333336</v>
      </c>
      <c r="T569" s="12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8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12">
        <f t="shared" si="33"/>
        <v>40374.208333333336</v>
      </c>
      <c r="T570" s="12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8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12">
        <f t="shared" si="33"/>
        <v>40554.25</v>
      </c>
      <c r="T571" s="12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8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12">
        <f t="shared" si="33"/>
        <v>41993.25</v>
      </c>
      <c r="T572" s="12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8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12">
        <f t="shared" si="33"/>
        <v>42174.208333333328</v>
      </c>
      <c r="T573" s="12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8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12">
        <f t="shared" si="33"/>
        <v>42275.208333333328</v>
      </c>
      <c r="T574" s="12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8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12">
        <f t="shared" si="33"/>
        <v>41761.208333333336</v>
      </c>
      <c r="T575" s="12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8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12">
        <f t="shared" si="33"/>
        <v>43806.25</v>
      </c>
      <c r="T576" s="12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8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12">
        <f t="shared" si="33"/>
        <v>41779.208333333336</v>
      </c>
      <c r="T577" s="12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12">
        <f t="shared" si="33"/>
        <v>43040.208333333328</v>
      </c>
      <c r="T578" s="12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8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12">
        <f t="shared" ref="S579:S642" si="37">(((L579/60)/60)/24)+DATE(1970,1,1)</f>
        <v>40613.25</v>
      </c>
      <c r="T579" s="12">
        <f t="shared" ref="T579:T642" si="3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8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12">
        <f t="shared" si="37"/>
        <v>40878.25</v>
      </c>
      <c r="T580" s="12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8">
        <f t="shared" si="3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12">
        <f t="shared" si="37"/>
        <v>40762.208333333336</v>
      </c>
      <c r="T581" s="12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8">
        <f t="shared" ref="I582:I645" si="39"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12">
        <f t="shared" si="37"/>
        <v>41696.25</v>
      </c>
      <c r="T582" s="12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8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12">
        <f t="shared" si="37"/>
        <v>40662.208333333336</v>
      </c>
      <c r="T583" s="12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8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12">
        <f t="shared" si="37"/>
        <v>42165.208333333328</v>
      </c>
      <c r="T584" s="12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8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12">
        <f t="shared" si="37"/>
        <v>40959.25</v>
      </c>
      <c r="T585" s="12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8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12">
        <f t="shared" si="37"/>
        <v>41024.208333333336</v>
      </c>
      <c r="T586" s="12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8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12">
        <f t="shared" si="37"/>
        <v>40255.208333333336</v>
      </c>
      <c r="T587" s="12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12">
        <f t="shared" si="37"/>
        <v>40499.25</v>
      </c>
      <c r="T588" s="12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8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12">
        <f t="shared" si="37"/>
        <v>43484.25</v>
      </c>
      <c r="T589" s="12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8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12">
        <f t="shared" si="37"/>
        <v>40262.208333333336</v>
      </c>
      <c r="T590" s="12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8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12">
        <f t="shared" si="37"/>
        <v>42190.208333333328</v>
      </c>
      <c r="T591" s="12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8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12">
        <f t="shared" si="37"/>
        <v>41994.25</v>
      </c>
      <c r="T592" s="12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8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12">
        <f t="shared" si="37"/>
        <v>40373.208333333336</v>
      </c>
      <c r="T593" s="12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8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12">
        <f t="shared" si="37"/>
        <v>41789.208333333336</v>
      </c>
      <c r="T594" s="12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8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12">
        <f t="shared" si="37"/>
        <v>41724.208333333336</v>
      </c>
      <c r="T595" s="12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8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12">
        <f t="shared" si="37"/>
        <v>42548.208333333328</v>
      </c>
      <c r="T596" s="12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8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12">
        <f t="shared" si="37"/>
        <v>40253.208333333336</v>
      </c>
      <c r="T597" s="12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12">
        <f t="shared" si="37"/>
        <v>42434.25</v>
      </c>
      <c r="T598" s="12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8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12">
        <f t="shared" si="37"/>
        <v>43786.25</v>
      </c>
      <c r="T599" s="12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8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12">
        <f t="shared" si="37"/>
        <v>40344.208333333336</v>
      </c>
      <c r="T600" s="12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8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12">
        <f t="shared" si="37"/>
        <v>42047.25</v>
      </c>
      <c r="T601" s="12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8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12">
        <f t="shared" si="37"/>
        <v>41485.208333333336</v>
      </c>
      <c r="T602" s="12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8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12">
        <f t="shared" si="37"/>
        <v>41789.208333333336</v>
      </c>
      <c r="T603" s="12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8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12">
        <f t="shared" si="37"/>
        <v>42160.208333333328</v>
      </c>
      <c r="T604" s="12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8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12">
        <f t="shared" si="37"/>
        <v>43573.208333333328</v>
      </c>
      <c r="T605" s="12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8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12">
        <f t="shared" si="37"/>
        <v>40565.25</v>
      </c>
      <c r="T606" s="12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8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12">
        <f t="shared" si="37"/>
        <v>42280.208333333328</v>
      </c>
      <c r="T607" s="12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12">
        <f t="shared" si="37"/>
        <v>42436.25</v>
      </c>
      <c r="T608" s="12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8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12">
        <f t="shared" si="37"/>
        <v>41721.208333333336</v>
      </c>
      <c r="T609" s="12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8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12">
        <f t="shared" si="37"/>
        <v>43530.25</v>
      </c>
      <c r="T610" s="12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8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12">
        <f t="shared" si="37"/>
        <v>43481.25</v>
      </c>
      <c r="T611" s="12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8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12">
        <f t="shared" si="37"/>
        <v>41259.25</v>
      </c>
      <c r="T612" s="12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8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12">
        <f t="shared" si="37"/>
        <v>41480.208333333336</v>
      </c>
      <c r="T613" s="12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8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12">
        <f t="shared" si="37"/>
        <v>40474.208333333336</v>
      </c>
      <c r="T614" s="12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8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12">
        <f t="shared" si="37"/>
        <v>42973.208333333328</v>
      </c>
      <c r="T615" s="12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8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12">
        <f t="shared" si="37"/>
        <v>42746.25</v>
      </c>
      <c r="T616" s="12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8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12">
        <f t="shared" si="37"/>
        <v>42489.208333333328</v>
      </c>
      <c r="T617" s="12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12">
        <f t="shared" si="37"/>
        <v>41537.208333333336</v>
      </c>
      <c r="T618" s="12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8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12">
        <f t="shared" si="37"/>
        <v>41794.208333333336</v>
      </c>
      <c r="T619" s="12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8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12">
        <f t="shared" si="37"/>
        <v>41396.208333333336</v>
      </c>
      <c r="T620" s="12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8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12">
        <f t="shared" si="37"/>
        <v>40669.208333333336</v>
      </c>
      <c r="T621" s="12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8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12">
        <f t="shared" si="37"/>
        <v>42559.208333333328</v>
      </c>
      <c r="T622" s="12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8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12">
        <f t="shared" si="37"/>
        <v>42626.208333333328</v>
      </c>
      <c r="T623" s="12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8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12">
        <f t="shared" si="37"/>
        <v>43205.208333333328</v>
      </c>
      <c r="T624" s="12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8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12">
        <f t="shared" si="37"/>
        <v>42201.208333333328</v>
      </c>
      <c r="T625" s="12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8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12">
        <f t="shared" si="37"/>
        <v>42029.25</v>
      </c>
      <c r="T626" s="12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8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12">
        <f t="shared" si="37"/>
        <v>43857.25</v>
      </c>
      <c r="T627" s="12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12">
        <f t="shared" si="37"/>
        <v>40449.208333333336</v>
      </c>
      <c r="T628" s="12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8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12">
        <f t="shared" si="37"/>
        <v>40345.208333333336</v>
      </c>
      <c r="T629" s="12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8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12">
        <f t="shared" si="37"/>
        <v>40455.208333333336</v>
      </c>
      <c r="T630" s="12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8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12">
        <f t="shared" si="37"/>
        <v>42557.208333333328</v>
      </c>
      <c r="T631" s="12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8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12">
        <f t="shared" si="37"/>
        <v>43586.208333333328</v>
      </c>
      <c r="T632" s="12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8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12">
        <f t="shared" si="37"/>
        <v>43550.208333333328</v>
      </c>
      <c r="T633" s="12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8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12">
        <f t="shared" si="37"/>
        <v>41945.208333333336</v>
      </c>
      <c r="T634" s="12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8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12">
        <f t="shared" si="37"/>
        <v>42315.25</v>
      </c>
      <c r="T635" s="12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8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12">
        <f t="shared" si="37"/>
        <v>42819.208333333328</v>
      </c>
      <c r="T636" s="12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8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12">
        <f t="shared" si="37"/>
        <v>41314.25</v>
      </c>
      <c r="T637" s="12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12">
        <f t="shared" si="37"/>
        <v>40926.25</v>
      </c>
      <c r="T638" s="12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8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12">
        <f t="shared" si="37"/>
        <v>42688.25</v>
      </c>
      <c r="T639" s="12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8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12">
        <f t="shared" si="37"/>
        <v>40386.208333333336</v>
      </c>
      <c r="T640" s="12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8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12">
        <f t="shared" si="37"/>
        <v>43309.208333333328</v>
      </c>
      <c r="T641" s="12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8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12">
        <f t="shared" si="37"/>
        <v>42387.25</v>
      </c>
      <c r="T642" s="12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8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12">
        <f t="shared" ref="S643:S706" si="41">(((L643/60)/60)/24)+DATE(1970,1,1)</f>
        <v>42786.25</v>
      </c>
      <c r="T643" s="12">
        <f t="shared" ref="T643:T706" si="42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8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12">
        <f t="shared" si="41"/>
        <v>43451.25</v>
      </c>
      <c r="T644" s="12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8">
        <f t="shared" si="39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12">
        <f t="shared" si="41"/>
        <v>42795.25</v>
      </c>
      <c r="T645" s="12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8">
        <f t="shared" ref="I646:I709" si="43"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12">
        <f t="shared" si="41"/>
        <v>43452.25</v>
      </c>
      <c r="T646" s="12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8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12">
        <f t="shared" si="41"/>
        <v>43369.208333333328</v>
      </c>
      <c r="T647" s="12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12">
        <f t="shared" si="41"/>
        <v>41346.208333333336</v>
      </c>
      <c r="T648" s="12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8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12">
        <f t="shared" si="41"/>
        <v>43199.208333333328</v>
      </c>
      <c r="T649" s="12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8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12">
        <f t="shared" si="41"/>
        <v>42922.208333333328</v>
      </c>
      <c r="T650" s="12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8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12">
        <f t="shared" si="41"/>
        <v>40471.208333333336</v>
      </c>
      <c r="T651" s="12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8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12">
        <f t="shared" si="41"/>
        <v>41828.208333333336</v>
      </c>
      <c r="T652" s="12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8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12">
        <f t="shared" si="41"/>
        <v>41692.25</v>
      </c>
      <c r="T653" s="12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8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12">
        <f t="shared" si="41"/>
        <v>42587.208333333328</v>
      </c>
      <c r="T654" s="12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8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12">
        <f t="shared" si="41"/>
        <v>42468.208333333328</v>
      </c>
      <c r="T655" s="12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8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12">
        <f t="shared" si="41"/>
        <v>42240.208333333328</v>
      </c>
      <c r="T656" s="12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8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12">
        <f t="shared" si="41"/>
        <v>42796.25</v>
      </c>
      <c r="T657" s="12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12">
        <f t="shared" si="41"/>
        <v>43097.25</v>
      </c>
      <c r="T658" s="12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8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12">
        <f t="shared" si="41"/>
        <v>43096.25</v>
      </c>
      <c r="T659" s="12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8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12">
        <f t="shared" si="41"/>
        <v>42246.208333333328</v>
      </c>
      <c r="T660" s="12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8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12">
        <f t="shared" si="41"/>
        <v>40570.25</v>
      </c>
      <c r="T661" s="12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8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12">
        <f t="shared" si="41"/>
        <v>42237.208333333328</v>
      </c>
      <c r="T662" s="12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8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12">
        <f t="shared" si="41"/>
        <v>40996.208333333336</v>
      </c>
      <c r="T663" s="12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8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12">
        <f t="shared" si="41"/>
        <v>43443.25</v>
      </c>
      <c r="T664" s="12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8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12">
        <f t="shared" si="41"/>
        <v>40458.208333333336</v>
      </c>
      <c r="T665" s="12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8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12">
        <f t="shared" si="41"/>
        <v>40959.25</v>
      </c>
      <c r="T666" s="12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8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12">
        <f t="shared" si="41"/>
        <v>40733.208333333336</v>
      </c>
      <c r="T667" s="12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12">
        <f t="shared" si="41"/>
        <v>41516.208333333336</v>
      </c>
      <c r="T668" s="12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8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12">
        <f t="shared" si="41"/>
        <v>41892.208333333336</v>
      </c>
      <c r="T669" s="12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8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12">
        <f t="shared" si="41"/>
        <v>41122.208333333336</v>
      </c>
      <c r="T670" s="12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8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12">
        <f t="shared" si="41"/>
        <v>42912.208333333328</v>
      </c>
      <c r="T671" s="12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8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12">
        <f t="shared" si="41"/>
        <v>42425.25</v>
      </c>
      <c r="T672" s="12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8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12">
        <f t="shared" si="41"/>
        <v>40390.208333333336</v>
      </c>
      <c r="T673" s="12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8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12">
        <f t="shared" si="41"/>
        <v>43180.208333333328</v>
      </c>
      <c r="T674" s="12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8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12">
        <f t="shared" si="41"/>
        <v>42475.208333333328</v>
      </c>
      <c r="T675" s="12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8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12">
        <f t="shared" si="41"/>
        <v>40774.208333333336</v>
      </c>
      <c r="T676" s="12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8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12">
        <f t="shared" si="41"/>
        <v>43719.208333333328</v>
      </c>
      <c r="T677" s="12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12">
        <f t="shared" si="41"/>
        <v>41178.208333333336</v>
      </c>
      <c r="T678" s="12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8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12">
        <f t="shared" si="41"/>
        <v>42561.208333333328</v>
      </c>
      <c r="T679" s="12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8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12">
        <f t="shared" si="41"/>
        <v>43484.25</v>
      </c>
      <c r="T680" s="12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8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12">
        <f t="shared" si="41"/>
        <v>43756.208333333328</v>
      </c>
      <c r="T681" s="12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8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12">
        <f t="shared" si="41"/>
        <v>43813.25</v>
      </c>
      <c r="T682" s="12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8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12">
        <f t="shared" si="41"/>
        <v>40898.25</v>
      </c>
      <c r="T683" s="12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8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12">
        <f t="shared" si="41"/>
        <v>41619.25</v>
      </c>
      <c r="T684" s="12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8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12">
        <f t="shared" si="41"/>
        <v>43359.208333333328</v>
      </c>
      <c r="T685" s="12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8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12">
        <f t="shared" si="41"/>
        <v>40358.208333333336</v>
      </c>
      <c r="T686" s="12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8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12">
        <f t="shared" si="41"/>
        <v>42239.208333333328</v>
      </c>
      <c r="T687" s="12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12">
        <f t="shared" si="41"/>
        <v>43186.208333333328</v>
      </c>
      <c r="T688" s="12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8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12">
        <f t="shared" si="41"/>
        <v>42806.25</v>
      </c>
      <c r="T689" s="12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8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12">
        <f t="shared" si="41"/>
        <v>43475.25</v>
      </c>
      <c r="T690" s="12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8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12">
        <f t="shared" si="41"/>
        <v>41576.208333333336</v>
      </c>
      <c r="T691" s="12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8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12">
        <f t="shared" si="41"/>
        <v>40874.25</v>
      </c>
      <c r="T692" s="12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8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12">
        <f t="shared" si="41"/>
        <v>41185.208333333336</v>
      </c>
      <c r="T693" s="12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8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12">
        <f t="shared" si="41"/>
        <v>43655.208333333328</v>
      </c>
      <c r="T694" s="12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8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12">
        <f t="shared" si="41"/>
        <v>43025.208333333328</v>
      </c>
      <c r="T695" s="12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8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12">
        <f t="shared" si="41"/>
        <v>43066.25</v>
      </c>
      <c r="T696" s="12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8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12">
        <f t="shared" si="41"/>
        <v>42322.25</v>
      </c>
      <c r="T697" s="12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12">
        <f t="shared" si="41"/>
        <v>42114.208333333328</v>
      </c>
      <c r="T698" s="12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8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12">
        <f t="shared" si="41"/>
        <v>43190.208333333328</v>
      </c>
      <c r="T699" s="12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8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12">
        <f t="shared" si="41"/>
        <v>40871.25</v>
      </c>
      <c r="T700" s="12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8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12">
        <f t="shared" si="41"/>
        <v>43641.208333333328</v>
      </c>
      <c r="T701" s="12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8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12">
        <f t="shared" si="41"/>
        <v>40203.25</v>
      </c>
      <c r="T702" s="12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8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12">
        <f t="shared" si="41"/>
        <v>40629.208333333336</v>
      </c>
      <c r="T703" s="12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8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12">
        <f t="shared" si="41"/>
        <v>41477.208333333336</v>
      </c>
      <c r="T704" s="12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8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12">
        <f t="shared" si="41"/>
        <v>41020.208333333336</v>
      </c>
      <c r="T705" s="12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8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12">
        <f t="shared" si="41"/>
        <v>42555.208333333328</v>
      </c>
      <c r="T706" s="12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8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12">
        <f t="shared" ref="S707:S770" si="45">(((L707/60)/60)/24)+DATE(1970,1,1)</f>
        <v>41619.25</v>
      </c>
      <c r="T707" s="12">
        <f t="shared" ref="T707:T770" si="46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8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12">
        <f t="shared" si="45"/>
        <v>43471.25</v>
      </c>
      <c r="T708" s="12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8">
        <f t="shared" si="4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12">
        <f t="shared" si="45"/>
        <v>43442.25</v>
      </c>
      <c r="T709" s="12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8">
        <f t="shared" ref="I710:I773" si="47"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12">
        <f t="shared" si="45"/>
        <v>42877.208333333328</v>
      </c>
      <c r="T710" s="12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8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12">
        <f t="shared" si="45"/>
        <v>41018.208333333336</v>
      </c>
      <c r="T711" s="12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8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12">
        <f t="shared" si="45"/>
        <v>43295.208333333328</v>
      </c>
      <c r="T712" s="12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8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12">
        <f t="shared" si="45"/>
        <v>42393.25</v>
      </c>
      <c r="T713" s="12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8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12">
        <f t="shared" si="45"/>
        <v>42559.208333333328</v>
      </c>
      <c r="T714" s="12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8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12">
        <f t="shared" si="45"/>
        <v>42604.208333333328</v>
      </c>
      <c r="T715" s="12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8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12">
        <f t="shared" si="45"/>
        <v>41870.208333333336</v>
      </c>
      <c r="T716" s="12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8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12">
        <f t="shared" si="45"/>
        <v>40397.208333333336</v>
      </c>
      <c r="T717" s="12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12">
        <f t="shared" si="45"/>
        <v>41465.208333333336</v>
      </c>
      <c r="T718" s="12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8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12">
        <f t="shared" si="45"/>
        <v>40777.208333333336</v>
      </c>
      <c r="T719" s="12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8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12">
        <f t="shared" si="45"/>
        <v>41442.208333333336</v>
      </c>
      <c r="T720" s="12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8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12">
        <f t="shared" si="45"/>
        <v>41058.208333333336</v>
      </c>
      <c r="T721" s="12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8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12">
        <f t="shared" si="45"/>
        <v>43152.25</v>
      </c>
      <c r="T722" s="12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8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12">
        <f t="shared" si="45"/>
        <v>43194.208333333328</v>
      </c>
      <c r="T723" s="12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8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12">
        <f t="shared" si="45"/>
        <v>43045.25</v>
      </c>
      <c r="T724" s="12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8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12">
        <f t="shared" si="45"/>
        <v>42431.25</v>
      </c>
      <c r="T725" s="12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8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12">
        <f t="shared" si="45"/>
        <v>41934.208333333336</v>
      </c>
      <c r="T726" s="12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8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12">
        <f t="shared" si="45"/>
        <v>41958.25</v>
      </c>
      <c r="T727" s="12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12">
        <f t="shared" si="45"/>
        <v>40476.208333333336</v>
      </c>
      <c r="T728" s="12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8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12">
        <f t="shared" si="45"/>
        <v>43485.25</v>
      </c>
      <c r="T729" s="12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8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12">
        <f t="shared" si="45"/>
        <v>42515.208333333328</v>
      </c>
      <c r="T730" s="12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8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12">
        <f t="shared" si="45"/>
        <v>41309.25</v>
      </c>
      <c r="T731" s="12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8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12">
        <f t="shared" si="45"/>
        <v>42147.208333333328</v>
      </c>
      <c r="T732" s="12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8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12">
        <f t="shared" si="45"/>
        <v>42939.208333333328</v>
      </c>
      <c r="T733" s="12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8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12">
        <f t="shared" si="45"/>
        <v>42816.208333333328</v>
      </c>
      <c r="T734" s="12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8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12">
        <f t="shared" si="45"/>
        <v>41844.208333333336</v>
      </c>
      <c r="T735" s="12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8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12">
        <f t="shared" si="45"/>
        <v>42763.25</v>
      </c>
      <c r="T736" s="12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8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12">
        <f t="shared" si="45"/>
        <v>42459.208333333328</v>
      </c>
      <c r="T737" s="12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12">
        <f t="shared" si="45"/>
        <v>42055.25</v>
      </c>
      <c r="T738" s="12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8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12">
        <f t="shared" si="45"/>
        <v>42685.25</v>
      </c>
      <c r="T739" s="12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8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12">
        <f t="shared" si="45"/>
        <v>41959.25</v>
      </c>
      <c r="T740" s="12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8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12">
        <f t="shared" si="45"/>
        <v>41089.208333333336</v>
      </c>
      <c r="T741" s="12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8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12">
        <f t="shared" si="45"/>
        <v>42769.25</v>
      </c>
      <c r="T742" s="12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8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12">
        <f t="shared" si="45"/>
        <v>40321.208333333336</v>
      </c>
      <c r="T743" s="12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8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12">
        <f t="shared" si="45"/>
        <v>40197.25</v>
      </c>
      <c r="T744" s="12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8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12">
        <f t="shared" si="45"/>
        <v>42298.208333333328</v>
      </c>
      <c r="T745" s="12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8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12">
        <f t="shared" si="45"/>
        <v>43322.208333333328</v>
      </c>
      <c r="T746" s="12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8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12">
        <f t="shared" si="45"/>
        <v>40328.208333333336</v>
      </c>
      <c r="T747" s="12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12">
        <f t="shared" si="45"/>
        <v>40825.208333333336</v>
      </c>
      <c r="T748" s="12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8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12">
        <f t="shared" si="45"/>
        <v>40423.208333333336</v>
      </c>
      <c r="T749" s="12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8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12">
        <f t="shared" si="45"/>
        <v>40238.25</v>
      </c>
      <c r="T750" s="12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8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12">
        <f t="shared" si="45"/>
        <v>41920.208333333336</v>
      </c>
      <c r="T751" s="12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8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12">
        <f t="shared" si="45"/>
        <v>40360.208333333336</v>
      </c>
      <c r="T752" s="12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8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12">
        <f t="shared" si="45"/>
        <v>42446.208333333328</v>
      </c>
      <c r="T753" s="12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8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12">
        <f t="shared" si="45"/>
        <v>40395.208333333336</v>
      </c>
      <c r="T754" s="12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8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12">
        <f t="shared" si="45"/>
        <v>40321.208333333336</v>
      </c>
      <c r="T755" s="12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8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12">
        <f t="shared" si="45"/>
        <v>41210.208333333336</v>
      </c>
      <c r="T756" s="12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8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12">
        <f t="shared" si="45"/>
        <v>43096.25</v>
      </c>
      <c r="T757" s="12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12">
        <f t="shared" si="45"/>
        <v>42024.25</v>
      </c>
      <c r="T758" s="12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8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12">
        <f t="shared" si="45"/>
        <v>40675.208333333336</v>
      </c>
      <c r="T759" s="12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8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12">
        <f t="shared" si="45"/>
        <v>41936.208333333336</v>
      </c>
      <c r="T760" s="12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8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12">
        <f t="shared" si="45"/>
        <v>43136.25</v>
      </c>
      <c r="T761" s="12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8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12">
        <f t="shared" si="45"/>
        <v>43678.208333333328</v>
      </c>
      <c r="T762" s="12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8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12">
        <f t="shared" si="45"/>
        <v>42938.208333333328</v>
      </c>
      <c r="T763" s="12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8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12">
        <f t="shared" si="45"/>
        <v>41241.25</v>
      </c>
      <c r="T764" s="12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8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12">
        <f t="shared" si="45"/>
        <v>41037.208333333336</v>
      </c>
      <c r="T765" s="12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8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12">
        <f t="shared" si="45"/>
        <v>40676.208333333336</v>
      </c>
      <c r="T766" s="12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8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12">
        <f t="shared" si="45"/>
        <v>42840.208333333328</v>
      </c>
      <c r="T767" s="12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12">
        <f t="shared" si="45"/>
        <v>43362.208333333328</v>
      </c>
      <c r="T768" s="12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8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12">
        <f t="shared" si="45"/>
        <v>42283.208333333328</v>
      </c>
      <c r="T769" s="12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8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12">
        <f t="shared" si="45"/>
        <v>41619.25</v>
      </c>
      <c r="T770" s="12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8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12">
        <f t="shared" ref="S771:S834" si="49">(((L771/60)/60)/24)+DATE(1970,1,1)</f>
        <v>41501.208333333336</v>
      </c>
      <c r="T771" s="12">
        <f t="shared" ref="T771:T834" si="50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8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12">
        <f t="shared" si="49"/>
        <v>41743.208333333336</v>
      </c>
      <c r="T772" s="12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8">
        <f t="shared" si="4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12">
        <f t="shared" si="49"/>
        <v>43491.25</v>
      </c>
      <c r="T773" s="12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8">
        <f t="shared" ref="I774:I837" si="51"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12">
        <f t="shared" si="49"/>
        <v>43505.25</v>
      </c>
      <c r="T774" s="12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8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12">
        <f t="shared" si="49"/>
        <v>42838.208333333328</v>
      </c>
      <c r="T775" s="12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8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12">
        <f t="shared" si="49"/>
        <v>42513.208333333328</v>
      </c>
      <c r="T776" s="12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8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12">
        <f t="shared" si="49"/>
        <v>41949.25</v>
      </c>
      <c r="T777" s="12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12">
        <f t="shared" si="49"/>
        <v>43650.208333333328</v>
      </c>
      <c r="T778" s="12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8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12">
        <f t="shared" si="49"/>
        <v>40809.208333333336</v>
      </c>
      <c r="T779" s="12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8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12">
        <f t="shared" si="49"/>
        <v>40768.208333333336</v>
      </c>
      <c r="T780" s="12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8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12">
        <f t="shared" si="49"/>
        <v>42230.208333333328</v>
      </c>
      <c r="T781" s="12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8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12">
        <f t="shared" si="49"/>
        <v>42573.208333333328</v>
      </c>
      <c r="T782" s="12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8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12">
        <f t="shared" si="49"/>
        <v>40482.208333333336</v>
      </c>
      <c r="T783" s="12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8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12">
        <f t="shared" si="49"/>
        <v>40603.25</v>
      </c>
      <c r="T784" s="12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8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12">
        <f t="shared" si="49"/>
        <v>41625.25</v>
      </c>
      <c r="T785" s="12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8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12">
        <f t="shared" si="49"/>
        <v>42435.25</v>
      </c>
      <c r="T786" s="12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8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12">
        <f t="shared" si="49"/>
        <v>43582.208333333328</v>
      </c>
      <c r="T787" s="12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12">
        <f t="shared" si="49"/>
        <v>43186.208333333328</v>
      </c>
      <c r="T788" s="12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8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12">
        <f t="shared" si="49"/>
        <v>40684.208333333336</v>
      </c>
      <c r="T789" s="12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8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12">
        <f t="shared" si="49"/>
        <v>41202.208333333336</v>
      </c>
      <c r="T790" s="12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8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12">
        <f t="shared" si="49"/>
        <v>41786.208333333336</v>
      </c>
      <c r="T791" s="12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8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12">
        <f t="shared" si="49"/>
        <v>40223.25</v>
      </c>
      <c r="T792" s="12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8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12">
        <f t="shared" si="49"/>
        <v>42715.25</v>
      </c>
      <c r="T793" s="12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8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12">
        <f t="shared" si="49"/>
        <v>41451.208333333336</v>
      </c>
      <c r="T794" s="12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8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12">
        <f t="shared" si="49"/>
        <v>41450.208333333336</v>
      </c>
      <c r="T795" s="12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8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12">
        <f t="shared" si="49"/>
        <v>43091.25</v>
      </c>
      <c r="T796" s="12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8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12">
        <f t="shared" si="49"/>
        <v>42675.208333333328</v>
      </c>
      <c r="T797" s="12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12">
        <f t="shared" si="49"/>
        <v>41859.208333333336</v>
      </c>
      <c r="T798" s="12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8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12">
        <f t="shared" si="49"/>
        <v>43464.25</v>
      </c>
      <c r="T799" s="12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8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12">
        <f t="shared" si="49"/>
        <v>41060.208333333336</v>
      </c>
      <c r="T800" s="12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8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12">
        <f t="shared" si="49"/>
        <v>42399.25</v>
      </c>
      <c r="T801" s="12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8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12">
        <f t="shared" si="49"/>
        <v>42167.208333333328</v>
      </c>
      <c r="T802" s="12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8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12">
        <f t="shared" si="49"/>
        <v>43830.25</v>
      </c>
      <c r="T803" s="12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8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12">
        <f t="shared" si="49"/>
        <v>43650.208333333328</v>
      </c>
      <c r="T804" s="12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8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12">
        <f t="shared" si="49"/>
        <v>43492.25</v>
      </c>
      <c r="T805" s="12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8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12">
        <f t="shared" si="49"/>
        <v>43102.25</v>
      </c>
      <c r="T806" s="12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8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12">
        <f t="shared" si="49"/>
        <v>41958.25</v>
      </c>
      <c r="T807" s="12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12">
        <f t="shared" si="49"/>
        <v>40973.25</v>
      </c>
      <c r="T808" s="12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8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12">
        <f t="shared" si="49"/>
        <v>43753.208333333328</v>
      </c>
      <c r="T809" s="12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8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12">
        <f t="shared" si="49"/>
        <v>42507.208333333328</v>
      </c>
      <c r="T810" s="12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8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12">
        <f t="shared" si="49"/>
        <v>41135.208333333336</v>
      </c>
      <c r="T811" s="12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8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12">
        <f t="shared" si="49"/>
        <v>43067.25</v>
      </c>
      <c r="T812" s="12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8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12">
        <f t="shared" si="49"/>
        <v>42378.25</v>
      </c>
      <c r="T813" s="12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8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12">
        <f t="shared" si="49"/>
        <v>43206.208333333328</v>
      </c>
      <c r="T814" s="12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8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12">
        <f t="shared" si="49"/>
        <v>41148.208333333336</v>
      </c>
      <c r="T815" s="12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8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12">
        <f t="shared" si="49"/>
        <v>42517.208333333328</v>
      </c>
      <c r="T816" s="12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8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12">
        <f t="shared" si="49"/>
        <v>43068.25</v>
      </c>
      <c r="T817" s="12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12">
        <f t="shared" si="49"/>
        <v>41680.25</v>
      </c>
      <c r="T818" s="12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8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12">
        <f t="shared" si="49"/>
        <v>43589.208333333328</v>
      </c>
      <c r="T819" s="12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8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12">
        <f t="shared" si="49"/>
        <v>43486.25</v>
      </c>
      <c r="T820" s="12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8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12">
        <f t="shared" si="49"/>
        <v>41237.25</v>
      </c>
      <c r="T821" s="12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8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12">
        <f t="shared" si="49"/>
        <v>43310.208333333328</v>
      </c>
      <c r="T822" s="12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8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12">
        <f t="shared" si="49"/>
        <v>42794.25</v>
      </c>
      <c r="T823" s="12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8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12">
        <f t="shared" si="49"/>
        <v>41698.25</v>
      </c>
      <c r="T824" s="12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8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12">
        <f t="shared" si="49"/>
        <v>41892.208333333336</v>
      </c>
      <c r="T825" s="12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8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12">
        <f t="shared" si="49"/>
        <v>40348.208333333336</v>
      </c>
      <c r="T826" s="12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8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12">
        <f t="shared" si="49"/>
        <v>42941.208333333328</v>
      </c>
      <c r="T827" s="12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12">
        <f t="shared" si="49"/>
        <v>40525.25</v>
      </c>
      <c r="T828" s="12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8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12">
        <f t="shared" si="49"/>
        <v>40666.208333333336</v>
      </c>
      <c r="T829" s="12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8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12">
        <f t="shared" si="49"/>
        <v>43340.208333333328</v>
      </c>
      <c r="T830" s="12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8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12">
        <f t="shared" si="49"/>
        <v>42164.208333333328</v>
      </c>
      <c r="T831" s="12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8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12">
        <f t="shared" si="49"/>
        <v>43103.25</v>
      </c>
      <c r="T832" s="12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8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12">
        <f t="shared" si="49"/>
        <v>40994.208333333336</v>
      </c>
      <c r="T833" s="12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8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12">
        <f t="shared" si="49"/>
        <v>42299.208333333328</v>
      </c>
      <c r="T834" s="12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8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12">
        <f t="shared" ref="S835:S898" si="53">(((L835/60)/60)/24)+DATE(1970,1,1)</f>
        <v>40588.25</v>
      </c>
      <c r="T835" s="12">
        <f t="shared" ref="T835:T898" si="54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8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12">
        <f t="shared" si="53"/>
        <v>41448.208333333336</v>
      </c>
      <c r="T836" s="12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8">
        <f t="shared" si="5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12">
        <f t="shared" si="53"/>
        <v>42063.25</v>
      </c>
      <c r="T837" s="12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8">
        <f t="shared" ref="I838:I901" si="55"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12">
        <f t="shared" si="53"/>
        <v>40214.25</v>
      </c>
      <c r="T838" s="12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8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12">
        <f t="shared" si="53"/>
        <v>40629.208333333336</v>
      </c>
      <c r="T839" s="12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8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12">
        <f t="shared" si="53"/>
        <v>43370.208333333328</v>
      </c>
      <c r="T840" s="12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8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12">
        <f t="shared" si="53"/>
        <v>41715.208333333336</v>
      </c>
      <c r="T841" s="12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8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12">
        <f t="shared" si="53"/>
        <v>41836.208333333336</v>
      </c>
      <c r="T842" s="12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8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12">
        <f t="shared" si="53"/>
        <v>42419.25</v>
      </c>
      <c r="T843" s="12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8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12">
        <f t="shared" si="53"/>
        <v>43266.208333333328</v>
      </c>
      <c r="T844" s="12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8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12">
        <f t="shared" si="53"/>
        <v>43338.208333333328</v>
      </c>
      <c r="T845" s="12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8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12">
        <f t="shared" si="53"/>
        <v>40930.25</v>
      </c>
      <c r="T846" s="12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8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12">
        <f t="shared" si="53"/>
        <v>43235.208333333328</v>
      </c>
      <c r="T847" s="12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12">
        <f t="shared" si="53"/>
        <v>43302.208333333328</v>
      </c>
      <c r="T848" s="12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8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12">
        <f t="shared" si="53"/>
        <v>43107.25</v>
      </c>
      <c r="T849" s="12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8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12">
        <f t="shared" si="53"/>
        <v>40341.208333333336</v>
      </c>
      <c r="T850" s="12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8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12">
        <f t="shared" si="53"/>
        <v>40948.25</v>
      </c>
      <c r="T851" s="12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8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12">
        <f t="shared" si="53"/>
        <v>40866.25</v>
      </c>
      <c r="T852" s="12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8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12">
        <f t="shared" si="53"/>
        <v>41031.208333333336</v>
      </c>
      <c r="T853" s="12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8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12">
        <f t="shared" si="53"/>
        <v>40740.208333333336</v>
      </c>
      <c r="T854" s="12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8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12">
        <f t="shared" si="53"/>
        <v>40714.208333333336</v>
      </c>
      <c r="T855" s="12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8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12">
        <f t="shared" si="53"/>
        <v>43787.25</v>
      </c>
      <c r="T856" s="12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8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12">
        <f t="shared" si="53"/>
        <v>40712.208333333336</v>
      </c>
      <c r="T857" s="12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12">
        <f t="shared" si="53"/>
        <v>41023.208333333336</v>
      </c>
      <c r="T858" s="12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8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12">
        <f t="shared" si="53"/>
        <v>40944.25</v>
      </c>
      <c r="T859" s="12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8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12">
        <f t="shared" si="53"/>
        <v>43211.208333333328</v>
      </c>
      <c r="T860" s="12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8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12">
        <f t="shared" si="53"/>
        <v>41334.25</v>
      </c>
      <c r="T861" s="12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8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12">
        <f t="shared" si="53"/>
        <v>43515.25</v>
      </c>
      <c r="T862" s="12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8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12">
        <f t="shared" si="53"/>
        <v>40258.208333333336</v>
      </c>
      <c r="T863" s="12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8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12">
        <f t="shared" si="53"/>
        <v>40756.208333333336</v>
      </c>
      <c r="T864" s="12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8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12">
        <f t="shared" si="53"/>
        <v>42172.208333333328</v>
      </c>
      <c r="T865" s="12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8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12">
        <f t="shared" si="53"/>
        <v>42601.208333333328</v>
      </c>
      <c r="T866" s="12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8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12">
        <f t="shared" si="53"/>
        <v>41897.208333333336</v>
      </c>
      <c r="T867" s="12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12">
        <f t="shared" si="53"/>
        <v>40671.208333333336</v>
      </c>
      <c r="T868" s="12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8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12">
        <f t="shared" si="53"/>
        <v>43382.208333333328</v>
      </c>
      <c r="T869" s="12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8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12">
        <f t="shared" si="53"/>
        <v>41559.208333333336</v>
      </c>
      <c r="T870" s="12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8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12">
        <f t="shared" si="53"/>
        <v>40350.208333333336</v>
      </c>
      <c r="T871" s="12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8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12">
        <f t="shared" si="53"/>
        <v>42240.208333333328</v>
      </c>
      <c r="T872" s="12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8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12">
        <f t="shared" si="53"/>
        <v>43040.208333333328</v>
      </c>
      <c r="T873" s="12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8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12">
        <f t="shared" si="53"/>
        <v>43346.208333333328</v>
      </c>
      <c r="T874" s="12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8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12">
        <f t="shared" si="53"/>
        <v>41647.25</v>
      </c>
      <c r="T875" s="12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8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12">
        <f t="shared" si="53"/>
        <v>40291.208333333336</v>
      </c>
      <c r="T876" s="12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8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12">
        <f t="shared" si="53"/>
        <v>40556.25</v>
      </c>
      <c r="T877" s="12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12">
        <f t="shared" si="53"/>
        <v>43624.208333333328</v>
      </c>
      <c r="T878" s="12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8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12">
        <f t="shared" si="53"/>
        <v>42577.208333333328</v>
      </c>
      <c r="T879" s="12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8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12">
        <f t="shared" si="53"/>
        <v>43845.25</v>
      </c>
      <c r="T880" s="12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8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12">
        <f t="shared" si="53"/>
        <v>42788.25</v>
      </c>
      <c r="T881" s="12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8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12">
        <f t="shared" si="53"/>
        <v>43667.208333333328</v>
      </c>
      <c r="T882" s="12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8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12">
        <f t="shared" si="53"/>
        <v>42194.208333333328</v>
      </c>
      <c r="T883" s="12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8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12">
        <f t="shared" si="53"/>
        <v>42025.25</v>
      </c>
      <c r="T884" s="12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8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12">
        <f t="shared" si="53"/>
        <v>40323.208333333336</v>
      </c>
      <c r="T885" s="12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8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12">
        <f t="shared" si="53"/>
        <v>41763.208333333336</v>
      </c>
      <c r="T886" s="12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8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12">
        <f t="shared" si="53"/>
        <v>40335.208333333336</v>
      </c>
      <c r="T887" s="12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12">
        <f t="shared" si="53"/>
        <v>40416.208333333336</v>
      </c>
      <c r="T888" s="12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8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12">
        <f t="shared" si="53"/>
        <v>42202.208333333328</v>
      </c>
      <c r="T889" s="12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8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12">
        <f t="shared" si="53"/>
        <v>42836.208333333328</v>
      </c>
      <c r="T890" s="12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8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12">
        <f t="shared" si="53"/>
        <v>41710.208333333336</v>
      </c>
      <c r="T891" s="12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8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12">
        <f t="shared" si="53"/>
        <v>43640.208333333328</v>
      </c>
      <c r="T892" s="12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8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12">
        <f t="shared" si="53"/>
        <v>40880.25</v>
      </c>
      <c r="T893" s="12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8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12">
        <f t="shared" si="53"/>
        <v>40319.208333333336</v>
      </c>
      <c r="T894" s="12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8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12">
        <f t="shared" si="53"/>
        <v>42170.208333333328</v>
      </c>
      <c r="T895" s="12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8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12">
        <f t="shared" si="53"/>
        <v>41466.208333333336</v>
      </c>
      <c r="T896" s="12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8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12">
        <f t="shared" si="53"/>
        <v>43134.25</v>
      </c>
      <c r="T897" s="12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12">
        <f t="shared" si="53"/>
        <v>40738.208333333336</v>
      </c>
      <c r="T898" s="12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8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12">
        <f t="shared" ref="S899:S962" si="57">(((L899/60)/60)/24)+DATE(1970,1,1)</f>
        <v>43583.208333333328</v>
      </c>
      <c r="T899" s="12">
        <f t="shared" ref="T899:T962" si="5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8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12">
        <f t="shared" si="57"/>
        <v>43815.25</v>
      </c>
      <c r="T900" s="12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8">
        <f t="shared" si="5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12">
        <f t="shared" si="57"/>
        <v>41554.208333333336</v>
      </c>
      <c r="T901" s="12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8">
        <f t="shared" ref="I902:I965" si="59"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12">
        <f t="shared" si="57"/>
        <v>41901.208333333336</v>
      </c>
      <c r="T902" s="12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8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12">
        <f t="shared" si="57"/>
        <v>43298.208333333328</v>
      </c>
      <c r="T903" s="12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8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12">
        <f t="shared" si="57"/>
        <v>42399.25</v>
      </c>
      <c r="T904" s="12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8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12">
        <f t="shared" si="57"/>
        <v>41034.208333333336</v>
      </c>
      <c r="T905" s="12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8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12">
        <f t="shared" si="57"/>
        <v>41186.208333333336</v>
      </c>
      <c r="T906" s="12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8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12">
        <f t="shared" si="57"/>
        <v>41536.208333333336</v>
      </c>
      <c r="T907" s="12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12">
        <f t="shared" si="57"/>
        <v>42868.208333333328</v>
      </c>
      <c r="T908" s="12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8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12">
        <f t="shared" si="57"/>
        <v>40660.208333333336</v>
      </c>
      <c r="T909" s="12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8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12">
        <f t="shared" si="57"/>
        <v>41031.208333333336</v>
      </c>
      <c r="T910" s="12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8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12">
        <f t="shared" si="57"/>
        <v>43255.208333333328</v>
      </c>
      <c r="T911" s="12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8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12">
        <f t="shared" si="57"/>
        <v>42026.25</v>
      </c>
      <c r="T912" s="12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8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12">
        <f t="shared" si="57"/>
        <v>43717.208333333328</v>
      </c>
      <c r="T913" s="12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8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12">
        <f t="shared" si="57"/>
        <v>41157.208333333336</v>
      </c>
      <c r="T914" s="12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8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12">
        <f t="shared" si="57"/>
        <v>43597.208333333328</v>
      </c>
      <c r="T915" s="12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8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12">
        <f t="shared" si="57"/>
        <v>41490.208333333336</v>
      </c>
      <c r="T916" s="12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8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12">
        <f t="shared" si="57"/>
        <v>42976.208333333328</v>
      </c>
      <c r="T917" s="12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12">
        <f t="shared" si="57"/>
        <v>41991.25</v>
      </c>
      <c r="T918" s="12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8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12">
        <f t="shared" si="57"/>
        <v>40722.208333333336</v>
      </c>
      <c r="T919" s="12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8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12">
        <f t="shared" si="57"/>
        <v>41117.208333333336</v>
      </c>
      <c r="T920" s="12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8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12">
        <f t="shared" si="57"/>
        <v>43022.208333333328</v>
      </c>
      <c r="T921" s="12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8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12">
        <f t="shared" si="57"/>
        <v>43503.25</v>
      </c>
      <c r="T922" s="12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8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12">
        <f t="shared" si="57"/>
        <v>40951.25</v>
      </c>
      <c r="T923" s="12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8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12">
        <f t="shared" si="57"/>
        <v>43443.25</v>
      </c>
      <c r="T924" s="12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8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12">
        <f t="shared" si="57"/>
        <v>40373.208333333336</v>
      </c>
      <c r="T925" s="12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8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12">
        <f t="shared" si="57"/>
        <v>43769.208333333328</v>
      </c>
      <c r="T926" s="12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8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12">
        <f t="shared" si="57"/>
        <v>43000.208333333328</v>
      </c>
      <c r="T927" s="12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12">
        <f t="shared" si="57"/>
        <v>42502.208333333328</v>
      </c>
      <c r="T928" s="12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8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12">
        <f t="shared" si="57"/>
        <v>41102.208333333336</v>
      </c>
      <c r="T929" s="12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8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12">
        <f t="shared" si="57"/>
        <v>41637.25</v>
      </c>
      <c r="T930" s="12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8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12">
        <f t="shared" si="57"/>
        <v>42858.208333333328</v>
      </c>
      <c r="T931" s="12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8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12">
        <f t="shared" si="57"/>
        <v>42060.25</v>
      </c>
      <c r="T932" s="12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8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12">
        <f t="shared" si="57"/>
        <v>41818.208333333336</v>
      </c>
      <c r="T933" s="12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8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12">
        <f t="shared" si="57"/>
        <v>41709.208333333336</v>
      </c>
      <c r="T934" s="12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8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12">
        <f t="shared" si="57"/>
        <v>41372.208333333336</v>
      </c>
      <c r="T935" s="12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8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12">
        <f t="shared" si="57"/>
        <v>42422.25</v>
      </c>
      <c r="T936" s="12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8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12">
        <f t="shared" si="57"/>
        <v>42209.208333333328</v>
      </c>
      <c r="T937" s="12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12">
        <f t="shared" si="57"/>
        <v>43668.208333333328</v>
      </c>
      <c r="T938" s="12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8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12">
        <f t="shared" si="57"/>
        <v>42334.25</v>
      </c>
      <c r="T939" s="12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8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12">
        <f t="shared" si="57"/>
        <v>43263.208333333328</v>
      </c>
      <c r="T940" s="12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8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12">
        <f t="shared" si="57"/>
        <v>40670.208333333336</v>
      </c>
      <c r="T941" s="12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8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12">
        <f t="shared" si="57"/>
        <v>41244.25</v>
      </c>
      <c r="T942" s="12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8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12">
        <f t="shared" si="57"/>
        <v>40552.25</v>
      </c>
      <c r="T943" s="12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8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12">
        <f t="shared" si="57"/>
        <v>40568.25</v>
      </c>
      <c r="T944" s="12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8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12">
        <f t="shared" si="57"/>
        <v>41906.208333333336</v>
      </c>
      <c r="T945" s="12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8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12">
        <f t="shared" si="57"/>
        <v>42776.25</v>
      </c>
      <c r="T946" s="12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8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12">
        <f t="shared" si="57"/>
        <v>41004.208333333336</v>
      </c>
      <c r="T947" s="12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12">
        <f t="shared" si="57"/>
        <v>40710.208333333336</v>
      </c>
      <c r="T948" s="12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8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12">
        <f t="shared" si="57"/>
        <v>41908.208333333336</v>
      </c>
      <c r="T949" s="12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8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12">
        <f t="shared" si="57"/>
        <v>41985.25</v>
      </c>
      <c r="T950" s="12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8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12">
        <f t="shared" si="57"/>
        <v>42112.208333333328</v>
      </c>
      <c r="T951" s="12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8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12">
        <f t="shared" si="57"/>
        <v>43571.208333333328</v>
      </c>
      <c r="T952" s="12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8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12">
        <f t="shared" si="57"/>
        <v>42730.25</v>
      </c>
      <c r="T953" s="12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8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12">
        <f t="shared" si="57"/>
        <v>42591.208333333328</v>
      </c>
      <c r="T954" s="12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8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12">
        <f t="shared" si="57"/>
        <v>42358.25</v>
      </c>
      <c r="T955" s="12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8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12">
        <f t="shared" si="57"/>
        <v>41174.208333333336</v>
      </c>
      <c r="T956" s="12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8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12">
        <f t="shared" si="57"/>
        <v>41238.25</v>
      </c>
      <c r="T957" s="12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12">
        <f t="shared" si="57"/>
        <v>42360.25</v>
      </c>
      <c r="T958" s="12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8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12">
        <f t="shared" si="57"/>
        <v>40955.25</v>
      </c>
      <c r="T959" s="12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8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12">
        <f t="shared" si="57"/>
        <v>40350.208333333336</v>
      </c>
      <c r="T960" s="12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8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12">
        <f t="shared" si="57"/>
        <v>40357.208333333336</v>
      </c>
      <c r="T961" s="12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8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12">
        <f t="shared" si="57"/>
        <v>42408.25</v>
      </c>
      <c r="T962" s="12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8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12">
        <f t="shared" ref="S963:S1001" si="61">(((L963/60)/60)/24)+DATE(1970,1,1)</f>
        <v>40591.25</v>
      </c>
      <c r="T963" s="12">
        <f t="shared" ref="T963:T1001" si="62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8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12">
        <f t="shared" si="61"/>
        <v>41592.25</v>
      </c>
      <c r="T964" s="12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8">
        <f t="shared" si="5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12">
        <f t="shared" si="61"/>
        <v>40607.25</v>
      </c>
      <c r="T965" s="12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8">
        <f t="shared" ref="I966:I1001" si="63"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12">
        <f t="shared" si="61"/>
        <v>42135.208333333328</v>
      </c>
      <c r="T966" s="12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8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12">
        <f t="shared" si="61"/>
        <v>40203.25</v>
      </c>
      <c r="T967" s="12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12">
        <f t="shared" si="61"/>
        <v>42901.208333333328</v>
      </c>
      <c r="T968" s="12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8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12">
        <f t="shared" si="61"/>
        <v>41005.208333333336</v>
      </c>
      <c r="T969" s="12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8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12">
        <f t="shared" si="61"/>
        <v>40544.25</v>
      </c>
      <c r="T970" s="12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8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12">
        <f t="shared" si="61"/>
        <v>43821.25</v>
      </c>
      <c r="T971" s="12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8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12">
        <f t="shared" si="61"/>
        <v>40672.208333333336</v>
      </c>
      <c r="T972" s="12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8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12">
        <f t="shared" si="61"/>
        <v>41555.208333333336</v>
      </c>
      <c r="T973" s="12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8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12">
        <f t="shared" si="61"/>
        <v>41792.208333333336</v>
      </c>
      <c r="T974" s="12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8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12">
        <f t="shared" si="61"/>
        <v>40522.25</v>
      </c>
      <c r="T975" s="12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8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12">
        <f t="shared" si="61"/>
        <v>41412.208333333336</v>
      </c>
      <c r="T976" s="12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8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12">
        <f t="shared" si="61"/>
        <v>42337.25</v>
      </c>
      <c r="T977" s="12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12">
        <f t="shared" si="61"/>
        <v>40571.25</v>
      </c>
      <c r="T978" s="12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8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12">
        <f t="shared" si="61"/>
        <v>43138.25</v>
      </c>
      <c r="T979" s="12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8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12">
        <f t="shared" si="61"/>
        <v>42686.25</v>
      </c>
      <c r="T980" s="12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8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12">
        <f t="shared" si="61"/>
        <v>42078.208333333328</v>
      </c>
      <c r="T981" s="12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8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12">
        <f t="shared" si="61"/>
        <v>42307.208333333328</v>
      </c>
      <c r="T982" s="12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8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12">
        <f t="shared" si="61"/>
        <v>43094.25</v>
      </c>
      <c r="T983" s="12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8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12">
        <f t="shared" si="61"/>
        <v>40743.208333333336</v>
      </c>
      <c r="T984" s="12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8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12">
        <f t="shared" si="61"/>
        <v>43681.208333333328</v>
      </c>
      <c r="T985" s="12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8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12">
        <f t="shared" si="61"/>
        <v>43716.208333333328</v>
      </c>
      <c r="T986" s="12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8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12">
        <f t="shared" si="61"/>
        <v>41614.25</v>
      </c>
      <c r="T987" s="12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12">
        <f t="shared" si="61"/>
        <v>40638.208333333336</v>
      </c>
      <c r="T988" s="12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8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12">
        <f t="shared" si="61"/>
        <v>42852.208333333328</v>
      </c>
      <c r="T989" s="12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8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12">
        <f t="shared" si="61"/>
        <v>42686.25</v>
      </c>
      <c r="T990" s="12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8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12">
        <f t="shared" si="61"/>
        <v>43571.208333333328</v>
      </c>
      <c r="T991" s="12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8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12">
        <f t="shared" si="61"/>
        <v>42432.25</v>
      </c>
      <c r="T992" s="12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8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12">
        <f t="shared" si="61"/>
        <v>41907.208333333336</v>
      </c>
      <c r="T993" s="12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8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12">
        <f t="shared" si="61"/>
        <v>43227.208333333328</v>
      </c>
      <c r="T994" s="12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8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12">
        <f t="shared" si="61"/>
        <v>42362.25</v>
      </c>
      <c r="T995" s="12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8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12">
        <f t="shared" si="61"/>
        <v>41929.208333333336</v>
      </c>
      <c r="T996" s="12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8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12">
        <f t="shared" si="61"/>
        <v>43408.208333333328</v>
      </c>
      <c r="T997" s="12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12">
        <f t="shared" si="61"/>
        <v>41276.25</v>
      </c>
      <c r="T998" s="12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8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12">
        <f t="shared" si="61"/>
        <v>41659.25</v>
      </c>
      <c r="T999" s="12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8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12">
        <f t="shared" si="61"/>
        <v>40220.25</v>
      </c>
      <c r="T1000" s="12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8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12">
        <f t="shared" si="61"/>
        <v>42550.208333333328</v>
      </c>
      <c r="T1001" s="12">
        <f t="shared" si="62"/>
        <v>42557.208333333328</v>
      </c>
    </row>
  </sheetData>
  <conditionalFormatting sqref="G1:G1048576">
    <cfRule type="containsText" dxfId="7" priority="5" operator="containsText" text="canceled">
      <formula>NOT(ISERROR(SEARCH("canceled",G1)))</formula>
    </cfRule>
    <cfRule type="containsText" dxfId="6" priority="6" operator="containsText" text="live">
      <formula>NOT(ISERROR(SEARCH("live",G1)))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percentile" val="10"/>
        <cfvo type="percentile" val="50"/>
        <cfvo type="percentile" val="80"/>
        <color rgb="FFF8696B"/>
        <color rgb="FF92D050"/>
        <color theme="4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67DA-B36C-4784-AECA-8066C0E13643}">
  <dimension ref="A1:F14"/>
  <sheetViews>
    <sheetView workbookViewId="0"/>
  </sheetViews>
  <sheetFormatPr baseColWidth="10" defaultColWidth="8.83203125" defaultRowHeight="16" x14ac:dyDescent="0.2"/>
  <cols>
    <col min="1" max="1" width="16.5" bestFit="1" customWidth="1"/>
    <col min="2" max="2" width="15.33203125" bestFit="1" customWidth="1"/>
    <col min="3" max="3" width="5.5" bestFit="1" customWidth="1"/>
    <col min="4" max="4" width="3.83203125" bestFit="1" customWidth="1"/>
    <col min="5" max="5" width="9.1640625" bestFit="1" customWidth="1"/>
    <col min="6" max="6" width="11" bestFit="1" customWidth="1"/>
    <col min="7" max="8" width="15.33203125" bestFit="1" customWidth="1"/>
    <col min="9" max="9" width="11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2070</v>
      </c>
      <c r="B3" s="10" t="s">
        <v>2068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2063</v>
      </c>
      <c r="E8">
        <v>4</v>
      </c>
      <c r="F8">
        <v>4</v>
      </c>
    </row>
    <row r="9" spans="1:6" x14ac:dyDescent="0.2">
      <c r="A9" s="11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C250-5EA2-4777-AFE1-75A1E7A9FC47}">
  <dimension ref="A1:F30"/>
  <sheetViews>
    <sheetView workbookViewId="0">
      <selection activeCell="F32" sqref="F32"/>
    </sheetView>
  </sheetViews>
  <sheetFormatPr baseColWidth="10" defaultColWidth="8.83203125" defaultRowHeight="16" x14ac:dyDescent="0.2"/>
  <cols>
    <col min="1" max="1" width="16.83203125" bestFit="1" customWidth="1"/>
    <col min="2" max="2" width="15.33203125" bestFit="1" customWidth="1"/>
    <col min="3" max="3" width="5.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2031</v>
      </c>
      <c r="B2" t="s">
        <v>2069</v>
      </c>
    </row>
    <row r="4" spans="1:6" x14ac:dyDescent="0.2">
      <c r="A4" s="10" t="s">
        <v>2070</v>
      </c>
      <c r="B4" s="10" t="s">
        <v>2068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2064</v>
      </c>
      <c r="E7">
        <v>4</v>
      </c>
      <c r="F7">
        <v>4</v>
      </c>
    </row>
    <row r="8" spans="1:6" x14ac:dyDescent="0.2">
      <c r="A8" s="11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2042</v>
      </c>
      <c r="C10">
        <v>8</v>
      </c>
      <c r="E10">
        <v>10</v>
      </c>
      <c r="F10">
        <v>18</v>
      </c>
    </row>
    <row r="11" spans="1:6" x14ac:dyDescent="0.2">
      <c r="A11" s="11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2056</v>
      </c>
      <c r="C15">
        <v>3</v>
      </c>
      <c r="E15">
        <v>4</v>
      </c>
      <c r="F15">
        <v>7</v>
      </c>
    </row>
    <row r="16" spans="1:6" x14ac:dyDescent="0.2">
      <c r="A16" s="11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2055</v>
      </c>
      <c r="C20">
        <v>4</v>
      </c>
      <c r="E20">
        <v>4</v>
      </c>
      <c r="F20">
        <v>8</v>
      </c>
    </row>
    <row r="21" spans="1:6" x14ac:dyDescent="0.2">
      <c r="A21" s="11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2062</v>
      </c>
      <c r="C22">
        <v>9</v>
      </c>
      <c r="E22">
        <v>5</v>
      </c>
      <c r="F22">
        <v>14</v>
      </c>
    </row>
    <row r="23" spans="1:6" x14ac:dyDescent="0.2">
      <c r="A23" s="11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2058</v>
      </c>
      <c r="C25">
        <v>7</v>
      </c>
      <c r="E25">
        <v>14</v>
      </c>
      <c r="F25">
        <v>21</v>
      </c>
    </row>
    <row r="26" spans="1:6" x14ac:dyDescent="0.2">
      <c r="A26" s="11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2061</v>
      </c>
      <c r="E29">
        <v>3</v>
      </c>
      <c r="F29">
        <v>3</v>
      </c>
    </row>
    <row r="30" spans="1:6" x14ac:dyDescent="0.2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CE13-55B8-4ABB-A8FF-F4A0390F257A}">
  <dimension ref="A1:E18"/>
  <sheetViews>
    <sheetView workbookViewId="0">
      <selection activeCell="M24" sqref="M24"/>
    </sheetView>
  </sheetViews>
  <sheetFormatPr baseColWidth="10" defaultColWidth="8.83203125" defaultRowHeight="16" x14ac:dyDescent="0.2"/>
  <cols>
    <col min="1" max="1" width="16.5" bestFit="1" customWidth="1"/>
    <col min="2" max="2" width="15.33203125" bestFit="1" customWidth="1"/>
    <col min="3" max="3" width="5.5" bestFit="1" customWidth="1"/>
    <col min="4" max="4" width="9.1640625" bestFit="1" customWidth="1"/>
    <col min="5" max="7" width="11" bestFit="1" customWidth="1"/>
  </cols>
  <sheetData>
    <row r="1" spans="1:5" x14ac:dyDescent="0.2">
      <c r="A1" s="10" t="s">
        <v>2031</v>
      </c>
      <c r="B1" t="s">
        <v>2069</v>
      </c>
    </row>
    <row r="2" spans="1:5" x14ac:dyDescent="0.2">
      <c r="A2" s="10" t="s">
        <v>2085</v>
      </c>
      <c r="B2" t="s">
        <v>2069</v>
      </c>
    </row>
    <row r="4" spans="1:5" x14ac:dyDescent="0.2">
      <c r="A4" s="10" t="s">
        <v>2070</v>
      </c>
      <c r="B4" s="10" t="s">
        <v>2068</v>
      </c>
    </row>
    <row r="5" spans="1:5" x14ac:dyDescent="0.2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E3AA-78D2-464D-B2C4-78E234915246}">
  <dimension ref="A1:H13"/>
  <sheetViews>
    <sheetView workbookViewId="0">
      <selection activeCell="Q6" sqref="Q6"/>
    </sheetView>
  </sheetViews>
  <sheetFormatPr baseColWidth="10" defaultColWidth="8.83203125" defaultRowHeight="16" x14ac:dyDescent="0.2"/>
  <cols>
    <col min="1" max="1" width="16.6640625" bestFit="1" customWidth="1"/>
    <col min="2" max="2" width="16.33203125" bestFit="1" customWidth="1"/>
    <col min="3" max="3" width="13" bestFit="1" customWidth="1"/>
    <col min="4" max="4" width="16" bestFit="1" customWidth="1"/>
    <col min="5" max="5" width="12" bestFit="1" customWidth="1"/>
    <col min="6" max="6" width="19.1640625" style="5" bestFit="1" customWidth="1"/>
    <col min="7" max="7" width="15.5" bestFit="1" customWidth="1"/>
    <col min="8" max="8" width="18.66406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5" t="s">
        <v>2091</v>
      </c>
      <c r="G1" t="s">
        <v>2105</v>
      </c>
      <c r="H1" t="s">
        <v>2092</v>
      </c>
    </row>
    <row r="2" spans="1:8" x14ac:dyDescent="0.2">
      <c r="A2" t="s">
        <v>2093</v>
      </c>
      <c r="B2">
        <f>COUNTIFS(Crowdfunding!G2:G1001,"=successful",Crowdfunding!$D$2:$D$1001,"&lt;1000")</f>
        <v>30</v>
      </c>
      <c r="C2">
        <f>COUNTIFS(Crowdfunding!G2:G1001,"=failed",Crowdfunding!$D$2:$D$1001,"&lt;1000")</f>
        <v>20</v>
      </c>
      <c r="D2">
        <f>COUNTIFS(Crowdfunding!G2:G1001,"=canceled",Crowdfunding!$D$2:$D$1001,"&lt;1000")</f>
        <v>1</v>
      </c>
      <c r="E2">
        <f>COUNTIFS(Crowdfunding!$D$2:$D$1001,"&lt;1000")</f>
        <v>51</v>
      </c>
      <c r="F2" s="5">
        <f>SUM(B2/E2)</f>
        <v>0.58823529411764708</v>
      </c>
      <c r="G2" s="5">
        <f>SUM(C2/E2)</f>
        <v>0.39215686274509803</v>
      </c>
      <c r="H2" s="5">
        <f>SUM(D2/E2)</f>
        <v>1.9607843137254902E-2</v>
      </c>
    </row>
    <row r="3" spans="1:8" x14ac:dyDescent="0.2">
      <c r="A3" t="s">
        <v>2094</v>
      </c>
      <c r="B3">
        <f>COUNTIFS(Crowdfunding!G2:G1001,"=successful",Crowdfunding!$D$2:$D$1001, "&gt;=1000",Crowdfunding!$D$2:$D$1001,"&lt;=4999")</f>
        <v>191</v>
      </c>
      <c r="C3">
        <f>COUNTIFS(Crowdfunding!G2:G1001,"=failed",Crowdfunding!$D$2:$D$1001, "&gt;=1000",Crowdfunding!$D$2:$D$1001,"&lt;=4999")</f>
        <v>38</v>
      </c>
      <c r="D3">
        <f>COUNTIFS(Crowdfunding!G2:G1001,"=canceled",Crowdfunding!$D$2:$D$1001, "&gt;=1000",Crowdfunding!$D$2:$D$1001,"&lt;=4999")</f>
        <v>2</v>
      </c>
      <c r="E3">
        <f>COUNTIFS(Crowdfunding!$D$2:$D$1001, "&gt;=1000",Crowdfunding!$D$2:$D$1001,"&lt;=4999")</f>
        <v>234</v>
      </c>
      <c r="F3" s="5">
        <f t="shared" ref="F3:F13" si="0">SUM(B3/E3)</f>
        <v>0.81623931623931623</v>
      </c>
      <c r="G3" s="5">
        <f t="shared" ref="G3:G13" si="1">SUM(C3/E3)</f>
        <v>0.1623931623931624</v>
      </c>
      <c r="H3" s="5">
        <f t="shared" ref="H3:H13" si="2">SUM(D3/E3)</f>
        <v>8.5470085470085479E-3</v>
      </c>
    </row>
    <row r="4" spans="1:8" x14ac:dyDescent="0.2">
      <c r="A4" t="s">
        <v>2095</v>
      </c>
      <c r="B4">
        <f>COUNTIFS(Crowdfunding!G2:G1001,"=successful",Crowdfunding!$D$2:$D$1001,"&gt;=5000",Crowdfunding!$D$2:$D$1001,"&lt;=9999")</f>
        <v>164</v>
      </c>
      <c r="C4">
        <f>COUNTIFS(Crowdfunding!G2:G1001,"=failed",Crowdfunding!$D$2:$D$1001,"&gt;=5000",Crowdfunding!$D$2:$D$1001,"&lt;=9999")</f>
        <v>126</v>
      </c>
      <c r="D4">
        <f>COUNTIFS(Crowdfunding!G2:G1001,"=canceled",Crowdfunding!$D$2:$D$1001,"&gt;=5000",Crowdfunding!$D$2:$D$1001,"&lt;=9999")</f>
        <v>25</v>
      </c>
      <c r="E4">
        <f>COUNTIFS(Crowdfunding!$D$2:$D$1001,"&gt;=5000",Crowdfunding!$D$2:$D$1001,"&lt;=9999")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8" x14ac:dyDescent="0.2">
      <c r="A5" t="s">
        <v>2096</v>
      </c>
      <c r="B5">
        <f>COUNTIFS(Crowdfunding!G2:G1001,"=successful",Crowdfunding!$D$2:$D$1001,"&gt;=10000",Crowdfunding!$D$2:$D$1001,"&lt;=14999")</f>
        <v>4</v>
      </c>
      <c r="C5">
        <f>COUNTIFS(Crowdfunding!G2:G1001,"=failed",Crowdfunding!$D$2:$D$1001,"&gt;=10000",Crowdfunding!$D$2:$D$1001,"&lt;=14999")</f>
        <v>5</v>
      </c>
      <c r="D5">
        <f>COUNTIFS(Crowdfunding!G2:G1001,"=canceled",Crowdfunding!$D$2:$D$1001,"&gt;=10000",Crowdfunding!$D$2:$D$1001,"&lt;=14999")</f>
        <v>0</v>
      </c>
      <c r="E5">
        <f>COUNTIFS(Crowdfunding!$D$2:$D$1001,"&gt;=10000",Crowdfunding!$D$2:$D$1001,"&lt;=14999")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t="s">
        <v>2097</v>
      </c>
      <c r="B6">
        <f>COUNTIFS(Crowdfunding!G2:G1001,"=successful",Crowdfunding!$D$2:$D$1001,"&gt;=15000",Crowdfunding!$D$2:$D$1001,"&lt;=19999")</f>
        <v>10</v>
      </c>
      <c r="C6">
        <f>COUNTIFS(Crowdfunding!G2:G1001,"=failed",Crowdfunding!$D$2:$D$1001,"&gt;=15000",Crowdfunding!$D$2:$D$1001,"&lt;=19999")</f>
        <v>0</v>
      </c>
      <c r="D6">
        <f>COUNTIFS(Crowdfunding!G2:G1001,"=canceled",Crowdfunding!$D$2:$D$1001,"&gt;=15000",Crowdfunding!$D$2:$D$1001,"&lt;=19999")</f>
        <v>0</v>
      </c>
      <c r="E6">
        <f>COUNTIFS(Crowdfunding!$D$2:$D$1001,"&gt;=15000",Crowdfunding!$D$2:$D$1001,"&lt;=19999")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2">
      <c r="A7" t="s">
        <v>2098</v>
      </c>
      <c r="B7">
        <f>COUNTIFS(Crowdfunding!G2:G1001,"=successful",Crowdfunding!$D$2:$D$1001,"&gt;=20000",Crowdfunding!$D$2:$D$1001,"&lt;=24999")</f>
        <v>7</v>
      </c>
      <c r="C7">
        <f>COUNTIFS(Crowdfunding!G2:G1001,"=failed",Crowdfunding!$D$2:$D$1001,"&gt;=20000",Crowdfunding!$D$2:$D$1001,"&lt;=24999")</f>
        <v>0</v>
      </c>
      <c r="D7">
        <f>COUNTIFS(Crowdfunding!G2:G1001,"=canceled",Crowdfunding!$D$2:$D$1001,"&gt;=20000",Crowdfunding!$D$2:$D$1001,"&lt;=24999")</f>
        <v>0</v>
      </c>
      <c r="E7">
        <f>COUNTIFS(Crowdfunding!$D$2:$D$1001,"&gt;=20000",Crowdfunding!$D$2:$D$1001,"&lt;=24999")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2">
      <c r="A8" t="s">
        <v>2104</v>
      </c>
      <c r="B8" s="13">
        <f>COUNTIFS(Crowdfunding!G2:G1001,"=successful",Crowdfunding!$D$2:$D$1001,"&gt;=25000",Crowdfunding!$D$2:$D$1001,"&lt;=29999")</f>
        <v>11</v>
      </c>
      <c r="C8">
        <f>COUNTIFS(Crowdfunding!G2:G1001,"=failed",Crowdfunding!$D$2:$D$1001,"&gt;=25000",Crowdfunding!$D$2:$D$1001,"&lt;=29999")</f>
        <v>3</v>
      </c>
      <c r="D8">
        <f>COUNTIFS(Crowdfunding!G2:G1001,"=canceled",Crowdfunding!$D$2:$D$1001,"&gt;=25000",Crowdfunding!$D$2:$D$1001,"&lt;=29999")</f>
        <v>0</v>
      </c>
      <c r="E8">
        <f>COUNTIFS(Crowdfunding!$D$2:$D$1001,"&gt;=25000",Crowdfunding!$D$2:$D$1001,"&lt;=29999")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t="s">
        <v>2099</v>
      </c>
      <c r="B9">
        <f>COUNTIFS(Crowdfunding!G2:G1001,"=successful",Crowdfunding!$D$2:$D$1001,"&gt;=30000",Crowdfunding!$D$2:$D$1001,"&lt;=34999")</f>
        <v>7</v>
      </c>
      <c r="C9">
        <f>COUNTIFS(Crowdfunding!G2:G1001,"=failed",Crowdfunding!$D$2:$D$1001,"&gt;=30000",Crowdfunding!$D$2:$D$1001,"&lt;=34999")</f>
        <v>0</v>
      </c>
      <c r="D9">
        <f>COUNTIFS(Crowdfunding!G2:G1001,"=failed",Crowdfunding!$D$2:$D$1001,"&gt;=30000",Crowdfunding!$D$2:$D$1001,"&lt;=34999")</f>
        <v>0</v>
      </c>
      <c r="E9">
        <f>COUNTIFS(Crowdfunding!$D$2:$D$1001,"&gt;=30000",Crowdfunding!$D$2:$D$1001,"&lt;=34999")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2">
      <c r="A10" t="s">
        <v>2100</v>
      </c>
      <c r="B10">
        <f>COUNTIFS(Crowdfunding!G2:G1001,"=successful",Crowdfunding!$D$2:$D$1001,"&gt;=35000",Crowdfunding!$D$2:$D$1001,"&lt;=39999")</f>
        <v>8</v>
      </c>
      <c r="C10">
        <f>COUNTIFS(Crowdfunding!G2:G1001,"=failed",Crowdfunding!$D$2:$D$1001,"&gt;=35000",Crowdfunding!$D$2:$D$1001,"&lt;=39999")</f>
        <v>3</v>
      </c>
      <c r="D10">
        <f>COUNTIFS(Crowdfunding!G2:G1001,"=canceled",Crowdfunding!$D$2:$D$1001,"&gt;=35000",Crowdfunding!$D$2:$D$1001,"&lt;=39999")</f>
        <v>1</v>
      </c>
      <c r="E10">
        <f>COUNTIFS(Crowdfunding!$D$2:$D$1001,"&gt;=35000",Crowdfunding!$D$2:$D$1001,"&lt;=39999")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2">
      <c r="A11" t="s">
        <v>2101</v>
      </c>
      <c r="B11">
        <f>COUNTIFS(Crowdfunding!G2:G1001,"=successful",Crowdfunding!$D$2:$D$1001,"&gt;=40000",Crowdfunding!$D$2:$D$1001,"&lt;=44999")</f>
        <v>11</v>
      </c>
      <c r="C11">
        <f>COUNTIFS(Crowdfunding!G2:G1001,"=failed",Crowdfunding!$D$2:$D$1001,"&gt;=40000",Crowdfunding!$D$2:$D$1001,"&lt;=44999")</f>
        <v>3</v>
      </c>
      <c r="D11">
        <f>COUNTIFS(Crowdfunding!G2:G1001,"=canceled",Crowdfunding!$D$2:$D$1001,"&gt;=40000",Crowdfunding!$D$2:$D$1001,"&lt;=44999")</f>
        <v>0</v>
      </c>
      <c r="E11">
        <f>COUNTIFS(Crowdfunding!$D$2:$D$1001,"&gt;=40000",Crowdfunding!$D$2:$D$1001,"&lt;=44999")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8" x14ac:dyDescent="0.2">
      <c r="A12" t="s">
        <v>2102</v>
      </c>
      <c r="B12">
        <f>COUNTIFS(Crowdfunding!G2:G1001,"=successful",Crowdfunding!$D$2:$D$1001,"&gt;=45000",Crowdfunding!$D$2:$D$1001,"&lt;=49999")</f>
        <v>8</v>
      </c>
      <c r="C12">
        <f>COUNTIFS(Crowdfunding!G2:G1001,"=failed",Crowdfunding!$D$2:$D$1001,"&gt;=45000",Crowdfunding!$D$2:$D$1001,"&lt;=49999")</f>
        <v>3</v>
      </c>
      <c r="D12">
        <f>COUNTIFS(Crowdfunding!G2:G1001,"=canceled",Crowdfunding!$D$2:$D$1001,"&gt;=45000",Crowdfunding!$D$2:$D$1001,"&lt;=49999")</f>
        <v>0</v>
      </c>
      <c r="E12">
        <f>COUNTIFS(Crowdfunding!$D$2:$D$1001,"&gt;=45000",Crowdfunding!$D$2:$D$1001,"&lt;=49999")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2">
      <c r="A13" t="s">
        <v>2103</v>
      </c>
      <c r="B13">
        <f>COUNTIFS(Crowdfunding!G2:G1001,"=successful",Crowdfunding!$D$2:$D$1001,"&gt;=50000")</f>
        <v>114</v>
      </c>
      <c r="C13">
        <f>COUNTIFS(Crowdfunding!G2:G1001,"=failed",Crowdfunding!$D$2:$D$1001,"&gt;=50000")</f>
        <v>163</v>
      </c>
      <c r="D13">
        <f>COUNTIFS(Crowdfunding!G2:G1001,"=canceled",Crowdfunding!$D$2:$D$1001,"&gt;=50000")</f>
        <v>28</v>
      </c>
      <c r="E13">
        <f>COUNTIFS(Crowdfunding!$D$2:$D$1001,"&gt;=50000")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FDAC-E7B8-DE43-8EB0-464DA2245A92}">
  <dimension ref="A1:H588"/>
  <sheetViews>
    <sheetView tabSelected="1" workbookViewId="0">
      <selection activeCell="F4" sqref="F4"/>
    </sheetView>
  </sheetViews>
  <sheetFormatPr baseColWidth="10" defaultRowHeight="16" x14ac:dyDescent="0.2"/>
  <cols>
    <col min="2" max="2" width="14" customWidth="1"/>
    <col min="7" max="7" width="11.33203125" customWidth="1"/>
    <col min="8" max="8" width="15" customWidth="1"/>
  </cols>
  <sheetData>
    <row r="1" spans="1:5" ht="21" x14ac:dyDescent="0.25">
      <c r="A1" s="17" t="s">
        <v>2106</v>
      </c>
      <c r="B1" s="17"/>
      <c r="C1" s="17"/>
      <c r="D1" s="17"/>
    </row>
    <row r="2" spans="1:5" x14ac:dyDescent="0.2">
      <c r="A2" s="18" t="s">
        <v>2107</v>
      </c>
      <c r="B2" s="18"/>
      <c r="C2" s="18"/>
      <c r="D2" s="19">
        <f>AVERAGE(B24:B588 )</f>
        <v>851.14690265486729</v>
      </c>
    </row>
    <row r="3" spans="1:5" x14ac:dyDescent="0.2">
      <c r="A3" s="18" t="s">
        <v>2108</v>
      </c>
      <c r="B3" s="18"/>
      <c r="C3" s="18"/>
      <c r="D3" s="18">
        <f>MEDIAN(B24:B588 )</f>
        <v>201</v>
      </c>
    </row>
    <row r="4" spans="1:5" x14ac:dyDescent="0.2">
      <c r="A4" s="18" t="s">
        <v>2109</v>
      </c>
      <c r="B4" s="18"/>
      <c r="C4" s="18"/>
      <c r="D4" s="18">
        <f>MIN(B24:B588 )</f>
        <v>16</v>
      </c>
    </row>
    <row r="5" spans="1:5" x14ac:dyDescent="0.2">
      <c r="A5" s="18" t="s">
        <v>2110</v>
      </c>
      <c r="B5" s="18"/>
      <c r="C5" s="18"/>
      <c r="D5" s="18">
        <f>MAX(B24:B588 )</f>
        <v>7295</v>
      </c>
    </row>
    <row r="7" spans="1:5" ht="21" x14ac:dyDescent="0.25">
      <c r="A7" s="20" t="s">
        <v>2111</v>
      </c>
      <c r="B7" s="20"/>
      <c r="C7" s="20"/>
      <c r="D7" s="20"/>
    </row>
    <row r="8" spans="1:5" x14ac:dyDescent="0.2">
      <c r="A8" s="18" t="s">
        <v>2107</v>
      </c>
      <c r="B8" s="18"/>
      <c r="C8" s="18"/>
      <c r="D8" s="19">
        <f>AVERAGE(H24:H387)</f>
        <v>585.61538461538464</v>
      </c>
    </row>
    <row r="9" spans="1:5" x14ac:dyDescent="0.2">
      <c r="A9" s="18" t="s">
        <v>2108</v>
      </c>
      <c r="B9" s="18"/>
      <c r="C9" s="18"/>
      <c r="D9" s="18">
        <f>MEDIAN(H24:H387)</f>
        <v>114.5</v>
      </c>
    </row>
    <row r="10" spans="1:5" x14ac:dyDescent="0.2">
      <c r="A10" s="18" t="s">
        <v>2109</v>
      </c>
      <c r="B10" s="18"/>
      <c r="C10" s="18"/>
      <c r="D10" s="18">
        <f>MIN(H24:H387)</f>
        <v>0</v>
      </c>
    </row>
    <row r="11" spans="1:5" x14ac:dyDescent="0.2">
      <c r="A11" s="18" t="s">
        <v>2110</v>
      </c>
      <c r="B11" s="18"/>
      <c r="C11" s="18"/>
      <c r="D11" s="18">
        <f>MAX(H24:H387)</f>
        <v>6080</v>
      </c>
    </row>
    <row r="13" spans="1:5" x14ac:dyDescent="0.2">
      <c r="A13" s="21" t="s">
        <v>2112</v>
      </c>
      <c r="B13" s="21"/>
      <c r="C13" s="21"/>
      <c r="D13" s="21"/>
      <c r="E13" s="18">
        <f>_xlfn.VAR.P(Crowdfunding!H2:H1001)</f>
        <v>1293119.5189749999</v>
      </c>
    </row>
    <row r="14" spans="1:5" x14ac:dyDescent="0.2">
      <c r="A14" s="21" t="s">
        <v>2113</v>
      </c>
      <c r="B14" s="21"/>
      <c r="C14" s="21"/>
      <c r="D14" s="21"/>
      <c r="E14" s="22">
        <f>_xlfn.STDEV.P(Crowdfunding!H2:H1001)</f>
        <v>1137.154131582434</v>
      </c>
    </row>
    <row r="17" spans="1:8" x14ac:dyDescent="0.2">
      <c r="A17" s="14" t="s">
        <v>2114</v>
      </c>
      <c r="B17" s="14"/>
      <c r="C17" s="14"/>
      <c r="D17" s="14"/>
      <c r="E17" s="14"/>
      <c r="F17" s="14"/>
      <c r="G17" s="14"/>
      <c r="H17" s="14"/>
    </row>
    <row r="18" spans="1:8" x14ac:dyDescent="0.2">
      <c r="A18" s="13" t="s">
        <v>2117</v>
      </c>
      <c r="B18" s="13"/>
      <c r="C18" s="13"/>
      <c r="D18" s="13"/>
      <c r="E18" s="13"/>
      <c r="F18" s="13"/>
      <c r="G18" s="13"/>
      <c r="H18" s="13"/>
    </row>
    <row r="19" spans="1:8" x14ac:dyDescent="0.2">
      <c r="B19" s="13"/>
      <c r="C19" s="13"/>
      <c r="D19" s="13"/>
      <c r="E19" s="13"/>
      <c r="F19" s="13"/>
      <c r="G19" s="13"/>
      <c r="H19" s="13"/>
    </row>
    <row r="20" spans="1:8" x14ac:dyDescent="0.2">
      <c r="A20" s="14" t="s">
        <v>2115</v>
      </c>
      <c r="B20" s="14"/>
      <c r="C20" s="14"/>
      <c r="D20" s="14"/>
      <c r="E20" s="14"/>
      <c r="F20" s="14"/>
      <c r="G20" s="14"/>
      <c r="H20" s="14"/>
    </row>
    <row r="21" spans="1:8" x14ac:dyDescent="0.2">
      <c r="A21" t="s">
        <v>2118</v>
      </c>
      <c r="B21" s="13"/>
      <c r="C21" s="13"/>
      <c r="D21" s="13"/>
      <c r="E21" s="13"/>
      <c r="F21" s="13"/>
      <c r="G21" s="13"/>
      <c r="H21" s="13"/>
    </row>
    <row r="23" spans="1:8" x14ac:dyDescent="0.2">
      <c r="A23" s="15" t="s">
        <v>2116</v>
      </c>
      <c r="B23" s="15" t="s">
        <v>5</v>
      </c>
      <c r="C23" s="13"/>
      <c r="D23" s="13"/>
      <c r="E23" s="13"/>
      <c r="F23" s="13"/>
      <c r="G23" s="15" t="s">
        <v>2116</v>
      </c>
      <c r="H23" s="15" t="s">
        <v>5</v>
      </c>
    </row>
    <row r="24" spans="1:8" x14ac:dyDescent="0.2">
      <c r="A24" s="16" t="s">
        <v>20</v>
      </c>
      <c r="B24" s="13">
        <v>158</v>
      </c>
      <c r="C24" s="13"/>
      <c r="D24" s="13"/>
      <c r="E24" s="13"/>
      <c r="F24" s="13"/>
      <c r="G24" t="s">
        <v>14</v>
      </c>
      <c r="H24" s="13">
        <v>0</v>
      </c>
    </row>
    <row r="25" spans="1:8" x14ac:dyDescent="0.2">
      <c r="A25" s="16" t="s">
        <v>20</v>
      </c>
      <c r="B25" s="13">
        <v>1425</v>
      </c>
      <c r="C25" s="13"/>
      <c r="D25" s="13"/>
      <c r="E25" s="13"/>
      <c r="F25" s="13"/>
      <c r="G25" t="s">
        <v>14</v>
      </c>
      <c r="H25" s="13">
        <v>24</v>
      </c>
    </row>
    <row r="26" spans="1:8" x14ac:dyDescent="0.2">
      <c r="A26" s="16" t="s">
        <v>20</v>
      </c>
      <c r="B26" s="13">
        <v>174</v>
      </c>
      <c r="C26" s="13"/>
      <c r="D26" s="13"/>
      <c r="E26" s="13"/>
      <c r="F26" s="13"/>
      <c r="G26" t="s">
        <v>14</v>
      </c>
      <c r="H26" s="13">
        <v>53</v>
      </c>
    </row>
    <row r="27" spans="1:8" x14ac:dyDescent="0.2">
      <c r="A27" s="16" t="s">
        <v>20</v>
      </c>
      <c r="B27" s="13">
        <v>227</v>
      </c>
      <c r="C27" s="13"/>
      <c r="D27" s="13"/>
      <c r="E27" s="13"/>
      <c r="F27" s="13"/>
      <c r="G27" t="s">
        <v>14</v>
      </c>
      <c r="H27" s="13">
        <v>18</v>
      </c>
    </row>
    <row r="28" spans="1:8" x14ac:dyDescent="0.2">
      <c r="A28" s="16" t="s">
        <v>20</v>
      </c>
      <c r="B28" s="13">
        <v>220</v>
      </c>
      <c r="C28" s="13"/>
      <c r="D28" s="13"/>
      <c r="E28" s="13"/>
      <c r="F28" s="13"/>
      <c r="G28" t="s">
        <v>14</v>
      </c>
      <c r="H28" s="13">
        <v>44</v>
      </c>
    </row>
    <row r="29" spans="1:8" x14ac:dyDescent="0.2">
      <c r="A29" s="16" t="s">
        <v>20</v>
      </c>
      <c r="B29" s="13">
        <v>98</v>
      </c>
      <c r="C29" s="13"/>
      <c r="D29" s="13"/>
      <c r="E29" s="13"/>
      <c r="F29" s="13"/>
      <c r="G29" t="s">
        <v>14</v>
      </c>
      <c r="H29" s="13">
        <v>27</v>
      </c>
    </row>
    <row r="30" spans="1:8" x14ac:dyDescent="0.2">
      <c r="A30" s="16" t="s">
        <v>20</v>
      </c>
      <c r="B30" s="13">
        <v>100</v>
      </c>
      <c r="C30" s="13"/>
      <c r="D30" s="13"/>
      <c r="E30" s="13"/>
      <c r="F30" s="13"/>
      <c r="G30" t="s">
        <v>14</v>
      </c>
      <c r="H30" s="13">
        <v>55</v>
      </c>
    </row>
    <row r="31" spans="1:8" x14ac:dyDescent="0.2">
      <c r="A31" s="16" t="s">
        <v>20</v>
      </c>
      <c r="B31" s="13">
        <v>1249</v>
      </c>
      <c r="C31" s="13"/>
      <c r="D31" s="13"/>
      <c r="E31" s="13"/>
      <c r="F31" s="13"/>
      <c r="G31" t="s">
        <v>14</v>
      </c>
      <c r="H31" s="13">
        <v>200</v>
      </c>
    </row>
    <row r="32" spans="1:8" x14ac:dyDescent="0.2">
      <c r="A32" s="16" t="s">
        <v>20</v>
      </c>
      <c r="B32" s="13">
        <v>1396</v>
      </c>
      <c r="C32" s="13"/>
      <c r="D32" s="13"/>
      <c r="E32" s="13"/>
      <c r="F32" s="13"/>
      <c r="G32" t="s">
        <v>14</v>
      </c>
      <c r="H32" s="13">
        <v>452</v>
      </c>
    </row>
    <row r="33" spans="1:8" x14ac:dyDescent="0.2">
      <c r="A33" s="16" t="s">
        <v>20</v>
      </c>
      <c r="B33" s="13">
        <v>890</v>
      </c>
      <c r="C33" s="13"/>
      <c r="D33" s="13"/>
      <c r="E33" s="13"/>
      <c r="F33" s="13"/>
      <c r="G33" t="s">
        <v>14</v>
      </c>
      <c r="H33" s="13">
        <v>674</v>
      </c>
    </row>
    <row r="34" spans="1:8" x14ac:dyDescent="0.2">
      <c r="A34" s="16" t="s">
        <v>20</v>
      </c>
      <c r="B34" s="13">
        <v>142</v>
      </c>
      <c r="C34" s="13"/>
      <c r="D34" s="13"/>
      <c r="E34" s="13"/>
      <c r="F34" s="13"/>
      <c r="G34" t="s">
        <v>14</v>
      </c>
      <c r="H34" s="13">
        <v>558</v>
      </c>
    </row>
    <row r="35" spans="1:8" x14ac:dyDescent="0.2">
      <c r="A35" s="16" t="s">
        <v>20</v>
      </c>
      <c r="B35" s="13">
        <v>2673</v>
      </c>
      <c r="C35" s="13"/>
      <c r="D35" s="13"/>
      <c r="E35" s="13"/>
      <c r="F35" s="13"/>
      <c r="G35" t="s">
        <v>14</v>
      </c>
      <c r="H35" s="13">
        <v>15</v>
      </c>
    </row>
    <row r="36" spans="1:8" x14ac:dyDescent="0.2">
      <c r="A36" s="16" t="s">
        <v>20</v>
      </c>
      <c r="B36" s="13">
        <v>163</v>
      </c>
      <c r="C36" s="13"/>
      <c r="D36" s="13"/>
      <c r="E36" s="13"/>
      <c r="F36" s="13"/>
      <c r="G36" t="s">
        <v>14</v>
      </c>
      <c r="H36" s="13">
        <v>2307</v>
      </c>
    </row>
    <row r="37" spans="1:8" x14ac:dyDescent="0.2">
      <c r="A37" s="16" t="s">
        <v>20</v>
      </c>
      <c r="B37" s="13">
        <v>2220</v>
      </c>
      <c r="C37" s="13"/>
      <c r="D37" s="13"/>
      <c r="E37" s="13"/>
      <c r="F37" s="13"/>
      <c r="G37" t="s">
        <v>14</v>
      </c>
      <c r="H37" s="13">
        <v>88</v>
      </c>
    </row>
    <row r="38" spans="1:8" x14ac:dyDescent="0.2">
      <c r="A38" s="16" t="s">
        <v>20</v>
      </c>
      <c r="B38" s="13">
        <v>1606</v>
      </c>
      <c r="C38" s="13"/>
      <c r="D38" s="13"/>
      <c r="E38" s="13"/>
      <c r="F38" s="13"/>
      <c r="G38" t="s">
        <v>14</v>
      </c>
      <c r="H38" s="13">
        <v>48</v>
      </c>
    </row>
    <row r="39" spans="1:8" x14ac:dyDescent="0.2">
      <c r="A39" s="16" t="s">
        <v>20</v>
      </c>
      <c r="B39" s="13">
        <v>129</v>
      </c>
      <c r="C39" s="13"/>
      <c r="D39" s="13"/>
      <c r="E39" s="13"/>
      <c r="F39" s="13"/>
      <c r="G39" t="s">
        <v>14</v>
      </c>
      <c r="H39" s="13">
        <v>1</v>
      </c>
    </row>
    <row r="40" spans="1:8" x14ac:dyDescent="0.2">
      <c r="A40" s="16" t="s">
        <v>20</v>
      </c>
      <c r="B40" s="13">
        <v>226</v>
      </c>
      <c r="C40" s="13"/>
      <c r="D40" s="13"/>
      <c r="E40" s="13"/>
      <c r="F40" s="13"/>
      <c r="G40" t="s">
        <v>14</v>
      </c>
      <c r="H40" s="13">
        <v>1467</v>
      </c>
    </row>
    <row r="41" spans="1:8" x14ac:dyDescent="0.2">
      <c r="A41" s="16" t="s">
        <v>20</v>
      </c>
      <c r="B41" s="13">
        <v>5419</v>
      </c>
      <c r="C41" s="13"/>
      <c r="D41" s="13"/>
      <c r="E41" s="13"/>
      <c r="F41" s="13"/>
      <c r="G41" t="s">
        <v>14</v>
      </c>
      <c r="H41" s="13">
        <v>75</v>
      </c>
    </row>
    <row r="42" spans="1:8" x14ac:dyDescent="0.2">
      <c r="A42" s="16" t="s">
        <v>20</v>
      </c>
      <c r="B42" s="13">
        <v>165</v>
      </c>
      <c r="C42" s="13"/>
      <c r="D42" s="13"/>
      <c r="E42" s="13"/>
      <c r="F42" s="13"/>
      <c r="G42" t="s">
        <v>14</v>
      </c>
      <c r="H42" s="13">
        <v>120</v>
      </c>
    </row>
    <row r="43" spans="1:8" x14ac:dyDescent="0.2">
      <c r="A43" s="16" t="s">
        <v>20</v>
      </c>
      <c r="B43" s="13">
        <v>1965</v>
      </c>
      <c r="C43" s="13"/>
      <c r="D43" s="13"/>
      <c r="E43" s="13"/>
      <c r="F43" s="13"/>
      <c r="G43" t="s">
        <v>14</v>
      </c>
      <c r="H43" s="13">
        <v>2253</v>
      </c>
    </row>
    <row r="44" spans="1:8" x14ac:dyDescent="0.2">
      <c r="A44" s="16" t="s">
        <v>20</v>
      </c>
      <c r="B44" s="13">
        <v>16</v>
      </c>
      <c r="C44" s="13"/>
      <c r="D44" s="13"/>
      <c r="E44" s="13"/>
      <c r="F44" s="13"/>
      <c r="G44" t="s">
        <v>14</v>
      </c>
      <c r="H44" s="13">
        <v>5</v>
      </c>
    </row>
    <row r="45" spans="1:8" x14ac:dyDescent="0.2">
      <c r="A45" s="16" t="s">
        <v>20</v>
      </c>
      <c r="B45" s="13">
        <v>107</v>
      </c>
      <c r="C45" s="13"/>
      <c r="D45" s="13"/>
      <c r="E45" s="13"/>
      <c r="F45" s="13"/>
      <c r="G45" t="s">
        <v>14</v>
      </c>
      <c r="H45" s="13">
        <v>38</v>
      </c>
    </row>
    <row r="46" spans="1:8" x14ac:dyDescent="0.2">
      <c r="A46" s="16" t="s">
        <v>20</v>
      </c>
      <c r="B46" s="13">
        <v>134</v>
      </c>
      <c r="C46" s="13"/>
      <c r="D46" s="13"/>
      <c r="E46" s="13"/>
      <c r="F46" s="13"/>
      <c r="G46" t="s">
        <v>14</v>
      </c>
      <c r="H46" s="13">
        <v>12</v>
      </c>
    </row>
    <row r="47" spans="1:8" x14ac:dyDescent="0.2">
      <c r="A47" s="16" t="s">
        <v>20</v>
      </c>
      <c r="B47" s="13">
        <v>198</v>
      </c>
      <c r="C47" s="13"/>
      <c r="D47" s="13"/>
      <c r="E47" s="13"/>
      <c r="F47" s="13"/>
      <c r="G47" t="s">
        <v>14</v>
      </c>
      <c r="H47" s="13">
        <v>1684</v>
      </c>
    </row>
    <row r="48" spans="1:8" x14ac:dyDescent="0.2">
      <c r="A48" s="16" t="s">
        <v>20</v>
      </c>
      <c r="B48" s="13">
        <v>111</v>
      </c>
      <c r="C48" s="13"/>
      <c r="D48" s="13"/>
      <c r="E48" s="13"/>
      <c r="F48" s="13"/>
      <c r="G48" t="s">
        <v>14</v>
      </c>
      <c r="H48" s="13">
        <v>56</v>
      </c>
    </row>
    <row r="49" spans="1:8" x14ac:dyDescent="0.2">
      <c r="A49" s="16" t="s">
        <v>20</v>
      </c>
      <c r="B49" s="13">
        <v>222</v>
      </c>
      <c r="C49" s="13"/>
      <c r="D49" s="13"/>
      <c r="E49" s="13"/>
      <c r="F49" s="13"/>
      <c r="G49" t="s">
        <v>14</v>
      </c>
      <c r="H49" s="13">
        <v>838</v>
      </c>
    </row>
    <row r="50" spans="1:8" x14ac:dyDescent="0.2">
      <c r="A50" s="16" t="s">
        <v>20</v>
      </c>
      <c r="B50" s="13">
        <v>6212</v>
      </c>
      <c r="C50" s="13"/>
      <c r="D50" s="13"/>
      <c r="E50" s="13"/>
      <c r="F50" s="13"/>
      <c r="G50" t="s">
        <v>14</v>
      </c>
      <c r="H50" s="13">
        <v>1000</v>
      </c>
    </row>
    <row r="51" spans="1:8" x14ac:dyDescent="0.2">
      <c r="A51" s="16" t="s">
        <v>20</v>
      </c>
      <c r="B51" s="13">
        <v>98</v>
      </c>
      <c r="C51" s="13"/>
      <c r="D51" s="13"/>
      <c r="E51" s="13"/>
      <c r="F51" s="13"/>
      <c r="G51" t="s">
        <v>14</v>
      </c>
      <c r="H51" s="13">
        <v>1482</v>
      </c>
    </row>
    <row r="52" spans="1:8" x14ac:dyDescent="0.2">
      <c r="A52" s="16" t="s">
        <v>20</v>
      </c>
      <c r="B52" s="13">
        <v>92</v>
      </c>
      <c r="C52" s="13"/>
      <c r="D52" s="13"/>
      <c r="E52" s="13"/>
      <c r="F52" s="13"/>
      <c r="G52" t="s">
        <v>14</v>
      </c>
      <c r="H52" s="13">
        <v>106</v>
      </c>
    </row>
    <row r="53" spans="1:8" x14ac:dyDescent="0.2">
      <c r="A53" s="16" t="s">
        <v>20</v>
      </c>
      <c r="B53" s="13">
        <v>149</v>
      </c>
      <c r="C53" s="13"/>
      <c r="D53" s="13"/>
      <c r="E53" s="13"/>
      <c r="F53" s="13"/>
      <c r="G53" t="s">
        <v>14</v>
      </c>
      <c r="H53" s="13">
        <v>679</v>
      </c>
    </row>
    <row r="54" spans="1:8" x14ac:dyDescent="0.2">
      <c r="A54" s="16" t="s">
        <v>20</v>
      </c>
      <c r="B54" s="13">
        <v>2431</v>
      </c>
      <c r="C54" s="13"/>
      <c r="D54" s="13"/>
      <c r="E54" s="13"/>
      <c r="F54" s="13"/>
      <c r="G54" t="s">
        <v>14</v>
      </c>
      <c r="H54" s="13">
        <v>1220</v>
      </c>
    </row>
    <row r="55" spans="1:8" x14ac:dyDescent="0.2">
      <c r="A55" s="16" t="s">
        <v>20</v>
      </c>
      <c r="B55" s="13">
        <v>303</v>
      </c>
      <c r="C55" s="13"/>
      <c r="D55" s="13"/>
      <c r="E55" s="13"/>
      <c r="F55" s="13"/>
      <c r="G55" t="s">
        <v>14</v>
      </c>
      <c r="H55" s="13">
        <v>1</v>
      </c>
    </row>
    <row r="56" spans="1:8" x14ac:dyDescent="0.2">
      <c r="A56" s="16" t="s">
        <v>20</v>
      </c>
      <c r="B56" s="13">
        <v>209</v>
      </c>
      <c r="C56" s="13"/>
      <c r="D56" s="13"/>
      <c r="E56" s="13"/>
      <c r="F56" s="13"/>
      <c r="G56" t="s">
        <v>14</v>
      </c>
      <c r="H56" s="13">
        <v>37</v>
      </c>
    </row>
    <row r="57" spans="1:8" x14ac:dyDescent="0.2">
      <c r="A57" s="16" t="s">
        <v>20</v>
      </c>
      <c r="B57" s="13">
        <v>131</v>
      </c>
      <c r="C57" s="13"/>
      <c r="D57" s="13"/>
      <c r="E57" s="13"/>
      <c r="F57" s="13"/>
      <c r="G57" t="s">
        <v>14</v>
      </c>
      <c r="H57" s="13">
        <v>60</v>
      </c>
    </row>
    <row r="58" spans="1:8" x14ac:dyDescent="0.2">
      <c r="A58" s="16" t="s">
        <v>20</v>
      </c>
      <c r="B58" s="13">
        <v>164</v>
      </c>
      <c r="C58" s="13"/>
      <c r="D58" s="13"/>
      <c r="E58" s="13"/>
      <c r="F58" s="13"/>
      <c r="G58" t="s">
        <v>14</v>
      </c>
      <c r="H58" s="13">
        <v>296</v>
      </c>
    </row>
    <row r="59" spans="1:8" x14ac:dyDescent="0.2">
      <c r="A59" s="16" t="s">
        <v>20</v>
      </c>
      <c r="B59" s="13">
        <v>201</v>
      </c>
      <c r="C59" s="13"/>
      <c r="D59" s="13"/>
      <c r="E59" s="13"/>
      <c r="F59" s="13"/>
      <c r="G59" t="s">
        <v>14</v>
      </c>
      <c r="H59" s="13">
        <v>3304</v>
      </c>
    </row>
    <row r="60" spans="1:8" x14ac:dyDescent="0.2">
      <c r="A60" s="16" t="s">
        <v>20</v>
      </c>
      <c r="B60" s="13">
        <v>211</v>
      </c>
      <c r="C60" s="13"/>
      <c r="D60" s="13"/>
      <c r="E60" s="13"/>
      <c r="F60" s="13"/>
      <c r="G60" t="s">
        <v>14</v>
      </c>
      <c r="H60" s="13">
        <v>73</v>
      </c>
    </row>
    <row r="61" spans="1:8" x14ac:dyDescent="0.2">
      <c r="A61" s="16" t="s">
        <v>20</v>
      </c>
      <c r="B61" s="13">
        <v>128</v>
      </c>
      <c r="C61" s="13"/>
      <c r="D61" s="13"/>
      <c r="E61" s="13"/>
      <c r="F61" s="13"/>
      <c r="G61" t="s">
        <v>14</v>
      </c>
      <c r="H61" s="13">
        <v>3387</v>
      </c>
    </row>
    <row r="62" spans="1:8" x14ac:dyDescent="0.2">
      <c r="A62" s="16" t="s">
        <v>20</v>
      </c>
      <c r="B62" s="13">
        <v>1600</v>
      </c>
      <c r="C62" s="13"/>
      <c r="D62" s="13"/>
      <c r="E62" s="13"/>
      <c r="F62" s="13"/>
      <c r="G62" t="s">
        <v>14</v>
      </c>
      <c r="H62" s="13">
        <v>662</v>
      </c>
    </row>
    <row r="63" spans="1:8" x14ac:dyDescent="0.2">
      <c r="A63" s="16" t="s">
        <v>20</v>
      </c>
      <c r="B63" s="13">
        <v>249</v>
      </c>
      <c r="C63" s="13"/>
      <c r="D63" s="13"/>
      <c r="E63" s="13"/>
      <c r="F63" s="13"/>
      <c r="G63" t="s">
        <v>14</v>
      </c>
      <c r="H63" s="13">
        <v>774</v>
      </c>
    </row>
    <row r="64" spans="1:8" x14ac:dyDescent="0.2">
      <c r="A64" s="16" t="s">
        <v>20</v>
      </c>
      <c r="B64" s="13">
        <v>236</v>
      </c>
      <c r="C64" s="13"/>
      <c r="D64" s="13"/>
      <c r="E64" s="13"/>
      <c r="F64" s="13"/>
      <c r="G64" t="s">
        <v>14</v>
      </c>
      <c r="H64" s="13">
        <v>672</v>
      </c>
    </row>
    <row r="65" spans="1:8" x14ac:dyDescent="0.2">
      <c r="A65" s="16" t="s">
        <v>20</v>
      </c>
      <c r="B65" s="13">
        <v>4065</v>
      </c>
      <c r="C65" s="13"/>
      <c r="D65" s="13"/>
      <c r="E65" s="13"/>
      <c r="F65" s="13"/>
      <c r="G65" t="s">
        <v>14</v>
      </c>
      <c r="H65" s="13">
        <v>940</v>
      </c>
    </row>
    <row r="66" spans="1:8" x14ac:dyDescent="0.2">
      <c r="A66" s="16" t="s">
        <v>20</v>
      </c>
      <c r="B66" s="13">
        <v>246</v>
      </c>
      <c r="C66" s="13"/>
      <c r="D66" s="13"/>
      <c r="E66" s="13"/>
      <c r="F66" s="13"/>
      <c r="G66" t="s">
        <v>14</v>
      </c>
      <c r="H66" s="13">
        <v>117</v>
      </c>
    </row>
    <row r="67" spans="1:8" x14ac:dyDescent="0.2">
      <c r="A67" s="16" t="s">
        <v>20</v>
      </c>
      <c r="B67" s="13">
        <v>2475</v>
      </c>
      <c r="C67" s="13"/>
      <c r="D67" s="13"/>
      <c r="E67" s="13"/>
      <c r="F67" s="13"/>
      <c r="G67" t="s">
        <v>14</v>
      </c>
      <c r="H67" s="13">
        <v>115</v>
      </c>
    </row>
    <row r="68" spans="1:8" x14ac:dyDescent="0.2">
      <c r="A68" s="16" t="s">
        <v>20</v>
      </c>
      <c r="B68" s="13">
        <v>76</v>
      </c>
      <c r="C68" s="13"/>
      <c r="D68" s="13"/>
      <c r="E68" s="13"/>
      <c r="F68" s="13"/>
      <c r="G68" t="s">
        <v>14</v>
      </c>
      <c r="H68" s="13">
        <v>326</v>
      </c>
    </row>
    <row r="69" spans="1:8" x14ac:dyDescent="0.2">
      <c r="A69" s="16" t="s">
        <v>20</v>
      </c>
      <c r="B69" s="13">
        <v>54</v>
      </c>
      <c r="C69" s="13"/>
      <c r="D69" s="13"/>
      <c r="E69" s="13"/>
      <c r="F69" s="13"/>
      <c r="G69" t="s">
        <v>14</v>
      </c>
      <c r="H69" s="13">
        <v>1</v>
      </c>
    </row>
    <row r="70" spans="1:8" x14ac:dyDescent="0.2">
      <c r="A70" s="16" t="s">
        <v>20</v>
      </c>
      <c r="B70" s="13">
        <v>88</v>
      </c>
      <c r="C70" s="13"/>
      <c r="D70" s="13"/>
      <c r="E70" s="13"/>
      <c r="F70" s="13"/>
      <c r="G70" t="s">
        <v>14</v>
      </c>
      <c r="H70" s="13">
        <v>1467</v>
      </c>
    </row>
    <row r="71" spans="1:8" x14ac:dyDescent="0.2">
      <c r="A71" s="16" t="s">
        <v>20</v>
      </c>
      <c r="B71" s="13">
        <v>85</v>
      </c>
      <c r="C71" s="13"/>
      <c r="D71" s="13"/>
      <c r="E71" s="13"/>
      <c r="F71" s="13"/>
      <c r="G71" t="s">
        <v>14</v>
      </c>
      <c r="H71" s="13">
        <v>5681</v>
      </c>
    </row>
    <row r="72" spans="1:8" x14ac:dyDescent="0.2">
      <c r="A72" s="16" t="s">
        <v>20</v>
      </c>
      <c r="B72" s="13">
        <v>170</v>
      </c>
      <c r="C72" s="13"/>
      <c r="D72" s="13"/>
      <c r="E72" s="13"/>
      <c r="F72" s="13"/>
      <c r="G72" t="s">
        <v>14</v>
      </c>
      <c r="H72" s="13">
        <v>1059</v>
      </c>
    </row>
    <row r="73" spans="1:8" x14ac:dyDescent="0.2">
      <c r="A73" s="16" t="s">
        <v>20</v>
      </c>
      <c r="B73" s="13">
        <v>330</v>
      </c>
      <c r="C73" s="13"/>
      <c r="D73" s="13"/>
      <c r="E73" s="13"/>
      <c r="F73" s="13"/>
      <c r="G73" t="s">
        <v>14</v>
      </c>
      <c r="H73" s="13">
        <v>1194</v>
      </c>
    </row>
    <row r="74" spans="1:8" x14ac:dyDescent="0.2">
      <c r="A74" s="16" t="s">
        <v>20</v>
      </c>
      <c r="B74" s="13">
        <v>127</v>
      </c>
      <c r="C74" s="13"/>
      <c r="D74" s="13"/>
      <c r="E74" s="13"/>
      <c r="F74" s="13"/>
      <c r="G74" t="s">
        <v>14</v>
      </c>
      <c r="H74" s="13">
        <v>30</v>
      </c>
    </row>
    <row r="75" spans="1:8" x14ac:dyDescent="0.2">
      <c r="A75" s="16" t="s">
        <v>20</v>
      </c>
      <c r="B75" s="13">
        <v>411</v>
      </c>
      <c r="C75" s="13"/>
      <c r="D75" s="13"/>
      <c r="E75" s="13"/>
      <c r="F75" s="13"/>
      <c r="G75" t="s">
        <v>14</v>
      </c>
      <c r="H75" s="13">
        <v>75</v>
      </c>
    </row>
    <row r="76" spans="1:8" x14ac:dyDescent="0.2">
      <c r="A76" s="16" t="s">
        <v>20</v>
      </c>
      <c r="B76" s="13">
        <v>180</v>
      </c>
      <c r="C76" s="13"/>
      <c r="D76" s="13"/>
      <c r="E76" s="13"/>
      <c r="F76" s="13"/>
      <c r="G76" t="s">
        <v>14</v>
      </c>
      <c r="H76" s="13">
        <v>955</v>
      </c>
    </row>
    <row r="77" spans="1:8" x14ac:dyDescent="0.2">
      <c r="A77" s="16" t="s">
        <v>20</v>
      </c>
      <c r="B77" s="13">
        <v>374</v>
      </c>
      <c r="C77" s="13"/>
      <c r="D77" s="13"/>
      <c r="E77" s="13"/>
      <c r="F77" s="13"/>
      <c r="G77" t="s">
        <v>14</v>
      </c>
      <c r="H77" s="13">
        <v>67</v>
      </c>
    </row>
    <row r="78" spans="1:8" x14ac:dyDescent="0.2">
      <c r="A78" s="16" t="s">
        <v>20</v>
      </c>
      <c r="B78" s="13">
        <v>71</v>
      </c>
      <c r="C78" s="13"/>
      <c r="D78" s="13"/>
      <c r="E78" s="13"/>
      <c r="F78" s="13"/>
      <c r="G78" t="s">
        <v>14</v>
      </c>
      <c r="H78" s="13">
        <v>5</v>
      </c>
    </row>
    <row r="79" spans="1:8" x14ac:dyDescent="0.2">
      <c r="A79" s="16" t="s">
        <v>20</v>
      </c>
      <c r="B79" s="13">
        <v>203</v>
      </c>
      <c r="C79" s="13"/>
      <c r="D79" s="13"/>
      <c r="E79" s="13"/>
      <c r="F79" s="13"/>
      <c r="G79" t="s">
        <v>14</v>
      </c>
      <c r="H79" s="13">
        <v>26</v>
      </c>
    </row>
    <row r="80" spans="1:8" x14ac:dyDescent="0.2">
      <c r="A80" s="16" t="s">
        <v>20</v>
      </c>
      <c r="B80" s="13">
        <v>113</v>
      </c>
      <c r="C80" s="13"/>
      <c r="D80" s="13"/>
      <c r="E80" s="13"/>
      <c r="F80" s="13"/>
      <c r="G80" t="s">
        <v>14</v>
      </c>
      <c r="H80" s="13">
        <v>1130</v>
      </c>
    </row>
    <row r="81" spans="1:8" x14ac:dyDescent="0.2">
      <c r="A81" s="16" t="s">
        <v>20</v>
      </c>
      <c r="B81" s="13">
        <v>96</v>
      </c>
      <c r="C81" s="13"/>
      <c r="D81" s="13"/>
      <c r="E81" s="13"/>
      <c r="F81" s="13"/>
      <c r="G81" t="s">
        <v>14</v>
      </c>
      <c r="H81" s="13">
        <v>782</v>
      </c>
    </row>
    <row r="82" spans="1:8" x14ac:dyDescent="0.2">
      <c r="A82" s="16" t="s">
        <v>20</v>
      </c>
      <c r="B82" s="13">
        <v>498</v>
      </c>
      <c r="C82" s="13"/>
      <c r="D82" s="13"/>
      <c r="E82" s="13"/>
      <c r="F82" s="13"/>
      <c r="G82" t="s">
        <v>14</v>
      </c>
      <c r="H82" s="13">
        <v>210</v>
      </c>
    </row>
    <row r="83" spans="1:8" x14ac:dyDescent="0.2">
      <c r="A83" s="16" t="s">
        <v>20</v>
      </c>
      <c r="B83" s="13">
        <v>180</v>
      </c>
      <c r="C83" s="13"/>
      <c r="D83" s="13"/>
      <c r="E83" s="13"/>
      <c r="F83" s="13"/>
      <c r="G83" t="s">
        <v>14</v>
      </c>
      <c r="H83" s="13">
        <v>136</v>
      </c>
    </row>
    <row r="84" spans="1:8" x14ac:dyDescent="0.2">
      <c r="A84" s="16" t="s">
        <v>20</v>
      </c>
      <c r="B84" s="13">
        <v>27</v>
      </c>
      <c r="C84" s="13"/>
      <c r="D84" s="13"/>
      <c r="E84" s="13"/>
      <c r="F84" s="13"/>
      <c r="G84" t="s">
        <v>14</v>
      </c>
      <c r="H84" s="13">
        <v>86</v>
      </c>
    </row>
    <row r="85" spans="1:8" x14ac:dyDescent="0.2">
      <c r="A85" s="16" t="s">
        <v>20</v>
      </c>
      <c r="B85" s="13">
        <v>2331</v>
      </c>
      <c r="C85" s="13"/>
      <c r="D85" s="13"/>
      <c r="E85" s="13"/>
      <c r="F85" s="13"/>
      <c r="G85" t="s">
        <v>14</v>
      </c>
      <c r="H85" s="13">
        <v>19</v>
      </c>
    </row>
    <row r="86" spans="1:8" x14ac:dyDescent="0.2">
      <c r="A86" s="16" t="s">
        <v>20</v>
      </c>
      <c r="B86" s="13">
        <v>113</v>
      </c>
      <c r="C86" s="13"/>
      <c r="D86" s="13"/>
      <c r="E86" s="13"/>
      <c r="F86" s="13"/>
      <c r="G86" t="s">
        <v>14</v>
      </c>
      <c r="H86" s="13">
        <v>886</v>
      </c>
    </row>
    <row r="87" spans="1:8" x14ac:dyDescent="0.2">
      <c r="A87" s="16" t="s">
        <v>20</v>
      </c>
      <c r="B87" s="13">
        <v>164</v>
      </c>
      <c r="C87" s="13"/>
      <c r="D87" s="13"/>
      <c r="E87" s="13"/>
      <c r="F87" s="13"/>
      <c r="G87" t="s">
        <v>14</v>
      </c>
      <c r="H87" s="13">
        <v>35</v>
      </c>
    </row>
    <row r="88" spans="1:8" x14ac:dyDescent="0.2">
      <c r="A88" s="16" t="s">
        <v>20</v>
      </c>
      <c r="B88" s="13">
        <v>164</v>
      </c>
      <c r="C88" s="13"/>
      <c r="D88" s="13"/>
      <c r="E88" s="13"/>
      <c r="F88" s="13"/>
      <c r="G88" t="s">
        <v>14</v>
      </c>
      <c r="H88" s="13">
        <v>24</v>
      </c>
    </row>
    <row r="89" spans="1:8" x14ac:dyDescent="0.2">
      <c r="A89" s="16" t="s">
        <v>20</v>
      </c>
      <c r="B89" s="13">
        <v>336</v>
      </c>
      <c r="C89" s="13"/>
      <c r="D89" s="13"/>
      <c r="E89" s="13"/>
      <c r="F89" s="13"/>
      <c r="G89" t="s">
        <v>14</v>
      </c>
      <c r="H89" s="13">
        <v>86</v>
      </c>
    </row>
    <row r="90" spans="1:8" x14ac:dyDescent="0.2">
      <c r="A90" s="16" t="s">
        <v>20</v>
      </c>
      <c r="B90" s="13">
        <v>1917</v>
      </c>
      <c r="C90" s="13"/>
      <c r="D90" s="13"/>
      <c r="E90" s="13"/>
      <c r="F90" s="13"/>
      <c r="G90" t="s">
        <v>14</v>
      </c>
      <c r="H90" s="13">
        <v>243</v>
      </c>
    </row>
    <row r="91" spans="1:8" x14ac:dyDescent="0.2">
      <c r="A91" s="16" t="s">
        <v>20</v>
      </c>
      <c r="B91" s="13">
        <v>95</v>
      </c>
      <c r="C91" s="13"/>
      <c r="D91" s="13"/>
      <c r="E91" s="13"/>
      <c r="F91" s="13"/>
      <c r="G91" t="s">
        <v>14</v>
      </c>
      <c r="H91" s="13">
        <v>65</v>
      </c>
    </row>
    <row r="92" spans="1:8" x14ac:dyDescent="0.2">
      <c r="A92" s="16" t="s">
        <v>20</v>
      </c>
      <c r="B92" s="13">
        <v>147</v>
      </c>
      <c r="C92" s="13"/>
      <c r="D92" s="13"/>
      <c r="E92" s="13"/>
      <c r="F92" s="13"/>
      <c r="G92" t="s">
        <v>14</v>
      </c>
      <c r="H92" s="13">
        <v>100</v>
      </c>
    </row>
    <row r="93" spans="1:8" x14ac:dyDescent="0.2">
      <c r="A93" s="16" t="s">
        <v>20</v>
      </c>
      <c r="B93" s="13">
        <v>86</v>
      </c>
      <c r="C93" s="13"/>
      <c r="D93" s="13"/>
      <c r="E93" s="13"/>
      <c r="F93" s="13"/>
      <c r="G93" t="s">
        <v>14</v>
      </c>
      <c r="H93" s="13">
        <v>168</v>
      </c>
    </row>
    <row r="94" spans="1:8" x14ac:dyDescent="0.2">
      <c r="A94" s="16" t="s">
        <v>20</v>
      </c>
      <c r="B94" s="13">
        <v>83</v>
      </c>
      <c r="C94" s="13"/>
      <c r="D94" s="13"/>
      <c r="E94" s="13"/>
      <c r="F94" s="13"/>
      <c r="G94" t="s">
        <v>14</v>
      </c>
      <c r="H94" s="13">
        <v>13</v>
      </c>
    </row>
    <row r="95" spans="1:8" x14ac:dyDescent="0.2">
      <c r="A95" s="16" t="s">
        <v>20</v>
      </c>
      <c r="B95" s="13">
        <v>676</v>
      </c>
      <c r="C95" s="13"/>
      <c r="D95" s="13"/>
      <c r="E95" s="13"/>
      <c r="F95" s="13"/>
      <c r="G95" t="s">
        <v>14</v>
      </c>
      <c r="H95" s="13">
        <v>1</v>
      </c>
    </row>
    <row r="96" spans="1:8" x14ac:dyDescent="0.2">
      <c r="A96" s="16" t="s">
        <v>20</v>
      </c>
      <c r="B96" s="13">
        <v>361</v>
      </c>
      <c r="C96" s="13"/>
      <c r="D96" s="13"/>
      <c r="E96" s="13"/>
      <c r="F96" s="13"/>
      <c r="G96" t="s">
        <v>14</v>
      </c>
      <c r="H96" s="13">
        <v>40</v>
      </c>
    </row>
    <row r="97" spans="1:8" x14ac:dyDescent="0.2">
      <c r="A97" s="16" t="s">
        <v>20</v>
      </c>
      <c r="B97" s="13">
        <v>131</v>
      </c>
      <c r="C97" s="13"/>
      <c r="D97" s="13"/>
      <c r="E97" s="13"/>
      <c r="F97" s="13"/>
      <c r="G97" t="s">
        <v>14</v>
      </c>
      <c r="H97" s="13">
        <v>226</v>
      </c>
    </row>
    <row r="98" spans="1:8" x14ac:dyDescent="0.2">
      <c r="A98" s="16" t="s">
        <v>20</v>
      </c>
      <c r="B98" s="13">
        <v>126</v>
      </c>
      <c r="C98" s="13"/>
      <c r="D98" s="13"/>
      <c r="E98" s="13"/>
      <c r="F98" s="13"/>
      <c r="G98" t="s">
        <v>14</v>
      </c>
      <c r="H98" s="13">
        <v>1625</v>
      </c>
    </row>
    <row r="99" spans="1:8" x14ac:dyDescent="0.2">
      <c r="A99" s="16" t="s">
        <v>20</v>
      </c>
      <c r="B99" s="13">
        <v>275</v>
      </c>
      <c r="C99" s="13"/>
      <c r="D99" s="13"/>
      <c r="E99" s="13"/>
      <c r="F99" s="13"/>
      <c r="G99" t="s">
        <v>14</v>
      </c>
      <c r="H99" s="13">
        <v>143</v>
      </c>
    </row>
    <row r="100" spans="1:8" x14ac:dyDescent="0.2">
      <c r="A100" s="16" t="s">
        <v>20</v>
      </c>
      <c r="B100" s="13">
        <v>67</v>
      </c>
      <c r="C100" s="13"/>
      <c r="D100" s="13"/>
      <c r="E100" s="13"/>
      <c r="F100" s="13"/>
      <c r="G100" t="s">
        <v>14</v>
      </c>
      <c r="H100" s="13">
        <v>934</v>
      </c>
    </row>
    <row r="101" spans="1:8" x14ac:dyDescent="0.2">
      <c r="A101" s="16" t="s">
        <v>20</v>
      </c>
      <c r="B101" s="13">
        <v>154</v>
      </c>
      <c r="C101" s="13"/>
      <c r="D101" s="13"/>
      <c r="E101" s="13"/>
      <c r="F101" s="13"/>
      <c r="G101" t="s">
        <v>14</v>
      </c>
      <c r="H101" s="13">
        <v>17</v>
      </c>
    </row>
    <row r="102" spans="1:8" x14ac:dyDescent="0.2">
      <c r="A102" s="16" t="s">
        <v>20</v>
      </c>
      <c r="B102" s="13">
        <v>1782</v>
      </c>
      <c r="C102" s="13"/>
      <c r="D102" s="13"/>
      <c r="E102" s="13"/>
      <c r="F102" s="13"/>
      <c r="G102" t="s">
        <v>14</v>
      </c>
      <c r="H102" s="13">
        <v>2179</v>
      </c>
    </row>
    <row r="103" spans="1:8" x14ac:dyDescent="0.2">
      <c r="A103" s="16" t="s">
        <v>20</v>
      </c>
      <c r="B103" s="13">
        <v>903</v>
      </c>
      <c r="C103" s="13"/>
      <c r="D103" s="13"/>
      <c r="E103" s="13"/>
      <c r="F103" s="13"/>
      <c r="G103" t="s">
        <v>14</v>
      </c>
      <c r="H103" s="13">
        <v>931</v>
      </c>
    </row>
    <row r="104" spans="1:8" x14ac:dyDescent="0.2">
      <c r="A104" s="16" t="s">
        <v>20</v>
      </c>
      <c r="B104" s="13">
        <v>94</v>
      </c>
      <c r="C104" s="13"/>
      <c r="D104" s="13"/>
      <c r="E104" s="13"/>
      <c r="F104" s="13"/>
      <c r="G104" t="s">
        <v>14</v>
      </c>
      <c r="H104" s="13">
        <v>92</v>
      </c>
    </row>
    <row r="105" spans="1:8" x14ac:dyDescent="0.2">
      <c r="A105" s="16" t="s">
        <v>20</v>
      </c>
      <c r="B105" s="13">
        <v>180</v>
      </c>
      <c r="C105" s="13"/>
      <c r="D105" s="13"/>
      <c r="E105" s="13"/>
      <c r="F105" s="13"/>
      <c r="G105" t="s">
        <v>14</v>
      </c>
      <c r="H105" s="13">
        <v>57</v>
      </c>
    </row>
    <row r="106" spans="1:8" x14ac:dyDescent="0.2">
      <c r="A106" s="16" t="s">
        <v>20</v>
      </c>
      <c r="B106" s="13">
        <v>533</v>
      </c>
      <c r="C106" s="13"/>
      <c r="D106" s="13"/>
      <c r="E106" s="13"/>
      <c r="F106" s="13"/>
      <c r="G106" t="s">
        <v>14</v>
      </c>
      <c r="H106" s="13">
        <v>41</v>
      </c>
    </row>
    <row r="107" spans="1:8" x14ac:dyDescent="0.2">
      <c r="A107" s="16" t="s">
        <v>20</v>
      </c>
      <c r="B107" s="13">
        <v>2443</v>
      </c>
      <c r="C107" s="13"/>
      <c r="D107" s="13"/>
      <c r="E107" s="13"/>
      <c r="F107" s="13"/>
      <c r="G107" t="s">
        <v>14</v>
      </c>
      <c r="H107" s="13">
        <v>1</v>
      </c>
    </row>
    <row r="108" spans="1:8" x14ac:dyDescent="0.2">
      <c r="A108" s="16" t="s">
        <v>20</v>
      </c>
      <c r="B108" s="13">
        <v>89</v>
      </c>
      <c r="C108" s="13"/>
      <c r="D108" s="13"/>
      <c r="E108" s="13"/>
      <c r="F108" s="13"/>
      <c r="G108" t="s">
        <v>14</v>
      </c>
      <c r="H108" s="13">
        <v>101</v>
      </c>
    </row>
    <row r="109" spans="1:8" x14ac:dyDescent="0.2">
      <c r="A109" s="16" t="s">
        <v>20</v>
      </c>
      <c r="B109" s="13">
        <v>159</v>
      </c>
      <c r="C109" s="13"/>
      <c r="D109" s="13"/>
      <c r="E109" s="13"/>
      <c r="F109" s="13"/>
      <c r="G109" t="s">
        <v>14</v>
      </c>
      <c r="H109" s="13">
        <v>1335</v>
      </c>
    </row>
    <row r="110" spans="1:8" x14ac:dyDescent="0.2">
      <c r="A110" s="16" t="s">
        <v>20</v>
      </c>
      <c r="B110" s="13">
        <v>50</v>
      </c>
      <c r="C110" s="13"/>
      <c r="D110" s="13"/>
      <c r="E110" s="13"/>
      <c r="F110" s="13"/>
      <c r="G110" t="s">
        <v>14</v>
      </c>
      <c r="H110" s="13">
        <v>15</v>
      </c>
    </row>
    <row r="111" spans="1:8" x14ac:dyDescent="0.2">
      <c r="A111" s="16" t="s">
        <v>20</v>
      </c>
      <c r="B111" s="13">
        <v>186</v>
      </c>
      <c r="C111" s="13"/>
      <c r="D111" s="13"/>
      <c r="E111" s="13"/>
      <c r="F111" s="13"/>
      <c r="G111" t="s">
        <v>14</v>
      </c>
      <c r="H111" s="13">
        <v>454</v>
      </c>
    </row>
    <row r="112" spans="1:8" x14ac:dyDescent="0.2">
      <c r="A112" s="16" t="s">
        <v>20</v>
      </c>
      <c r="B112" s="13">
        <v>1071</v>
      </c>
      <c r="C112" s="13"/>
      <c r="D112" s="13"/>
      <c r="E112" s="13"/>
      <c r="F112" s="13"/>
      <c r="G112" t="s">
        <v>14</v>
      </c>
      <c r="H112" s="13">
        <v>3182</v>
      </c>
    </row>
    <row r="113" spans="1:8" x14ac:dyDescent="0.2">
      <c r="A113" s="16" t="s">
        <v>20</v>
      </c>
      <c r="B113" s="13">
        <v>117</v>
      </c>
      <c r="C113" s="13"/>
      <c r="D113" s="13"/>
      <c r="E113" s="13"/>
      <c r="F113" s="13"/>
      <c r="G113" t="s">
        <v>14</v>
      </c>
      <c r="H113" s="13">
        <v>15</v>
      </c>
    </row>
    <row r="114" spans="1:8" x14ac:dyDescent="0.2">
      <c r="A114" s="16" t="s">
        <v>20</v>
      </c>
      <c r="B114" s="13">
        <v>70</v>
      </c>
      <c r="C114" s="13"/>
      <c r="D114" s="13"/>
      <c r="E114" s="13"/>
      <c r="F114" s="13"/>
      <c r="G114" t="s">
        <v>14</v>
      </c>
      <c r="H114" s="13">
        <v>133</v>
      </c>
    </row>
    <row r="115" spans="1:8" x14ac:dyDescent="0.2">
      <c r="A115" s="16" t="s">
        <v>20</v>
      </c>
      <c r="B115" s="13">
        <v>135</v>
      </c>
      <c r="C115" s="13"/>
      <c r="D115" s="13"/>
      <c r="E115" s="13"/>
      <c r="F115" s="13"/>
      <c r="G115" t="s">
        <v>14</v>
      </c>
      <c r="H115" s="13">
        <v>2062</v>
      </c>
    </row>
    <row r="116" spans="1:8" x14ac:dyDescent="0.2">
      <c r="A116" s="16" t="s">
        <v>20</v>
      </c>
      <c r="B116" s="13">
        <v>768</v>
      </c>
      <c r="C116" s="13"/>
      <c r="D116" s="13"/>
      <c r="E116" s="13"/>
      <c r="F116" s="13"/>
      <c r="G116" t="s">
        <v>14</v>
      </c>
      <c r="H116" s="13">
        <v>29</v>
      </c>
    </row>
    <row r="117" spans="1:8" x14ac:dyDescent="0.2">
      <c r="A117" s="16" t="s">
        <v>20</v>
      </c>
      <c r="B117" s="13">
        <v>199</v>
      </c>
      <c r="C117" s="13"/>
      <c r="D117" s="13"/>
      <c r="E117" s="13"/>
      <c r="F117" s="13"/>
      <c r="G117" t="s">
        <v>14</v>
      </c>
      <c r="H117" s="13">
        <v>132</v>
      </c>
    </row>
    <row r="118" spans="1:8" x14ac:dyDescent="0.2">
      <c r="A118" s="16" t="s">
        <v>20</v>
      </c>
      <c r="B118" s="13">
        <v>107</v>
      </c>
      <c r="C118" s="13"/>
      <c r="D118" s="13"/>
      <c r="E118" s="13"/>
      <c r="F118" s="13"/>
      <c r="G118" t="s">
        <v>14</v>
      </c>
      <c r="H118" s="13">
        <v>137</v>
      </c>
    </row>
    <row r="119" spans="1:8" x14ac:dyDescent="0.2">
      <c r="A119" s="16" t="s">
        <v>20</v>
      </c>
      <c r="B119" s="13">
        <v>195</v>
      </c>
      <c r="C119" s="13"/>
      <c r="D119" s="13"/>
      <c r="E119" s="13"/>
      <c r="F119" s="13"/>
      <c r="G119" t="s">
        <v>14</v>
      </c>
      <c r="H119" s="13">
        <v>908</v>
      </c>
    </row>
    <row r="120" spans="1:8" x14ac:dyDescent="0.2">
      <c r="A120" s="16" t="s">
        <v>20</v>
      </c>
      <c r="B120" s="13">
        <v>3376</v>
      </c>
      <c r="C120" s="13"/>
      <c r="D120" s="13"/>
      <c r="E120" s="13"/>
      <c r="F120" s="13"/>
      <c r="G120" t="s">
        <v>14</v>
      </c>
      <c r="H120" s="13">
        <v>10</v>
      </c>
    </row>
    <row r="121" spans="1:8" x14ac:dyDescent="0.2">
      <c r="A121" s="16" t="s">
        <v>20</v>
      </c>
      <c r="B121" s="13">
        <v>41</v>
      </c>
      <c r="C121" s="13"/>
      <c r="D121" s="13"/>
      <c r="E121" s="13"/>
      <c r="F121" s="13"/>
      <c r="G121" t="s">
        <v>14</v>
      </c>
      <c r="H121" s="13">
        <v>1910</v>
      </c>
    </row>
    <row r="122" spans="1:8" x14ac:dyDescent="0.2">
      <c r="A122" s="16" t="s">
        <v>20</v>
      </c>
      <c r="B122" s="13">
        <v>1821</v>
      </c>
      <c r="C122" s="13"/>
      <c r="D122" s="13"/>
      <c r="E122" s="13"/>
      <c r="F122" s="13"/>
      <c r="G122" t="s">
        <v>14</v>
      </c>
      <c r="H122" s="13">
        <v>38</v>
      </c>
    </row>
    <row r="123" spans="1:8" x14ac:dyDescent="0.2">
      <c r="A123" s="16" t="s">
        <v>20</v>
      </c>
      <c r="B123" s="13">
        <v>164</v>
      </c>
      <c r="C123" s="13"/>
      <c r="D123" s="13"/>
      <c r="E123" s="13"/>
      <c r="F123" s="13"/>
      <c r="G123" t="s">
        <v>14</v>
      </c>
      <c r="H123" s="13">
        <v>104</v>
      </c>
    </row>
    <row r="124" spans="1:8" x14ac:dyDescent="0.2">
      <c r="A124" s="16" t="s">
        <v>20</v>
      </c>
      <c r="B124" s="13">
        <v>157</v>
      </c>
      <c r="C124" s="13"/>
      <c r="D124" s="13"/>
      <c r="E124" s="13"/>
      <c r="F124" s="13"/>
      <c r="G124" t="s">
        <v>14</v>
      </c>
      <c r="H124" s="13">
        <v>49</v>
      </c>
    </row>
    <row r="125" spans="1:8" x14ac:dyDescent="0.2">
      <c r="A125" s="16" t="s">
        <v>20</v>
      </c>
      <c r="B125" s="13">
        <v>246</v>
      </c>
      <c r="C125" s="13"/>
      <c r="D125" s="13"/>
      <c r="E125" s="13"/>
      <c r="F125" s="13"/>
      <c r="G125" t="s">
        <v>14</v>
      </c>
      <c r="H125" s="13">
        <v>1</v>
      </c>
    </row>
    <row r="126" spans="1:8" x14ac:dyDescent="0.2">
      <c r="A126" s="16" t="s">
        <v>20</v>
      </c>
      <c r="B126" s="13">
        <v>1396</v>
      </c>
      <c r="C126" s="13"/>
      <c r="D126" s="13"/>
      <c r="E126" s="13"/>
      <c r="F126" s="13"/>
      <c r="G126" t="s">
        <v>14</v>
      </c>
      <c r="H126" s="13">
        <v>245</v>
      </c>
    </row>
    <row r="127" spans="1:8" x14ac:dyDescent="0.2">
      <c r="A127" s="16" t="s">
        <v>20</v>
      </c>
      <c r="B127" s="13">
        <v>2506</v>
      </c>
      <c r="C127" s="13"/>
      <c r="D127" s="13"/>
      <c r="E127" s="13"/>
      <c r="F127" s="13"/>
      <c r="G127" t="s">
        <v>14</v>
      </c>
      <c r="H127" s="13">
        <v>32</v>
      </c>
    </row>
    <row r="128" spans="1:8" x14ac:dyDescent="0.2">
      <c r="A128" s="16" t="s">
        <v>20</v>
      </c>
      <c r="B128" s="13">
        <v>244</v>
      </c>
      <c r="C128" s="13"/>
      <c r="D128" s="13"/>
      <c r="E128" s="13"/>
      <c r="F128" s="13"/>
      <c r="G128" t="s">
        <v>14</v>
      </c>
      <c r="H128" s="13">
        <v>7</v>
      </c>
    </row>
    <row r="129" spans="1:8" x14ac:dyDescent="0.2">
      <c r="A129" s="16" t="s">
        <v>20</v>
      </c>
      <c r="B129" s="13">
        <v>146</v>
      </c>
      <c r="C129" s="13"/>
      <c r="D129" s="13"/>
      <c r="E129" s="13"/>
      <c r="F129" s="13"/>
      <c r="G129" t="s">
        <v>14</v>
      </c>
      <c r="H129" s="13">
        <v>803</v>
      </c>
    </row>
    <row r="130" spans="1:8" x14ac:dyDescent="0.2">
      <c r="A130" s="16" t="s">
        <v>20</v>
      </c>
      <c r="B130" s="13">
        <v>1267</v>
      </c>
      <c r="C130" s="13"/>
      <c r="D130" s="13"/>
      <c r="E130" s="13"/>
      <c r="F130" s="13"/>
      <c r="G130" t="s">
        <v>14</v>
      </c>
      <c r="H130" s="13">
        <v>16</v>
      </c>
    </row>
    <row r="131" spans="1:8" x14ac:dyDescent="0.2">
      <c r="A131" s="16" t="s">
        <v>20</v>
      </c>
      <c r="B131" s="13">
        <v>1561</v>
      </c>
      <c r="C131" s="13"/>
      <c r="D131" s="13"/>
      <c r="E131" s="13"/>
      <c r="F131" s="13"/>
      <c r="G131" t="s">
        <v>14</v>
      </c>
      <c r="H131" s="13">
        <v>31</v>
      </c>
    </row>
    <row r="132" spans="1:8" x14ac:dyDescent="0.2">
      <c r="A132" s="16" t="s">
        <v>20</v>
      </c>
      <c r="B132" s="13">
        <v>48</v>
      </c>
      <c r="C132" s="13"/>
      <c r="D132" s="13"/>
      <c r="E132" s="13"/>
      <c r="F132" s="13"/>
      <c r="G132" t="s">
        <v>14</v>
      </c>
      <c r="H132" s="13">
        <v>108</v>
      </c>
    </row>
    <row r="133" spans="1:8" x14ac:dyDescent="0.2">
      <c r="A133" s="16" t="s">
        <v>20</v>
      </c>
      <c r="B133" s="13">
        <v>2739</v>
      </c>
      <c r="C133" s="13"/>
      <c r="D133" s="13"/>
      <c r="E133" s="13"/>
      <c r="F133" s="13"/>
      <c r="G133" t="s">
        <v>14</v>
      </c>
      <c r="H133" s="13">
        <v>30</v>
      </c>
    </row>
    <row r="134" spans="1:8" x14ac:dyDescent="0.2">
      <c r="A134" s="16" t="s">
        <v>20</v>
      </c>
      <c r="B134" s="13">
        <v>3537</v>
      </c>
      <c r="C134" s="13"/>
      <c r="D134" s="13"/>
      <c r="E134" s="13"/>
      <c r="F134" s="13"/>
      <c r="G134" t="s">
        <v>14</v>
      </c>
      <c r="H134" s="13">
        <v>17</v>
      </c>
    </row>
    <row r="135" spans="1:8" x14ac:dyDescent="0.2">
      <c r="A135" s="16" t="s">
        <v>20</v>
      </c>
      <c r="B135" s="13">
        <v>2107</v>
      </c>
      <c r="C135" s="13"/>
      <c r="D135" s="13"/>
      <c r="E135" s="13"/>
      <c r="F135" s="13"/>
      <c r="G135" t="s">
        <v>14</v>
      </c>
      <c r="H135" s="13">
        <v>80</v>
      </c>
    </row>
    <row r="136" spans="1:8" x14ac:dyDescent="0.2">
      <c r="A136" s="16" t="s">
        <v>20</v>
      </c>
      <c r="B136" s="13">
        <v>3318</v>
      </c>
      <c r="C136" s="13"/>
      <c r="D136" s="13"/>
      <c r="E136" s="13"/>
      <c r="F136" s="13"/>
      <c r="G136" t="s">
        <v>14</v>
      </c>
      <c r="H136" s="13">
        <v>2468</v>
      </c>
    </row>
    <row r="137" spans="1:8" x14ac:dyDescent="0.2">
      <c r="A137" s="16" t="s">
        <v>20</v>
      </c>
      <c r="B137" s="13">
        <v>340</v>
      </c>
      <c r="C137" s="13"/>
      <c r="D137" s="13"/>
      <c r="E137" s="13"/>
      <c r="F137" s="13"/>
      <c r="G137" t="s">
        <v>14</v>
      </c>
      <c r="H137" s="13">
        <v>26</v>
      </c>
    </row>
    <row r="138" spans="1:8" x14ac:dyDescent="0.2">
      <c r="A138" s="16" t="s">
        <v>20</v>
      </c>
      <c r="B138" s="13">
        <v>1442</v>
      </c>
      <c r="C138" s="13"/>
      <c r="D138" s="13"/>
      <c r="E138" s="13"/>
      <c r="F138" s="13"/>
      <c r="G138" t="s">
        <v>14</v>
      </c>
      <c r="H138" s="13">
        <v>73</v>
      </c>
    </row>
    <row r="139" spans="1:8" x14ac:dyDescent="0.2">
      <c r="A139" s="16" t="s">
        <v>20</v>
      </c>
      <c r="B139" s="13">
        <v>126</v>
      </c>
      <c r="C139" s="13"/>
      <c r="D139" s="13"/>
      <c r="E139" s="13"/>
      <c r="F139" s="13"/>
      <c r="G139" t="s">
        <v>14</v>
      </c>
      <c r="H139" s="13">
        <v>128</v>
      </c>
    </row>
    <row r="140" spans="1:8" x14ac:dyDescent="0.2">
      <c r="A140" s="16" t="s">
        <v>20</v>
      </c>
      <c r="B140" s="13">
        <v>524</v>
      </c>
      <c r="C140" s="13"/>
      <c r="D140" s="13"/>
      <c r="E140" s="13"/>
      <c r="F140" s="13"/>
      <c r="G140" t="s">
        <v>14</v>
      </c>
      <c r="H140" s="13">
        <v>33</v>
      </c>
    </row>
    <row r="141" spans="1:8" x14ac:dyDescent="0.2">
      <c r="A141" s="16" t="s">
        <v>20</v>
      </c>
      <c r="B141" s="13">
        <v>1989</v>
      </c>
      <c r="C141" s="13"/>
      <c r="D141" s="13"/>
      <c r="E141" s="13"/>
      <c r="F141" s="13"/>
      <c r="G141" t="s">
        <v>14</v>
      </c>
      <c r="H141" s="13">
        <v>1072</v>
      </c>
    </row>
    <row r="142" spans="1:8" x14ac:dyDescent="0.2">
      <c r="A142" s="16" t="s">
        <v>20</v>
      </c>
      <c r="B142" s="13">
        <v>157</v>
      </c>
      <c r="C142" s="13"/>
      <c r="D142" s="13"/>
      <c r="E142" s="13"/>
      <c r="F142" s="13"/>
      <c r="G142" t="s">
        <v>14</v>
      </c>
      <c r="H142" s="13">
        <v>393</v>
      </c>
    </row>
    <row r="143" spans="1:8" x14ac:dyDescent="0.2">
      <c r="A143" s="16" t="s">
        <v>20</v>
      </c>
      <c r="B143" s="13">
        <v>4498</v>
      </c>
      <c r="C143" s="13"/>
      <c r="D143" s="13"/>
      <c r="E143" s="13"/>
      <c r="F143" s="13"/>
      <c r="G143" t="s">
        <v>14</v>
      </c>
      <c r="H143" s="13">
        <v>1257</v>
      </c>
    </row>
    <row r="144" spans="1:8" x14ac:dyDescent="0.2">
      <c r="A144" s="16" t="s">
        <v>20</v>
      </c>
      <c r="B144" s="13">
        <v>80</v>
      </c>
      <c r="C144" s="13"/>
      <c r="D144" s="13"/>
      <c r="E144" s="13"/>
      <c r="F144" s="13"/>
      <c r="G144" t="s">
        <v>14</v>
      </c>
      <c r="H144" s="13">
        <v>328</v>
      </c>
    </row>
    <row r="145" spans="1:8" x14ac:dyDescent="0.2">
      <c r="A145" s="16" t="s">
        <v>20</v>
      </c>
      <c r="B145" s="13">
        <v>43</v>
      </c>
      <c r="C145" s="13"/>
      <c r="D145" s="13"/>
      <c r="E145" s="13"/>
      <c r="F145" s="13"/>
      <c r="G145" t="s">
        <v>14</v>
      </c>
      <c r="H145" s="13">
        <v>147</v>
      </c>
    </row>
    <row r="146" spans="1:8" x14ac:dyDescent="0.2">
      <c r="A146" s="16" t="s">
        <v>20</v>
      </c>
      <c r="B146" s="13">
        <v>2053</v>
      </c>
      <c r="C146" s="13"/>
      <c r="D146" s="13"/>
      <c r="E146" s="13"/>
      <c r="F146" s="13"/>
      <c r="G146" t="s">
        <v>14</v>
      </c>
      <c r="H146" s="13">
        <v>830</v>
      </c>
    </row>
    <row r="147" spans="1:8" x14ac:dyDescent="0.2">
      <c r="A147" s="16" t="s">
        <v>20</v>
      </c>
      <c r="B147" s="13">
        <v>168</v>
      </c>
      <c r="C147" s="13"/>
      <c r="D147" s="13"/>
      <c r="E147" s="13"/>
      <c r="F147" s="13"/>
      <c r="G147" t="s">
        <v>14</v>
      </c>
      <c r="H147" s="13">
        <v>331</v>
      </c>
    </row>
    <row r="148" spans="1:8" x14ac:dyDescent="0.2">
      <c r="A148" s="16" t="s">
        <v>20</v>
      </c>
      <c r="B148" s="13">
        <v>4289</v>
      </c>
      <c r="C148" s="13"/>
      <c r="D148" s="13"/>
      <c r="E148" s="13"/>
      <c r="F148" s="13"/>
      <c r="G148" t="s">
        <v>14</v>
      </c>
      <c r="H148" s="13">
        <v>25</v>
      </c>
    </row>
    <row r="149" spans="1:8" x14ac:dyDescent="0.2">
      <c r="A149" s="16" t="s">
        <v>20</v>
      </c>
      <c r="B149" s="13">
        <v>165</v>
      </c>
      <c r="C149" s="13"/>
      <c r="D149" s="13"/>
      <c r="E149" s="13"/>
      <c r="F149" s="13"/>
      <c r="G149" t="s">
        <v>14</v>
      </c>
      <c r="H149" s="13">
        <v>3483</v>
      </c>
    </row>
    <row r="150" spans="1:8" x14ac:dyDescent="0.2">
      <c r="A150" s="16" t="s">
        <v>20</v>
      </c>
      <c r="B150" s="13">
        <v>1815</v>
      </c>
      <c r="C150" s="13"/>
      <c r="D150" s="13"/>
      <c r="E150" s="13"/>
      <c r="F150" s="13"/>
      <c r="G150" t="s">
        <v>14</v>
      </c>
      <c r="H150" s="13">
        <v>923</v>
      </c>
    </row>
    <row r="151" spans="1:8" x14ac:dyDescent="0.2">
      <c r="A151" s="16" t="s">
        <v>20</v>
      </c>
      <c r="B151" s="13">
        <v>397</v>
      </c>
      <c r="C151" s="13"/>
      <c r="D151" s="13"/>
      <c r="E151" s="13"/>
      <c r="F151" s="13"/>
      <c r="G151" t="s">
        <v>14</v>
      </c>
      <c r="H151" s="13">
        <v>1</v>
      </c>
    </row>
    <row r="152" spans="1:8" x14ac:dyDescent="0.2">
      <c r="A152" s="16" t="s">
        <v>20</v>
      </c>
      <c r="B152" s="13">
        <v>1539</v>
      </c>
      <c r="C152" s="13"/>
      <c r="D152" s="13"/>
      <c r="E152" s="13"/>
      <c r="F152" s="13"/>
      <c r="G152" t="s">
        <v>14</v>
      </c>
      <c r="H152" s="13">
        <v>33</v>
      </c>
    </row>
    <row r="153" spans="1:8" x14ac:dyDescent="0.2">
      <c r="A153" s="16" t="s">
        <v>20</v>
      </c>
      <c r="B153" s="13">
        <v>138</v>
      </c>
      <c r="C153" s="13"/>
      <c r="D153" s="13"/>
      <c r="E153" s="13"/>
      <c r="F153" s="13"/>
      <c r="G153" t="s">
        <v>14</v>
      </c>
      <c r="H153" s="13">
        <v>40</v>
      </c>
    </row>
    <row r="154" spans="1:8" x14ac:dyDescent="0.2">
      <c r="A154" s="16" t="s">
        <v>20</v>
      </c>
      <c r="B154" s="13">
        <v>3594</v>
      </c>
      <c r="C154" s="13"/>
      <c r="D154" s="13"/>
      <c r="E154" s="13"/>
      <c r="F154" s="13"/>
      <c r="G154" t="s">
        <v>14</v>
      </c>
      <c r="H154" s="13">
        <v>23</v>
      </c>
    </row>
    <row r="155" spans="1:8" x14ac:dyDescent="0.2">
      <c r="A155" s="16" t="s">
        <v>20</v>
      </c>
      <c r="B155" s="13">
        <v>5880</v>
      </c>
      <c r="C155" s="13"/>
      <c r="D155" s="13"/>
      <c r="E155" s="13"/>
      <c r="F155" s="13"/>
      <c r="G155" t="s">
        <v>14</v>
      </c>
      <c r="H155" s="13">
        <v>75</v>
      </c>
    </row>
    <row r="156" spans="1:8" x14ac:dyDescent="0.2">
      <c r="A156" s="16" t="s">
        <v>20</v>
      </c>
      <c r="B156" s="13">
        <v>112</v>
      </c>
      <c r="C156" s="13"/>
      <c r="D156" s="13"/>
      <c r="E156" s="13"/>
      <c r="F156" s="13"/>
      <c r="G156" t="s">
        <v>14</v>
      </c>
      <c r="H156" s="13">
        <v>2176</v>
      </c>
    </row>
    <row r="157" spans="1:8" x14ac:dyDescent="0.2">
      <c r="A157" s="16" t="s">
        <v>20</v>
      </c>
      <c r="B157" s="13">
        <v>943</v>
      </c>
      <c r="C157" s="13"/>
      <c r="D157" s="13"/>
      <c r="E157" s="13"/>
      <c r="F157" s="13"/>
      <c r="G157" t="s">
        <v>14</v>
      </c>
      <c r="H157" s="13">
        <v>441</v>
      </c>
    </row>
    <row r="158" spans="1:8" x14ac:dyDescent="0.2">
      <c r="A158" s="16" t="s">
        <v>20</v>
      </c>
      <c r="B158" s="13">
        <v>2468</v>
      </c>
      <c r="C158" s="13"/>
      <c r="D158" s="13"/>
      <c r="E158" s="13"/>
      <c r="F158" s="13"/>
      <c r="G158" t="s">
        <v>14</v>
      </c>
      <c r="H158" s="13">
        <v>25</v>
      </c>
    </row>
    <row r="159" spans="1:8" x14ac:dyDescent="0.2">
      <c r="A159" s="16" t="s">
        <v>20</v>
      </c>
      <c r="B159" s="13">
        <v>2551</v>
      </c>
      <c r="C159" s="13"/>
      <c r="D159" s="13"/>
      <c r="E159" s="13"/>
      <c r="F159" s="13"/>
      <c r="G159" t="s">
        <v>14</v>
      </c>
      <c r="H159" s="13">
        <v>127</v>
      </c>
    </row>
    <row r="160" spans="1:8" x14ac:dyDescent="0.2">
      <c r="A160" s="16" t="s">
        <v>20</v>
      </c>
      <c r="B160" s="13">
        <v>101</v>
      </c>
      <c r="C160" s="13"/>
      <c r="D160" s="13"/>
      <c r="E160" s="13"/>
      <c r="F160" s="13"/>
      <c r="G160" t="s">
        <v>14</v>
      </c>
      <c r="H160" s="13">
        <v>355</v>
      </c>
    </row>
    <row r="161" spans="1:8" x14ac:dyDescent="0.2">
      <c r="A161" s="16" t="s">
        <v>20</v>
      </c>
      <c r="B161" s="13">
        <v>92</v>
      </c>
      <c r="C161" s="13"/>
      <c r="D161" s="13"/>
      <c r="E161" s="13"/>
      <c r="F161" s="13"/>
      <c r="G161" t="s">
        <v>14</v>
      </c>
      <c r="H161" s="13">
        <v>44</v>
      </c>
    </row>
    <row r="162" spans="1:8" x14ac:dyDescent="0.2">
      <c r="A162" s="16" t="s">
        <v>20</v>
      </c>
      <c r="B162" s="13">
        <v>62</v>
      </c>
      <c r="C162" s="13"/>
      <c r="D162" s="13"/>
      <c r="E162" s="13"/>
      <c r="F162" s="13"/>
      <c r="G162" t="s">
        <v>14</v>
      </c>
      <c r="H162" s="13">
        <v>67</v>
      </c>
    </row>
    <row r="163" spans="1:8" x14ac:dyDescent="0.2">
      <c r="A163" s="16" t="s">
        <v>20</v>
      </c>
      <c r="B163" s="13">
        <v>149</v>
      </c>
      <c r="C163" s="13"/>
      <c r="D163" s="13"/>
      <c r="E163" s="13"/>
      <c r="F163" s="13"/>
      <c r="G163" t="s">
        <v>14</v>
      </c>
      <c r="H163" s="13">
        <v>1068</v>
      </c>
    </row>
    <row r="164" spans="1:8" x14ac:dyDescent="0.2">
      <c r="A164" s="16" t="s">
        <v>20</v>
      </c>
      <c r="B164" s="13">
        <v>329</v>
      </c>
      <c r="C164" s="13"/>
      <c r="D164" s="13"/>
      <c r="E164" s="13"/>
      <c r="F164" s="13"/>
      <c r="G164" t="s">
        <v>14</v>
      </c>
      <c r="H164" s="13">
        <v>424</v>
      </c>
    </row>
    <row r="165" spans="1:8" x14ac:dyDescent="0.2">
      <c r="A165" s="16" t="s">
        <v>20</v>
      </c>
      <c r="B165" s="13">
        <v>97</v>
      </c>
      <c r="C165" s="13"/>
      <c r="D165" s="13"/>
      <c r="E165" s="13"/>
      <c r="F165" s="13"/>
      <c r="G165" t="s">
        <v>14</v>
      </c>
      <c r="H165" s="13">
        <v>151</v>
      </c>
    </row>
    <row r="166" spans="1:8" x14ac:dyDescent="0.2">
      <c r="A166" s="16" t="s">
        <v>20</v>
      </c>
      <c r="B166" s="13">
        <v>1784</v>
      </c>
      <c r="C166" s="13"/>
      <c r="D166" s="13"/>
      <c r="E166" s="13"/>
      <c r="F166" s="13"/>
      <c r="G166" t="s">
        <v>14</v>
      </c>
      <c r="H166" s="13">
        <v>1608</v>
      </c>
    </row>
    <row r="167" spans="1:8" x14ac:dyDescent="0.2">
      <c r="A167" s="16" t="s">
        <v>20</v>
      </c>
      <c r="B167" s="13">
        <v>1684</v>
      </c>
      <c r="C167" s="13"/>
      <c r="D167" s="13"/>
      <c r="E167" s="13"/>
      <c r="F167" s="13"/>
      <c r="G167" t="s">
        <v>14</v>
      </c>
      <c r="H167" s="13">
        <v>941</v>
      </c>
    </row>
    <row r="168" spans="1:8" x14ac:dyDescent="0.2">
      <c r="A168" s="16" t="s">
        <v>20</v>
      </c>
      <c r="B168" s="13">
        <v>250</v>
      </c>
      <c r="C168" s="13"/>
      <c r="D168" s="13"/>
      <c r="E168" s="13"/>
      <c r="F168" s="13"/>
      <c r="G168" t="s">
        <v>14</v>
      </c>
      <c r="H168" s="13">
        <v>1</v>
      </c>
    </row>
    <row r="169" spans="1:8" x14ac:dyDescent="0.2">
      <c r="A169" s="16" t="s">
        <v>20</v>
      </c>
      <c r="B169" s="13">
        <v>238</v>
      </c>
      <c r="C169" s="13"/>
      <c r="D169" s="13"/>
      <c r="E169" s="13"/>
      <c r="F169" s="13"/>
      <c r="G169" t="s">
        <v>14</v>
      </c>
      <c r="H169" s="13">
        <v>40</v>
      </c>
    </row>
    <row r="170" spans="1:8" x14ac:dyDescent="0.2">
      <c r="A170" s="16" t="s">
        <v>20</v>
      </c>
      <c r="B170" s="13">
        <v>53</v>
      </c>
      <c r="C170" s="13"/>
      <c r="D170" s="13"/>
      <c r="E170" s="13"/>
      <c r="F170" s="13"/>
      <c r="G170" t="s">
        <v>14</v>
      </c>
      <c r="H170" s="13">
        <v>3015</v>
      </c>
    </row>
    <row r="171" spans="1:8" x14ac:dyDescent="0.2">
      <c r="A171" s="16" t="s">
        <v>20</v>
      </c>
      <c r="B171" s="13">
        <v>214</v>
      </c>
      <c r="C171" s="13"/>
      <c r="D171" s="13"/>
      <c r="E171" s="13"/>
      <c r="F171" s="13"/>
      <c r="G171" t="s">
        <v>14</v>
      </c>
      <c r="H171" s="13">
        <v>435</v>
      </c>
    </row>
    <row r="172" spans="1:8" x14ac:dyDescent="0.2">
      <c r="A172" s="16" t="s">
        <v>20</v>
      </c>
      <c r="B172" s="13">
        <v>222</v>
      </c>
      <c r="C172" s="13"/>
      <c r="D172" s="13"/>
      <c r="E172" s="13"/>
      <c r="F172" s="13"/>
      <c r="G172" t="s">
        <v>14</v>
      </c>
      <c r="H172" s="13">
        <v>714</v>
      </c>
    </row>
    <row r="173" spans="1:8" x14ac:dyDescent="0.2">
      <c r="A173" s="16" t="s">
        <v>20</v>
      </c>
      <c r="B173" s="13">
        <v>1884</v>
      </c>
      <c r="C173" s="13"/>
      <c r="D173" s="13"/>
      <c r="E173" s="13"/>
      <c r="F173" s="13"/>
      <c r="G173" t="s">
        <v>14</v>
      </c>
      <c r="H173" s="13">
        <v>5497</v>
      </c>
    </row>
    <row r="174" spans="1:8" x14ac:dyDescent="0.2">
      <c r="A174" s="16" t="s">
        <v>20</v>
      </c>
      <c r="B174" s="13">
        <v>218</v>
      </c>
      <c r="C174" s="13"/>
      <c r="D174" s="13"/>
      <c r="E174" s="13"/>
      <c r="F174" s="13"/>
      <c r="G174" t="s">
        <v>14</v>
      </c>
      <c r="H174" s="13">
        <v>418</v>
      </c>
    </row>
    <row r="175" spans="1:8" x14ac:dyDescent="0.2">
      <c r="A175" s="16" t="s">
        <v>20</v>
      </c>
      <c r="B175" s="13">
        <v>6465</v>
      </c>
      <c r="C175" s="13"/>
      <c r="D175" s="13"/>
      <c r="E175" s="13"/>
      <c r="F175" s="13"/>
      <c r="G175" t="s">
        <v>14</v>
      </c>
      <c r="H175" s="13">
        <v>1439</v>
      </c>
    </row>
    <row r="176" spans="1:8" x14ac:dyDescent="0.2">
      <c r="A176" s="16" t="s">
        <v>20</v>
      </c>
      <c r="B176" s="13">
        <v>59</v>
      </c>
      <c r="C176" s="13"/>
      <c r="D176" s="13"/>
      <c r="E176" s="13"/>
      <c r="F176" s="13"/>
      <c r="G176" t="s">
        <v>14</v>
      </c>
      <c r="H176" s="13">
        <v>15</v>
      </c>
    </row>
    <row r="177" spans="1:8" x14ac:dyDescent="0.2">
      <c r="A177" s="16" t="s">
        <v>20</v>
      </c>
      <c r="B177" s="13">
        <v>88</v>
      </c>
      <c r="C177" s="13"/>
      <c r="D177" s="13"/>
      <c r="E177" s="13"/>
      <c r="F177" s="13"/>
      <c r="G177" t="s">
        <v>14</v>
      </c>
      <c r="H177" s="13">
        <v>1999</v>
      </c>
    </row>
    <row r="178" spans="1:8" x14ac:dyDescent="0.2">
      <c r="A178" s="16" t="s">
        <v>20</v>
      </c>
      <c r="B178" s="13">
        <v>1697</v>
      </c>
      <c r="C178" s="13"/>
      <c r="D178" s="13"/>
      <c r="E178" s="13"/>
      <c r="F178" s="13"/>
      <c r="G178" t="s">
        <v>14</v>
      </c>
      <c r="H178" s="13">
        <v>118</v>
      </c>
    </row>
    <row r="179" spans="1:8" x14ac:dyDescent="0.2">
      <c r="A179" s="16" t="s">
        <v>20</v>
      </c>
      <c r="B179" s="13">
        <v>92</v>
      </c>
      <c r="C179" s="13"/>
      <c r="D179" s="13"/>
      <c r="E179" s="13"/>
      <c r="F179" s="13"/>
      <c r="G179" t="s">
        <v>14</v>
      </c>
      <c r="H179" s="13">
        <v>162</v>
      </c>
    </row>
    <row r="180" spans="1:8" x14ac:dyDescent="0.2">
      <c r="A180" s="16" t="s">
        <v>20</v>
      </c>
      <c r="B180" s="13">
        <v>186</v>
      </c>
      <c r="C180" s="13"/>
      <c r="D180" s="13"/>
      <c r="E180" s="13"/>
      <c r="F180" s="13"/>
      <c r="G180" t="s">
        <v>14</v>
      </c>
      <c r="H180" s="13">
        <v>83</v>
      </c>
    </row>
    <row r="181" spans="1:8" x14ac:dyDescent="0.2">
      <c r="A181" s="16" t="s">
        <v>20</v>
      </c>
      <c r="B181" s="13">
        <v>138</v>
      </c>
      <c r="C181" s="13"/>
      <c r="D181" s="13"/>
      <c r="E181" s="13"/>
      <c r="F181" s="13"/>
      <c r="G181" t="s">
        <v>14</v>
      </c>
      <c r="H181" s="13">
        <v>747</v>
      </c>
    </row>
    <row r="182" spans="1:8" x14ac:dyDescent="0.2">
      <c r="A182" s="16" t="s">
        <v>20</v>
      </c>
      <c r="B182" s="13">
        <v>261</v>
      </c>
      <c r="C182" s="13"/>
      <c r="D182" s="13"/>
      <c r="E182" s="13"/>
      <c r="F182" s="13"/>
      <c r="G182" t="s">
        <v>14</v>
      </c>
      <c r="H182" s="13">
        <v>84</v>
      </c>
    </row>
    <row r="183" spans="1:8" x14ac:dyDescent="0.2">
      <c r="A183" s="16" t="s">
        <v>20</v>
      </c>
      <c r="B183" s="13">
        <v>107</v>
      </c>
      <c r="C183" s="13"/>
      <c r="D183" s="13"/>
      <c r="E183" s="13"/>
      <c r="F183" s="13"/>
      <c r="G183" t="s">
        <v>14</v>
      </c>
      <c r="H183" s="13">
        <v>91</v>
      </c>
    </row>
    <row r="184" spans="1:8" x14ac:dyDescent="0.2">
      <c r="A184" s="16" t="s">
        <v>20</v>
      </c>
      <c r="B184" s="13">
        <v>199</v>
      </c>
      <c r="C184" s="13"/>
      <c r="D184" s="13"/>
      <c r="E184" s="13"/>
      <c r="F184" s="13"/>
      <c r="G184" t="s">
        <v>14</v>
      </c>
      <c r="H184" s="13">
        <v>792</v>
      </c>
    </row>
    <row r="185" spans="1:8" x14ac:dyDescent="0.2">
      <c r="A185" s="16" t="s">
        <v>20</v>
      </c>
      <c r="B185" s="13">
        <v>5512</v>
      </c>
      <c r="C185" s="13"/>
      <c r="D185" s="13"/>
      <c r="E185" s="13"/>
      <c r="F185" s="13"/>
      <c r="G185" t="s">
        <v>14</v>
      </c>
      <c r="H185" s="13">
        <v>32</v>
      </c>
    </row>
    <row r="186" spans="1:8" x14ac:dyDescent="0.2">
      <c r="A186" s="16" t="s">
        <v>20</v>
      </c>
      <c r="B186" s="13">
        <v>86</v>
      </c>
      <c r="C186" s="13"/>
      <c r="D186" s="13"/>
      <c r="E186" s="13"/>
      <c r="F186" s="13"/>
      <c r="G186" t="s">
        <v>14</v>
      </c>
      <c r="H186" s="13">
        <v>186</v>
      </c>
    </row>
    <row r="187" spans="1:8" x14ac:dyDescent="0.2">
      <c r="A187" s="16" t="s">
        <v>20</v>
      </c>
      <c r="B187" s="13">
        <v>2768</v>
      </c>
      <c r="C187" s="13"/>
      <c r="D187" s="13"/>
      <c r="E187" s="13"/>
      <c r="F187" s="13"/>
      <c r="G187" t="s">
        <v>14</v>
      </c>
      <c r="H187" s="13">
        <v>605</v>
      </c>
    </row>
    <row r="188" spans="1:8" x14ac:dyDescent="0.2">
      <c r="A188" s="16" t="s">
        <v>20</v>
      </c>
      <c r="B188" s="13">
        <v>48</v>
      </c>
      <c r="C188" s="13"/>
      <c r="D188" s="13"/>
      <c r="E188" s="13"/>
      <c r="F188" s="13"/>
      <c r="G188" t="s">
        <v>14</v>
      </c>
      <c r="H188" s="13">
        <v>1</v>
      </c>
    </row>
    <row r="189" spans="1:8" x14ac:dyDescent="0.2">
      <c r="A189" s="16" t="s">
        <v>20</v>
      </c>
      <c r="B189" s="13">
        <v>87</v>
      </c>
      <c r="C189" s="13"/>
      <c r="D189" s="13"/>
      <c r="E189" s="13"/>
      <c r="F189" s="13"/>
      <c r="G189" t="s">
        <v>14</v>
      </c>
      <c r="H189" s="13">
        <v>31</v>
      </c>
    </row>
    <row r="190" spans="1:8" x14ac:dyDescent="0.2">
      <c r="A190" s="16" t="s">
        <v>20</v>
      </c>
      <c r="B190" s="13">
        <v>1894</v>
      </c>
      <c r="C190" s="13"/>
      <c r="D190" s="13"/>
      <c r="E190" s="13"/>
      <c r="F190" s="13"/>
      <c r="G190" t="s">
        <v>14</v>
      </c>
      <c r="H190" s="13">
        <v>1181</v>
      </c>
    </row>
    <row r="191" spans="1:8" x14ac:dyDescent="0.2">
      <c r="A191" s="16" t="s">
        <v>20</v>
      </c>
      <c r="B191" s="13">
        <v>282</v>
      </c>
      <c r="C191" s="13"/>
      <c r="D191" s="13"/>
      <c r="E191" s="13"/>
      <c r="F191" s="13"/>
      <c r="G191" t="s">
        <v>14</v>
      </c>
      <c r="H191" s="13">
        <v>39</v>
      </c>
    </row>
    <row r="192" spans="1:8" x14ac:dyDescent="0.2">
      <c r="A192" s="16" t="s">
        <v>20</v>
      </c>
      <c r="B192" s="13">
        <v>116</v>
      </c>
      <c r="C192" s="13"/>
      <c r="D192" s="13"/>
      <c r="E192" s="13"/>
      <c r="F192" s="13"/>
      <c r="G192" t="s">
        <v>14</v>
      </c>
      <c r="H192" s="13">
        <v>46</v>
      </c>
    </row>
    <row r="193" spans="1:8" x14ac:dyDescent="0.2">
      <c r="A193" s="16" t="s">
        <v>20</v>
      </c>
      <c r="B193" s="13">
        <v>83</v>
      </c>
      <c r="C193" s="13"/>
      <c r="D193" s="13"/>
      <c r="E193" s="13"/>
      <c r="F193" s="13"/>
      <c r="G193" t="s">
        <v>14</v>
      </c>
      <c r="H193" s="13">
        <v>105</v>
      </c>
    </row>
    <row r="194" spans="1:8" x14ac:dyDescent="0.2">
      <c r="A194" s="16" t="s">
        <v>20</v>
      </c>
      <c r="B194" s="13">
        <v>91</v>
      </c>
      <c r="C194" s="13"/>
      <c r="D194" s="13"/>
      <c r="E194" s="13"/>
      <c r="F194" s="13"/>
      <c r="G194" t="s">
        <v>14</v>
      </c>
      <c r="H194" s="13">
        <v>535</v>
      </c>
    </row>
    <row r="195" spans="1:8" x14ac:dyDescent="0.2">
      <c r="A195" s="16" t="s">
        <v>20</v>
      </c>
      <c r="B195" s="13">
        <v>546</v>
      </c>
      <c r="C195" s="13"/>
      <c r="D195" s="13"/>
      <c r="E195" s="13"/>
      <c r="F195" s="13"/>
      <c r="G195" t="s">
        <v>14</v>
      </c>
      <c r="H195" s="13">
        <v>16</v>
      </c>
    </row>
    <row r="196" spans="1:8" x14ac:dyDescent="0.2">
      <c r="A196" s="16" t="s">
        <v>20</v>
      </c>
      <c r="B196" s="13">
        <v>393</v>
      </c>
      <c r="C196" s="13"/>
      <c r="D196" s="13"/>
      <c r="E196" s="13"/>
      <c r="F196" s="13"/>
      <c r="G196" t="s">
        <v>14</v>
      </c>
      <c r="H196" s="13">
        <v>575</v>
      </c>
    </row>
    <row r="197" spans="1:8" x14ac:dyDescent="0.2">
      <c r="A197" s="16" t="s">
        <v>20</v>
      </c>
      <c r="B197" s="13">
        <v>133</v>
      </c>
      <c r="C197" s="13"/>
      <c r="D197" s="13"/>
      <c r="E197" s="13"/>
      <c r="F197" s="13"/>
      <c r="G197" t="s">
        <v>14</v>
      </c>
      <c r="H197" s="13">
        <v>1120</v>
      </c>
    </row>
    <row r="198" spans="1:8" x14ac:dyDescent="0.2">
      <c r="A198" s="16" t="s">
        <v>20</v>
      </c>
      <c r="B198" s="13">
        <v>254</v>
      </c>
      <c r="C198" s="13"/>
      <c r="D198" s="13"/>
      <c r="E198" s="13"/>
      <c r="F198" s="13"/>
      <c r="G198" t="s">
        <v>14</v>
      </c>
      <c r="H198" s="13">
        <v>113</v>
      </c>
    </row>
    <row r="199" spans="1:8" x14ac:dyDescent="0.2">
      <c r="A199" s="16" t="s">
        <v>20</v>
      </c>
      <c r="B199" s="13">
        <v>176</v>
      </c>
      <c r="C199" s="13"/>
      <c r="D199" s="13"/>
      <c r="E199" s="13"/>
      <c r="F199" s="13"/>
      <c r="G199" t="s">
        <v>14</v>
      </c>
      <c r="H199" s="13">
        <v>1538</v>
      </c>
    </row>
    <row r="200" spans="1:8" x14ac:dyDescent="0.2">
      <c r="A200" s="16" t="s">
        <v>20</v>
      </c>
      <c r="B200" s="13">
        <v>337</v>
      </c>
      <c r="C200" s="13"/>
      <c r="D200" s="13"/>
      <c r="E200" s="13"/>
      <c r="F200" s="13"/>
      <c r="G200" t="s">
        <v>14</v>
      </c>
      <c r="H200" s="13">
        <v>9</v>
      </c>
    </row>
    <row r="201" spans="1:8" x14ac:dyDescent="0.2">
      <c r="A201" s="16" t="s">
        <v>20</v>
      </c>
      <c r="B201" s="13">
        <v>107</v>
      </c>
      <c r="C201" s="13"/>
      <c r="D201" s="13"/>
      <c r="E201" s="13"/>
      <c r="F201" s="13"/>
      <c r="G201" t="s">
        <v>14</v>
      </c>
      <c r="H201" s="13">
        <v>554</v>
      </c>
    </row>
    <row r="202" spans="1:8" x14ac:dyDescent="0.2">
      <c r="A202" s="16" t="s">
        <v>20</v>
      </c>
      <c r="B202" s="13">
        <v>183</v>
      </c>
      <c r="C202" s="13"/>
      <c r="D202" s="13"/>
      <c r="E202" s="13"/>
      <c r="F202" s="13"/>
      <c r="G202" t="s">
        <v>14</v>
      </c>
      <c r="H202" s="13">
        <v>648</v>
      </c>
    </row>
    <row r="203" spans="1:8" x14ac:dyDescent="0.2">
      <c r="A203" s="16" t="s">
        <v>20</v>
      </c>
      <c r="B203" s="13">
        <v>72</v>
      </c>
      <c r="C203" s="13"/>
      <c r="D203" s="13"/>
      <c r="E203" s="13"/>
      <c r="F203" s="13"/>
      <c r="G203" t="s">
        <v>14</v>
      </c>
      <c r="H203" s="13">
        <v>21</v>
      </c>
    </row>
    <row r="204" spans="1:8" x14ac:dyDescent="0.2">
      <c r="A204" s="16" t="s">
        <v>20</v>
      </c>
      <c r="B204" s="13">
        <v>295</v>
      </c>
      <c r="C204" s="13"/>
      <c r="D204" s="13"/>
      <c r="E204" s="13"/>
      <c r="F204" s="13"/>
      <c r="G204" t="s">
        <v>14</v>
      </c>
      <c r="H204" s="13">
        <v>54</v>
      </c>
    </row>
    <row r="205" spans="1:8" x14ac:dyDescent="0.2">
      <c r="A205" s="16" t="s">
        <v>20</v>
      </c>
      <c r="B205" s="13">
        <v>142</v>
      </c>
      <c r="C205" s="13"/>
      <c r="D205" s="13"/>
      <c r="E205" s="13"/>
      <c r="F205" s="13"/>
      <c r="G205" t="s">
        <v>14</v>
      </c>
      <c r="H205" s="13">
        <v>120</v>
      </c>
    </row>
    <row r="206" spans="1:8" x14ac:dyDescent="0.2">
      <c r="A206" s="16" t="s">
        <v>20</v>
      </c>
      <c r="B206" s="13">
        <v>85</v>
      </c>
      <c r="C206" s="13"/>
      <c r="D206" s="13"/>
      <c r="E206" s="13"/>
      <c r="F206" s="13"/>
      <c r="G206" t="s">
        <v>14</v>
      </c>
      <c r="H206" s="13">
        <v>579</v>
      </c>
    </row>
    <row r="207" spans="1:8" x14ac:dyDescent="0.2">
      <c r="A207" s="16" t="s">
        <v>20</v>
      </c>
      <c r="B207" s="13">
        <v>659</v>
      </c>
      <c r="C207" s="13"/>
      <c r="D207" s="13"/>
      <c r="E207" s="13"/>
      <c r="F207" s="13"/>
      <c r="G207" t="s">
        <v>14</v>
      </c>
      <c r="H207" s="13">
        <v>2072</v>
      </c>
    </row>
    <row r="208" spans="1:8" x14ac:dyDescent="0.2">
      <c r="A208" s="16" t="s">
        <v>20</v>
      </c>
      <c r="B208" s="13">
        <v>121</v>
      </c>
      <c r="C208" s="13"/>
      <c r="D208" s="13"/>
      <c r="E208" s="13"/>
      <c r="F208" s="13"/>
      <c r="G208" t="s">
        <v>14</v>
      </c>
      <c r="H208" s="13">
        <v>0</v>
      </c>
    </row>
    <row r="209" spans="1:8" x14ac:dyDescent="0.2">
      <c r="A209" s="16" t="s">
        <v>20</v>
      </c>
      <c r="B209" s="13">
        <v>3742</v>
      </c>
      <c r="C209" s="13"/>
      <c r="D209" s="13"/>
      <c r="E209" s="13"/>
      <c r="F209" s="13"/>
      <c r="G209" t="s">
        <v>14</v>
      </c>
      <c r="H209" s="13">
        <v>1796</v>
      </c>
    </row>
    <row r="210" spans="1:8" x14ac:dyDescent="0.2">
      <c r="A210" s="16" t="s">
        <v>20</v>
      </c>
      <c r="B210" s="13">
        <v>223</v>
      </c>
      <c r="C210" s="13"/>
      <c r="D210" s="13"/>
      <c r="E210" s="13"/>
      <c r="F210" s="13"/>
      <c r="G210" t="s">
        <v>14</v>
      </c>
      <c r="H210" s="13">
        <v>62</v>
      </c>
    </row>
    <row r="211" spans="1:8" x14ac:dyDescent="0.2">
      <c r="A211" s="16" t="s">
        <v>20</v>
      </c>
      <c r="B211" s="13">
        <v>133</v>
      </c>
      <c r="C211" s="13"/>
      <c r="D211" s="13"/>
      <c r="E211" s="13"/>
      <c r="F211" s="13"/>
      <c r="G211" t="s">
        <v>14</v>
      </c>
      <c r="H211" s="13">
        <v>347</v>
      </c>
    </row>
    <row r="212" spans="1:8" x14ac:dyDescent="0.2">
      <c r="A212" s="16" t="s">
        <v>20</v>
      </c>
      <c r="B212" s="13">
        <v>5168</v>
      </c>
      <c r="C212" s="13"/>
      <c r="D212" s="13"/>
      <c r="E212" s="13"/>
      <c r="F212" s="13"/>
      <c r="G212" t="s">
        <v>14</v>
      </c>
      <c r="H212" s="13">
        <v>19</v>
      </c>
    </row>
    <row r="213" spans="1:8" x14ac:dyDescent="0.2">
      <c r="A213" s="16" t="s">
        <v>20</v>
      </c>
      <c r="B213" s="13">
        <v>307</v>
      </c>
      <c r="C213" s="13"/>
      <c r="D213" s="13"/>
      <c r="E213" s="13"/>
      <c r="F213" s="13"/>
      <c r="G213" t="s">
        <v>14</v>
      </c>
      <c r="H213" s="13">
        <v>1258</v>
      </c>
    </row>
    <row r="214" spans="1:8" x14ac:dyDescent="0.2">
      <c r="A214" s="16" t="s">
        <v>20</v>
      </c>
      <c r="B214" s="13">
        <v>2441</v>
      </c>
      <c r="C214" s="13"/>
      <c r="D214" s="13"/>
      <c r="E214" s="13"/>
      <c r="F214" s="13"/>
      <c r="G214" t="s">
        <v>14</v>
      </c>
      <c r="H214" s="13">
        <v>362</v>
      </c>
    </row>
    <row r="215" spans="1:8" x14ac:dyDescent="0.2">
      <c r="A215" s="16" t="s">
        <v>20</v>
      </c>
      <c r="B215" s="13">
        <v>1385</v>
      </c>
      <c r="C215" s="13"/>
      <c r="D215" s="13"/>
      <c r="E215" s="13"/>
      <c r="F215" s="13"/>
      <c r="G215" t="s">
        <v>14</v>
      </c>
      <c r="H215" s="13">
        <v>133</v>
      </c>
    </row>
    <row r="216" spans="1:8" x14ac:dyDescent="0.2">
      <c r="A216" s="16" t="s">
        <v>20</v>
      </c>
      <c r="B216" s="13">
        <v>190</v>
      </c>
      <c r="C216" s="13"/>
      <c r="D216" s="13"/>
      <c r="E216" s="13"/>
      <c r="F216" s="13"/>
      <c r="G216" t="s">
        <v>14</v>
      </c>
      <c r="H216" s="13">
        <v>846</v>
      </c>
    </row>
    <row r="217" spans="1:8" x14ac:dyDescent="0.2">
      <c r="A217" s="16" t="s">
        <v>20</v>
      </c>
      <c r="B217" s="13">
        <v>470</v>
      </c>
      <c r="C217" s="13"/>
      <c r="D217" s="13"/>
      <c r="E217" s="13"/>
      <c r="F217" s="13"/>
      <c r="G217" t="s">
        <v>14</v>
      </c>
      <c r="H217" s="13">
        <v>10</v>
      </c>
    </row>
    <row r="218" spans="1:8" x14ac:dyDescent="0.2">
      <c r="A218" s="16" t="s">
        <v>20</v>
      </c>
      <c r="B218" s="13">
        <v>253</v>
      </c>
      <c r="C218" s="13"/>
      <c r="D218" s="13"/>
      <c r="E218" s="13"/>
      <c r="F218" s="13"/>
      <c r="G218" t="s">
        <v>14</v>
      </c>
      <c r="H218" s="13">
        <v>191</v>
      </c>
    </row>
    <row r="219" spans="1:8" x14ac:dyDescent="0.2">
      <c r="A219" s="16" t="s">
        <v>20</v>
      </c>
      <c r="B219" s="13">
        <v>1113</v>
      </c>
      <c r="C219" s="13"/>
      <c r="D219" s="13"/>
      <c r="E219" s="13"/>
      <c r="F219" s="13"/>
      <c r="G219" t="s">
        <v>14</v>
      </c>
      <c r="H219" s="13">
        <v>1979</v>
      </c>
    </row>
    <row r="220" spans="1:8" x14ac:dyDescent="0.2">
      <c r="A220" s="16" t="s">
        <v>20</v>
      </c>
      <c r="B220" s="13">
        <v>2283</v>
      </c>
      <c r="C220" s="13"/>
      <c r="D220" s="13"/>
      <c r="E220" s="13"/>
      <c r="F220" s="13"/>
      <c r="G220" t="s">
        <v>14</v>
      </c>
      <c r="H220" s="13">
        <v>63</v>
      </c>
    </row>
    <row r="221" spans="1:8" x14ac:dyDescent="0.2">
      <c r="A221" s="16" t="s">
        <v>20</v>
      </c>
      <c r="B221" s="13">
        <v>1095</v>
      </c>
      <c r="C221" s="13"/>
      <c r="D221" s="13"/>
      <c r="E221" s="13"/>
      <c r="F221" s="13"/>
      <c r="G221" t="s">
        <v>14</v>
      </c>
      <c r="H221" s="13">
        <v>6080</v>
      </c>
    </row>
    <row r="222" spans="1:8" x14ac:dyDescent="0.2">
      <c r="A222" s="16" t="s">
        <v>20</v>
      </c>
      <c r="B222" s="13">
        <v>1690</v>
      </c>
      <c r="C222" s="13"/>
      <c r="D222" s="13"/>
      <c r="E222" s="13"/>
      <c r="F222" s="13"/>
      <c r="G222" t="s">
        <v>14</v>
      </c>
      <c r="H222" s="13">
        <v>80</v>
      </c>
    </row>
    <row r="223" spans="1:8" x14ac:dyDescent="0.2">
      <c r="A223" s="16" t="s">
        <v>20</v>
      </c>
      <c r="B223" s="13">
        <v>191</v>
      </c>
      <c r="C223" s="13"/>
      <c r="D223" s="13"/>
      <c r="E223" s="13"/>
      <c r="F223" s="13"/>
      <c r="G223" t="s">
        <v>14</v>
      </c>
      <c r="H223" s="13">
        <v>9</v>
      </c>
    </row>
    <row r="224" spans="1:8" x14ac:dyDescent="0.2">
      <c r="A224" s="16" t="s">
        <v>20</v>
      </c>
      <c r="B224" s="13">
        <v>2013</v>
      </c>
      <c r="C224" s="13"/>
      <c r="D224" s="13"/>
      <c r="E224" s="13"/>
      <c r="F224" s="13"/>
      <c r="G224" t="s">
        <v>14</v>
      </c>
      <c r="H224" s="13">
        <v>1784</v>
      </c>
    </row>
    <row r="225" spans="1:8" x14ac:dyDescent="0.2">
      <c r="A225" s="16" t="s">
        <v>20</v>
      </c>
      <c r="B225" s="13">
        <v>1703</v>
      </c>
      <c r="C225" s="13"/>
      <c r="D225" s="13"/>
      <c r="E225" s="13"/>
      <c r="F225" s="13"/>
      <c r="G225" t="s">
        <v>14</v>
      </c>
      <c r="H225" s="13">
        <v>243</v>
      </c>
    </row>
    <row r="226" spans="1:8" x14ac:dyDescent="0.2">
      <c r="A226" s="16" t="s">
        <v>20</v>
      </c>
      <c r="B226" s="13">
        <v>80</v>
      </c>
      <c r="C226" s="13"/>
      <c r="D226" s="13"/>
      <c r="E226" s="13"/>
      <c r="F226" s="13"/>
      <c r="G226" t="s">
        <v>14</v>
      </c>
      <c r="H226" s="13">
        <v>1296</v>
      </c>
    </row>
    <row r="227" spans="1:8" x14ac:dyDescent="0.2">
      <c r="A227" s="16" t="s">
        <v>20</v>
      </c>
      <c r="B227" s="13">
        <v>41</v>
      </c>
      <c r="C227" s="13"/>
      <c r="D227" s="13"/>
      <c r="E227" s="13"/>
      <c r="F227" s="13"/>
      <c r="G227" t="s">
        <v>14</v>
      </c>
      <c r="H227" s="13">
        <v>77</v>
      </c>
    </row>
    <row r="228" spans="1:8" x14ac:dyDescent="0.2">
      <c r="A228" s="16" t="s">
        <v>20</v>
      </c>
      <c r="B228" s="13">
        <v>187</v>
      </c>
      <c r="C228" s="13"/>
      <c r="D228" s="13"/>
      <c r="E228" s="13"/>
      <c r="F228" s="13"/>
      <c r="G228" t="s">
        <v>14</v>
      </c>
      <c r="H228" s="13">
        <v>395</v>
      </c>
    </row>
    <row r="229" spans="1:8" x14ac:dyDescent="0.2">
      <c r="A229" s="16" t="s">
        <v>20</v>
      </c>
      <c r="B229" s="13">
        <v>2875</v>
      </c>
      <c r="C229" s="13"/>
      <c r="D229" s="13"/>
      <c r="E229" s="13"/>
      <c r="F229" s="13"/>
      <c r="G229" t="s">
        <v>14</v>
      </c>
      <c r="H229" s="13">
        <v>49</v>
      </c>
    </row>
    <row r="230" spans="1:8" x14ac:dyDescent="0.2">
      <c r="A230" s="16" t="s">
        <v>20</v>
      </c>
      <c r="B230" s="13">
        <v>88</v>
      </c>
      <c r="C230" s="13"/>
      <c r="D230" s="13"/>
      <c r="E230" s="13"/>
      <c r="F230" s="13"/>
      <c r="G230" t="s">
        <v>14</v>
      </c>
      <c r="H230" s="13">
        <v>180</v>
      </c>
    </row>
    <row r="231" spans="1:8" x14ac:dyDescent="0.2">
      <c r="A231" s="16" t="s">
        <v>20</v>
      </c>
      <c r="B231" s="13">
        <v>191</v>
      </c>
      <c r="C231" s="13"/>
      <c r="D231" s="13"/>
      <c r="E231" s="13"/>
      <c r="F231" s="13"/>
      <c r="G231" t="s">
        <v>14</v>
      </c>
      <c r="H231" s="13">
        <v>2690</v>
      </c>
    </row>
    <row r="232" spans="1:8" x14ac:dyDescent="0.2">
      <c r="A232" s="16" t="s">
        <v>20</v>
      </c>
      <c r="B232" s="13">
        <v>139</v>
      </c>
      <c r="C232" s="13"/>
      <c r="D232" s="13"/>
      <c r="E232" s="13"/>
      <c r="F232" s="13"/>
      <c r="G232" t="s">
        <v>14</v>
      </c>
      <c r="H232" s="13">
        <v>2779</v>
      </c>
    </row>
    <row r="233" spans="1:8" x14ac:dyDescent="0.2">
      <c r="A233" s="16" t="s">
        <v>20</v>
      </c>
      <c r="B233" s="13">
        <v>186</v>
      </c>
      <c r="C233" s="13"/>
      <c r="D233" s="13"/>
      <c r="E233" s="13"/>
      <c r="F233" s="13"/>
      <c r="G233" t="s">
        <v>14</v>
      </c>
      <c r="H233" s="13">
        <v>92</v>
      </c>
    </row>
    <row r="234" spans="1:8" x14ac:dyDescent="0.2">
      <c r="A234" s="16" t="s">
        <v>20</v>
      </c>
      <c r="B234" s="13">
        <v>112</v>
      </c>
      <c r="C234" s="13"/>
      <c r="D234" s="13"/>
      <c r="E234" s="13"/>
      <c r="F234" s="13"/>
      <c r="G234" t="s">
        <v>14</v>
      </c>
      <c r="H234" s="13">
        <v>1028</v>
      </c>
    </row>
    <row r="235" spans="1:8" x14ac:dyDescent="0.2">
      <c r="A235" s="16" t="s">
        <v>20</v>
      </c>
      <c r="B235" s="13">
        <v>101</v>
      </c>
      <c r="C235" s="13"/>
      <c r="D235" s="13"/>
      <c r="E235" s="13"/>
      <c r="F235" s="13"/>
      <c r="G235" t="s">
        <v>14</v>
      </c>
      <c r="H235" s="13">
        <v>26</v>
      </c>
    </row>
    <row r="236" spans="1:8" x14ac:dyDescent="0.2">
      <c r="A236" s="16" t="s">
        <v>20</v>
      </c>
      <c r="B236" s="13">
        <v>206</v>
      </c>
      <c r="C236" s="13"/>
      <c r="D236" s="13"/>
      <c r="E236" s="13"/>
      <c r="F236" s="13"/>
      <c r="G236" t="s">
        <v>14</v>
      </c>
      <c r="H236" s="13">
        <v>1790</v>
      </c>
    </row>
    <row r="237" spans="1:8" x14ac:dyDescent="0.2">
      <c r="A237" s="16" t="s">
        <v>20</v>
      </c>
      <c r="B237" s="13">
        <v>154</v>
      </c>
      <c r="C237" s="13"/>
      <c r="D237" s="13"/>
      <c r="E237" s="13"/>
      <c r="F237" s="13"/>
      <c r="G237" t="s">
        <v>14</v>
      </c>
      <c r="H237" s="13">
        <v>37</v>
      </c>
    </row>
    <row r="238" spans="1:8" x14ac:dyDescent="0.2">
      <c r="A238" s="16" t="s">
        <v>20</v>
      </c>
      <c r="B238" s="13">
        <v>5966</v>
      </c>
      <c r="C238" s="13"/>
      <c r="D238" s="13"/>
      <c r="E238" s="13"/>
      <c r="F238" s="13"/>
      <c r="G238" t="s">
        <v>14</v>
      </c>
      <c r="H238" s="13">
        <v>35</v>
      </c>
    </row>
    <row r="239" spans="1:8" x14ac:dyDescent="0.2">
      <c r="A239" s="16" t="s">
        <v>20</v>
      </c>
      <c r="B239" s="13">
        <v>169</v>
      </c>
      <c r="C239" s="13"/>
      <c r="D239" s="13"/>
      <c r="E239" s="13"/>
      <c r="F239" s="13"/>
      <c r="G239" t="s">
        <v>14</v>
      </c>
      <c r="H239" s="13">
        <v>558</v>
      </c>
    </row>
    <row r="240" spans="1:8" x14ac:dyDescent="0.2">
      <c r="A240" s="16" t="s">
        <v>20</v>
      </c>
      <c r="B240" s="13">
        <v>2106</v>
      </c>
      <c r="C240" s="13"/>
      <c r="D240" s="13"/>
      <c r="E240" s="13"/>
      <c r="F240" s="13"/>
      <c r="G240" t="s">
        <v>14</v>
      </c>
      <c r="H240" s="13">
        <v>64</v>
      </c>
    </row>
    <row r="241" spans="1:8" x14ac:dyDescent="0.2">
      <c r="A241" s="16" t="s">
        <v>20</v>
      </c>
      <c r="B241" s="13">
        <v>131</v>
      </c>
      <c r="C241" s="13"/>
      <c r="D241" s="13"/>
      <c r="E241" s="13"/>
      <c r="F241" s="13"/>
      <c r="G241" t="s">
        <v>14</v>
      </c>
      <c r="H241" s="13">
        <v>245</v>
      </c>
    </row>
    <row r="242" spans="1:8" x14ac:dyDescent="0.2">
      <c r="A242" s="16" t="s">
        <v>20</v>
      </c>
      <c r="B242" s="13">
        <v>84</v>
      </c>
      <c r="C242" s="13"/>
      <c r="D242" s="13"/>
      <c r="E242" s="13"/>
      <c r="F242" s="13"/>
      <c r="G242" t="s">
        <v>14</v>
      </c>
      <c r="H242" s="13">
        <v>71</v>
      </c>
    </row>
    <row r="243" spans="1:8" x14ac:dyDescent="0.2">
      <c r="A243" s="16" t="s">
        <v>20</v>
      </c>
      <c r="B243" s="13">
        <v>155</v>
      </c>
      <c r="C243" s="13"/>
      <c r="D243" s="13"/>
      <c r="E243" s="13"/>
      <c r="F243" s="13"/>
      <c r="G243" t="s">
        <v>14</v>
      </c>
      <c r="H243" s="13">
        <v>42</v>
      </c>
    </row>
    <row r="244" spans="1:8" x14ac:dyDescent="0.2">
      <c r="A244" s="16" t="s">
        <v>20</v>
      </c>
      <c r="B244" s="13">
        <v>189</v>
      </c>
      <c r="C244" s="13"/>
      <c r="D244" s="13"/>
      <c r="E244" s="13"/>
      <c r="F244" s="13"/>
      <c r="G244" t="s">
        <v>14</v>
      </c>
      <c r="H244" s="13">
        <v>156</v>
      </c>
    </row>
    <row r="245" spans="1:8" x14ac:dyDescent="0.2">
      <c r="A245" s="16" t="s">
        <v>20</v>
      </c>
      <c r="B245" s="13">
        <v>4799</v>
      </c>
      <c r="C245" s="13"/>
      <c r="D245" s="13"/>
      <c r="E245" s="13"/>
      <c r="F245" s="13"/>
      <c r="G245" t="s">
        <v>14</v>
      </c>
      <c r="H245" s="13">
        <v>1368</v>
      </c>
    </row>
    <row r="246" spans="1:8" x14ac:dyDescent="0.2">
      <c r="A246" s="16" t="s">
        <v>20</v>
      </c>
      <c r="B246" s="13">
        <v>1137</v>
      </c>
      <c r="C246" s="13"/>
      <c r="D246" s="13"/>
      <c r="E246" s="13"/>
      <c r="F246" s="13"/>
      <c r="G246" t="s">
        <v>14</v>
      </c>
      <c r="H246" s="13">
        <v>102</v>
      </c>
    </row>
    <row r="247" spans="1:8" x14ac:dyDescent="0.2">
      <c r="A247" s="16" t="s">
        <v>20</v>
      </c>
      <c r="B247" s="13">
        <v>1152</v>
      </c>
      <c r="C247" s="13"/>
      <c r="D247" s="13"/>
      <c r="E247" s="13"/>
      <c r="F247" s="13"/>
      <c r="G247" t="s">
        <v>14</v>
      </c>
      <c r="H247" s="13">
        <v>86</v>
      </c>
    </row>
    <row r="248" spans="1:8" x14ac:dyDescent="0.2">
      <c r="A248" s="16" t="s">
        <v>20</v>
      </c>
      <c r="B248" s="13">
        <v>50</v>
      </c>
      <c r="C248" s="13"/>
      <c r="D248" s="13"/>
      <c r="E248" s="13"/>
      <c r="F248" s="13"/>
      <c r="G248" t="s">
        <v>14</v>
      </c>
      <c r="H248" s="13">
        <v>253</v>
      </c>
    </row>
    <row r="249" spans="1:8" x14ac:dyDescent="0.2">
      <c r="A249" s="16" t="s">
        <v>20</v>
      </c>
      <c r="B249" s="13">
        <v>3059</v>
      </c>
      <c r="C249" s="13"/>
      <c r="D249" s="13"/>
      <c r="E249" s="13"/>
      <c r="F249" s="13"/>
      <c r="G249" t="s">
        <v>14</v>
      </c>
      <c r="H249" s="13">
        <v>157</v>
      </c>
    </row>
    <row r="250" spans="1:8" x14ac:dyDescent="0.2">
      <c r="A250" s="16" t="s">
        <v>20</v>
      </c>
      <c r="B250" s="13">
        <v>34</v>
      </c>
      <c r="C250" s="13"/>
      <c r="D250" s="13"/>
      <c r="E250" s="13"/>
      <c r="F250" s="13"/>
      <c r="G250" t="s">
        <v>14</v>
      </c>
      <c r="H250" s="13">
        <v>183</v>
      </c>
    </row>
    <row r="251" spans="1:8" x14ac:dyDescent="0.2">
      <c r="A251" s="16" t="s">
        <v>20</v>
      </c>
      <c r="B251" s="13">
        <v>220</v>
      </c>
      <c r="C251" s="13"/>
      <c r="D251" s="13"/>
      <c r="E251" s="13"/>
      <c r="F251" s="13"/>
      <c r="G251" t="s">
        <v>14</v>
      </c>
      <c r="H251" s="13">
        <v>82</v>
      </c>
    </row>
    <row r="252" spans="1:8" x14ac:dyDescent="0.2">
      <c r="A252" s="16" t="s">
        <v>20</v>
      </c>
      <c r="B252" s="13">
        <v>1604</v>
      </c>
      <c r="C252" s="13"/>
      <c r="D252" s="13"/>
      <c r="E252" s="13"/>
      <c r="F252" s="13"/>
      <c r="G252" t="s">
        <v>14</v>
      </c>
      <c r="H252" s="13">
        <v>1</v>
      </c>
    </row>
    <row r="253" spans="1:8" x14ac:dyDescent="0.2">
      <c r="A253" s="16" t="s">
        <v>20</v>
      </c>
      <c r="B253" s="13">
        <v>454</v>
      </c>
      <c r="C253" s="13"/>
      <c r="D253" s="13"/>
      <c r="E253" s="13"/>
      <c r="F253" s="13"/>
      <c r="G253" t="s">
        <v>14</v>
      </c>
      <c r="H253" s="13">
        <v>1198</v>
      </c>
    </row>
    <row r="254" spans="1:8" x14ac:dyDescent="0.2">
      <c r="A254" s="16" t="s">
        <v>20</v>
      </c>
      <c r="B254" s="13">
        <v>123</v>
      </c>
      <c r="C254" s="13"/>
      <c r="D254" s="13"/>
      <c r="E254" s="13"/>
      <c r="F254" s="13"/>
      <c r="G254" t="s">
        <v>14</v>
      </c>
      <c r="H254" s="13">
        <v>648</v>
      </c>
    </row>
    <row r="255" spans="1:8" x14ac:dyDescent="0.2">
      <c r="A255" s="16" t="s">
        <v>20</v>
      </c>
      <c r="B255" s="13">
        <v>299</v>
      </c>
      <c r="C255" s="13"/>
      <c r="D255" s="13"/>
      <c r="E255" s="13"/>
      <c r="F255" s="13"/>
      <c r="G255" t="s">
        <v>14</v>
      </c>
      <c r="H255" s="13">
        <v>64</v>
      </c>
    </row>
    <row r="256" spans="1:8" x14ac:dyDescent="0.2">
      <c r="A256" s="16" t="s">
        <v>20</v>
      </c>
      <c r="B256" s="13">
        <v>2237</v>
      </c>
      <c r="C256" s="13"/>
      <c r="D256" s="13"/>
      <c r="E256" s="13"/>
      <c r="F256" s="13"/>
      <c r="G256" t="s">
        <v>14</v>
      </c>
      <c r="H256" s="13">
        <v>62</v>
      </c>
    </row>
    <row r="257" spans="1:8" x14ac:dyDescent="0.2">
      <c r="A257" s="16" t="s">
        <v>20</v>
      </c>
      <c r="B257" s="13">
        <v>645</v>
      </c>
      <c r="C257" s="13"/>
      <c r="D257" s="13"/>
      <c r="E257" s="13"/>
      <c r="F257" s="13"/>
      <c r="G257" t="s">
        <v>14</v>
      </c>
      <c r="H257" s="13">
        <v>750</v>
      </c>
    </row>
    <row r="258" spans="1:8" x14ac:dyDescent="0.2">
      <c r="A258" s="16" t="s">
        <v>20</v>
      </c>
      <c r="B258" s="13">
        <v>484</v>
      </c>
      <c r="C258" s="13"/>
      <c r="D258" s="13"/>
      <c r="E258" s="13"/>
      <c r="F258" s="13"/>
      <c r="G258" t="s">
        <v>14</v>
      </c>
      <c r="H258" s="13">
        <v>105</v>
      </c>
    </row>
    <row r="259" spans="1:8" x14ac:dyDescent="0.2">
      <c r="A259" s="16" t="s">
        <v>20</v>
      </c>
      <c r="B259" s="13">
        <v>154</v>
      </c>
      <c r="C259" s="13"/>
      <c r="D259" s="13"/>
      <c r="E259" s="13"/>
      <c r="F259" s="13"/>
      <c r="G259" t="s">
        <v>14</v>
      </c>
      <c r="H259" s="13">
        <v>2604</v>
      </c>
    </row>
    <row r="260" spans="1:8" x14ac:dyDescent="0.2">
      <c r="A260" s="16" t="s">
        <v>20</v>
      </c>
      <c r="B260" s="13">
        <v>82</v>
      </c>
      <c r="C260" s="13"/>
      <c r="D260" s="13"/>
      <c r="E260" s="13"/>
      <c r="F260" s="13"/>
      <c r="G260" t="s">
        <v>14</v>
      </c>
      <c r="H260" s="13">
        <v>65</v>
      </c>
    </row>
    <row r="261" spans="1:8" x14ac:dyDescent="0.2">
      <c r="A261" s="16" t="s">
        <v>20</v>
      </c>
      <c r="B261" s="13">
        <v>134</v>
      </c>
      <c r="C261" s="13"/>
      <c r="D261" s="13"/>
      <c r="E261" s="13"/>
      <c r="F261" s="13"/>
      <c r="G261" t="s">
        <v>14</v>
      </c>
      <c r="H261" s="13">
        <v>94</v>
      </c>
    </row>
    <row r="262" spans="1:8" x14ac:dyDescent="0.2">
      <c r="A262" s="16" t="s">
        <v>20</v>
      </c>
      <c r="B262" s="13">
        <v>5203</v>
      </c>
      <c r="C262" s="13"/>
      <c r="D262" s="13"/>
      <c r="E262" s="13"/>
      <c r="F262" s="13"/>
      <c r="G262" t="s">
        <v>14</v>
      </c>
      <c r="H262" s="13">
        <v>257</v>
      </c>
    </row>
    <row r="263" spans="1:8" x14ac:dyDescent="0.2">
      <c r="A263" s="16" t="s">
        <v>20</v>
      </c>
      <c r="B263" s="13">
        <v>94</v>
      </c>
      <c r="C263" s="13"/>
      <c r="D263" s="13"/>
      <c r="E263" s="13"/>
      <c r="F263" s="13"/>
      <c r="G263" t="s">
        <v>14</v>
      </c>
      <c r="H263" s="13">
        <v>2928</v>
      </c>
    </row>
    <row r="264" spans="1:8" x14ac:dyDescent="0.2">
      <c r="A264" s="16" t="s">
        <v>20</v>
      </c>
      <c r="B264" s="13">
        <v>205</v>
      </c>
      <c r="C264" s="13"/>
      <c r="D264" s="13"/>
      <c r="E264" s="13"/>
      <c r="F264" s="13"/>
      <c r="G264" t="s">
        <v>14</v>
      </c>
      <c r="H264" s="13">
        <v>4697</v>
      </c>
    </row>
    <row r="265" spans="1:8" x14ac:dyDescent="0.2">
      <c r="A265" s="16" t="s">
        <v>20</v>
      </c>
      <c r="B265" s="13">
        <v>92</v>
      </c>
      <c r="C265" s="13"/>
      <c r="D265" s="13"/>
      <c r="E265" s="13"/>
      <c r="F265" s="13"/>
      <c r="G265" t="s">
        <v>14</v>
      </c>
      <c r="H265" s="13">
        <v>2915</v>
      </c>
    </row>
    <row r="266" spans="1:8" x14ac:dyDescent="0.2">
      <c r="A266" s="16" t="s">
        <v>20</v>
      </c>
      <c r="B266" s="13">
        <v>219</v>
      </c>
      <c r="C266" s="13"/>
      <c r="D266" s="13"/>
      <c r="E266" s="13"/>
      <c r="F266" s="13"/>
      <c r="G266" t="s">
        <v>14</v>
      </c>
      <c r="H266" s="13">
        <v>18</v>
      </c>
    </row>
    <row r="267" spans="1:8" x14ac:dyDescent="0.2">
      <c r="A267" s="16" t="s">
        <v>20</v>
      </c>
      <c r="B267" s="13">
        <v>2526</v>
      </c>
      <c r="C267" s="13"/>
      <c r="D267" s="13"/>
      <c r="E267" s="13"/>
      <c r="F267" s="13"/>
      <c r="G267" t="s">
        <v>14</v>
      </c>
      <c r="H267" s="13">
        <v>602</v>
      </c>
    </row>
    <row r="268" spans="1:8" x14ac:dyDescent="0.2">
      <c r="A268" s="16" t="s">
        <v>20</v>
      </c>
      <c r="B268" s="13">
        <v>94</v>
      </c>
      <c r="C268" s="13"/>
      <c r="D268" s="13"/>
      <c r="E268" s="13"/>
      <c r="F268" s="13"/>
      <c r="G268" t="s">
        <v>14</v>
      </c>
      <c r="H268" s="13">
        <v>1</v>
      </c>
    </row>
    <row r="269" spans="1:8" x14ac:dyDescent="0.2">
      <c r="A269" s="16" t="s">
        <v>20</v>
      </c>
      <c r="B269" s="13">
        <v>1713</v>
      </c>
      <c r="C269" s="13"/>
      <c r="D269" s="13"/>
      <c r="E269" s="13"/>
      <c r="F269" s="13"/>
      <c r="G269" t="s">
        <v>14</v>
      </c>
      <c r="H269" s="13">
        <v>3868</v>
      </c>
    </row>
    <row r="270" spans="1:8" x14ac:dyDescent="0.2">
      <c r="A270" s="16" t="s">
        <v>20</v>
      </c>
      <c r="B270" s="13">
        <v>249</v>
      </c>
      <c r="C270" s="13"/>
      <c r="D270" s="13"/>
      <c r="E270" s="13"/>
      <c r="F270" s="13"/>
      <c r="G270" t="s">
        <v>14</v>
      </c>
      <c r="H270" s="13">
        <v>504</v>
      </c>
    </row>
    <row r="271" spans="1:8" x14ac:dyDescent="0.2">
      <c r="A271" s="16" t="s">
        <v>20</v>
      </c>
      <c r="B271" s="13">
        <v>192</v>
      </c>
      <c r="C271" s="13"/>
      <c r="D271" s="13"/>
      <c r="E271" s="13"/>
      <c r="F271" s="13"/>
      <c r="G271" t="s">
        <v>14</v>
      </c>
      <c r="H271" s="13">
        <v>14</v>
      </c>
    </row>
    <row r="272" spans="1:8" x14ac:dyDescent="0.2">
      <c r="A272" s="16" t="s">
        <v>20</v>
      </c>
      <c r="B272" s="13">
        <v>247</v>
      </c>
      <c r="C272" s="13"/>
      <c r="D272" s="13"/>
      <c r="E272" s="13"/>
      <c r="F272" s="13"/>
      <c r="G272" t="s">
        <v>14</v>
      </c>
      <c r="H272" s="13">
        <v>750</v>
      </c>
    </row>
    <row r="273" spans="1:8" x14ac:dyDescent="0.2">
      <c r="A273" s="16" t="s">
        <v>20</v>
      </c>
      <c r="B273" s="13">
        <v>2293</v>
      </c>
      <c r="C273" s="13"/>
      <c r="D273" s="13"/>
      <c r="E273" s="13"/>
      <c r="F273" s="13"/>
      <c r="G273" t="s">
        <v>14</v>
      </c>
      <c r="H273" s="13">
        <v>77</v>
      </c>
    </row>
    <row r="274" spans="1:8" x14ac:dyDescent="0.2">
      <c r="A274" s="16" t="s">
        <v>20</v>
      </c>
      <c r="B274" s="13">
        <v>3131</v>
      </c>
      <c r="C274" s="13"/>
      <c r="D274" s="13"/>
      <c r="E274" s="13"/>
      <c r="F274" s="13"/>
      <c r="G274" t="s">
        <v>14</v>
      </c>
      <c r="H274" s="13">
        <v>752</v>
      </c>
    </row>
    <row r="275" spans="1:8" x14ac:dyDescent="0.2">
      <c r="A275" s="16" t="s">
        <v>20</v>
      </c>
      <c r="B275" s="13">
        <v>143</v>
      </c>
      <c r="C275" s="13"/>
      <c r="D275" s="13"/>
      <c r="E275" s="13"/>
      <c r="F275" s="13"/>
      <c r="G275" t="s">
        <v>14</v>
      </c>
      <c r="H275" s="13">
        <v>131</v>
      </c>
    </row>
    <row r="276" spans="1:8" x14ac:dyDescent="0.2">
      <c r="A276" s="16" t="s">
        <v>20</v>
      </c>
      <c r="B276" s="13">
        <v>296</v>
      </c>
      <c r="C276" s="13"/>
      <c r="D276" s="13"/>
      <c r="E276" s="13"/>
      <c r="F276" s="13"/>
      <c r="G276" t="s">
        <v>14</v>
      </c>
      <c r="H276" s="13">
        <v>87</v>
      </c>
    </row>
    <row r="277" spans="1:8" x14ac:dyDescent="0.2">
      <c r="A277" s="16" t="s">
        <v>20</v>
      </c>
      <c r="B277" s="13">
        <v>170</v>
      </c>
      <c r="C277" s="13"/>
      <c r="D277" s="13"/>
      <c r="E277" s="13"/>
      <c r="F277" s="13"/>
      <c r="G277" t="s">
        <v>14</v>
      </c>
      <c r="H277" s="13">
        <v>1063</v>
      </c>
    </row>
    <row r="278" spans="1:8" x14ac:dyDescent="0.2">
      <c r="A278" s="16" t="s">
        <v>20</v>
      </c>
      <c r="B278" s="13">
        <v>86</v>
      </c>
      <c r="C278" s="13"/>
      <c r="D278" s="13"/>
      <c r="E278" s="13"/>
      <c r="F278" s="13"/>
      <c r="G278" t="s">
        <v>14</v>
      </c>
      <c r="H278" s="13">
        <v>76</v>
      </c>
    </row>
    <row r="279" spans="1:8" x14ac:dyDescent="0.2">
      <c r="A279" s="16" t="s">
        <v>20</v>
      </c>
      <c r="B279" s="13">
        <v>6286</v>
      </c>
      <c r="C279" s="13"/>
      <c r="D279" s="13"/>
      <c r="E279" s="13"/>
      <c r="F279" s="13"/>
      <c r="G279" t="s">
        <v>14</v>
      </c>
      <c r="H279" s="13">
        <v>4428</v>
      </c>
    </row>
    <row r="280" spans="1:8" x14ac:dyDescent="0.2">
      <c r="A280" s="16" t="s">
        <v>20</v>
      </c>
      <c r="B280" s="13">
        <v>3727</v>
      </c>
      <c r="C280" s="13"/>
      <c r="D280" s="13"/>
      <c r="E280" s="13"/>
      <c r="F280" s="13"/>
      <c r="G280" t="s">
        <v>14</v>
      </c>
      <c r="H280" s="13">
        <v>58</v>
      </c>
    </row>
    <row r="281" spans="1:8" x14ac:dyDescent="0.2">
      <c r="A281" s="16" t="s">
        <v>20</v>
      </c>
      <c r="B281" s="13">
        <v>1605</v>
      </c>
      <c r="C281" s="13"/>
      <c r="D281" s="13"/>
      <c r="E281" s="13"/>
      <c r="F281" s="13"/>
      <c r="G281" t="s">
        <v>14</v>
      </c>
      <c r="H281" s="13">
        <v>111</v>
      </c>
    </row>
    <row r="282" spans="1:8" x14ac:dyDescent="0.2">
      <c r="A282" s="16" t="s">
        <v>20</v>
      </c>
      <c r="B282" s="13">
        <v>2120</v>
      </c>
      <c r="C282" s="13"/>
      <c r="D282" s="13"/>
      <c r="E282" s="13"/>
      <c r="F282" s="13"/>
      <c r="G282" t="s">
        <v>14</v>
      </c>
      <c r="H282" s="13">
        <v>2955</v>
      </c>
    </row>
    <row r="283" spans="1:8" x14ac:dyDescent="0.2">
      <c r="A283" s="16" t="s">
        <v>20</v>
      </c>
      <c r="B283" s="13">
        <v>50</v>
      </c>
      <c r="C283" s="13"/>
      <c r="D283" s="13"/>
      <c r="E283" s="13"/>
      <c r="F283" s="13"/>
      <c r="G283" t="s">
        <v>14</v>
      </c>
      <c r="H283" s="13">
        <v>1657</v>
      </c>
    </row>
    <row r="284" spans="1:8" x14ac:dyDescent="0.2">
      <c r="A284" s="16" t="s">
        <v>20</v>
      </c>
      <c r="B284" s="13">
        <v>2080</v>
      </c>
      <c r="C284" s="13"/>
      <c r="D284" s="13"/>
      <c r="E284" s="13"/>
      <c r="F284" s="13"/>
      <c r="G284" t="s">
        <v>14</v>
      </c>
      <c r="H284" s="13">
        <v>926</v>
      </c>
    </row>
    <row r="285" spans="1:8" x14ac:dyDescent="0.2">
      <c r="A285" s="16" t="s">
        <v>20</v>
      </c>
      <c r="B285" s="13">
        <v>2105</v>
      </c>
      <c r="C285" s="13"/>
      <c r="D285" s="13"/>
      <c r="E285" s="13"/>
      <c r="F285" s="13"/>
      <c r="G285" t="s">
        <v>14</v>
      </c>
      <c r="H285" s="13">
        <v>77</v>
      </c>
    </row>
    <row r="286" spans="1:8" x14ac:dyDescent="0.2">
      <c r="A286" s="16" t="s">
        <v>20</v>
      </c>
      <c r="B286" s="13">
        <v>2436</v>
      </c>
      <c r="C286" s="13"/>
      <c r="D286" s="13"/>
      <c r="E286" s="13"/>
      <c r="F286" s="13"/>
      <c r="G286" t="s">
        <v>14</v>
      </c>
      <c r="H286" s="13">
        <v>1748</v>
      </c>
    </row>
    <row r="287" spans="1:8" x14ac:dyDescent="0.2">
      <c r="A287" s="16" t="s">
        <v>20</v>
      </c>
      <c r="B287" s="13">
        <v>80</v>
      </c>
      <c r="C287" s="13"/>
      <c r="D287" s="13"/>
      <c r="E287" s="13"/>
      <c r="F287" s="13"/>
      <c r="G287" t="s">
        <v>14</v>
      </c>
      <c r="H287" s="13">
        <v>79</v>
      </c>
    </row>
    <row r="288" spans="1:8" x14ac:dyDescent="0.2">
      <c r="A288" s="16" t="s">
        <v>20</v>
      </c>
      <c r="B288" s="13">
        <v>42</v>
      </c>
      <c r="C288" s="13"/>
      <c r="D288" s="13"/>
      <c r="E288" s="13"/>
      <c r="F288" s="13"/>
      <c r="G288" t="s">
        <v>14</v>
      </c>
      <c r="H288" s="13">
        <v>889</v>
      </c>
    </row>
    <row r="289" spans="1:8" x14ac:dyDescent="0.2">
      <c r="A289" s="16" t="s">
        <v>20</v>
      </c>
      <c r="B289" s="13">
        <v>139</v>
      </c>
      <c r="C289" s="13"/>
      <c r="D289" s="13"/>
      <c r="E289" s="13"/>
      <c r="F289" s="13"/>
      <c r="G289" t="s">
        <v>14</v>
      </c>
      <c r="H289" s="13">
        <v>56</v>
      </c>
    </row>
    <row r="290" spans="1:8" x14ac:dyDescent="0.2">
      <c r="A290" s="16" t="s">
        <v>20</v>
      </c>
      <c r="B290" s="13">
        <v>159</v>
      </c>
      <c r="C290" s="13"/>
      <c r="D290" s="13"/>
      <c r="E290" s="13"/>
      <c r="F290" s="13"/>
      <c r="G290" t="s">
        <v>14</v>
      </c>
      <c r="H290" s="13">
        <v>1</v>
      </c>
    </row>
    <row r="291" spans="1:8" x14ac:dyDescent="0.2">
      <c r="A291" s="16" t="s">
        <v>20</v>
      </c>
      <c r="B291" s="13">
        <v>381</v>
      </c>
      <c r="C291" s="13"/>
      <c r="D291" s="13"/>
      <c r="E291" s="13"/>
      <c r="F291" s="13"/>
      <c r="G291" t="s">
        <v>14</v>
      </c>
      <c r="H291" s="13">
        <v>83</v>
      </c>
    </row>
    <row r="292" spans="1:8" x14ac:dyDescent="0.2">
      <c r="A292" s="16" t="s">
        <v>20</v>
      </c>
      <c r="B292" s="13">
        <v>194</v>
      </c>
      <c r="C292" s="13"/>
      <c r="D292" s="13"/>
      <c r="E292" s="13"/>
      <c r="F292" s="13"/>
      <c r="G292" t="s">
        <v>14</v>
      </c>
      <c r="H292" s="13">
        <v>2025</v>
      </c>
    </row>
    <row r="293" spans="1:8" x14ac:dyDescent="0.2">
      <c r="A293" s="16" t="s">
        <v>20</v>
      </c>
      <c r="B293" s="13">
        <v>106</v>
      </c>
      <c r="C293" s="13"/>
      <c r="D293" s="13"/>
      <c r="E293" s="13"/>
      <c r="F293" s="13"/>
      <c r="G293" t="s">
        <v>14</v>
      </c>
      <c r="H293" s="13">
        <v>14</v>
      </c>
    </row>
    <row r="294" spans="1:8" x14ac:dyDescent="0.2">
      <c r="A294" s="16" t="s">
        <v>20</v>
      </c>
      <c r="B294" s="13">
        <v>142</v>
      </c>
      <c r="C294" s="13"/>
      <c r="D294" s="13"/>
      <c r="E294" s="13"/>
      <c r="F294" s="13"/>
      <c r="G294" t="s">
        <v>14</v>
      </c>
      <c r="H294" s="13">
        <v>656</v>
      </c>
    </row>
    <row r="295" spans="1:8" x14ac:dyDescent="0.2">
      <c r="A295" s="16" t="s">
        <v>20</v>
      </c>
      <c r="B295" s="13">
        <v>211</v>
      </c>
      <c r="C295" s="13"/>
      <c r="D295" s="13"/>
      <c r="E295" s="13"/>
      <c r="F295" s="13"/>
      <c r="G295" t="s">
        <v>14</v>
      </c>
      <c r="H295" s="13">
        <v>1596</v>
      </c>
    </row>
    <row r="296" spans="1:8" x14ac:dyDescent="0.2">
      <c r="A296" s="16" t="s">
        <v>20</v>
      </c>
      <c r="B296" s="13">
        <v>2756</v>
      </c>
      <c r="C296" s="13"/>
      <c r="D296" s="13"/>
      <c r="E296" s="13"/>
      <c r="F296" s="13"/>
      <c r="G296" t="s">
        <v>14</v>
      </c>
      <c r="H296" s="13">
        <v>10</v>
      </c>
    </row>
    <row r="297" spans="1:8" x14ac:dyDescent="0.2">
      <c r="A297" s="16" t="s">
        <v>20</v>
      </c>
      <c r="B297" s="13">
        <v>173</v>
      </c>
      <c r="C297" s="13"/>
      <c r="D297" s="13"/>
      <c r="E297" s="13"/>
      <c r="F297" s="13"/>
      <c r="G297" t="s">
        <v>14</v>
      </c>
      <c r="H297" s="13">
        <v>1121</v>
      </c>
    </row>
    <row r="298" spans="1:8" x14ac:dyDescent="0.2">
      <c r="A298" s="16" t="s">
        <v>20</v>
      </c>
      <c r="B298" s="13">
        <v>87</v>
      </c>
      <c r="C298" s="13"/>
      <c r="D298" s="13"/>
      <c r="E298" s="13"/>
      <c r="F298" s="13"/>
      <c r="G298" t="s">
        <v>14</v>
      </c>
      <c r="H298" s="13">
        <v>15</v>
      </c>
    </row>
    <row r="299" spans="1:8" x14ac:dyDescent="0.2">
      <c r="A299" s="16" t="s">
        <v>20</v>
      </c>
      <c r="B299" s="13">
        <v>1572</v>
      </c>
      <c r="C299" s="13"/>
      <c r="D299" s="13"/>
      <c r="E299" s="13"/>
      <c r="F299" s="13"/>
      <c r="G299" t="s">
        <v>14</v>
      </c>
      <c r="H299" s="13">
        <v>191</v>
      </c>
    </row>
    <row r="300" spans="1:8" x14ac:dyDescent="0.2">
      <c r="A300" s="16" t="s">
        <v>20</v>
      </c>
      <c r="B300" s="13">
        <v>2346</v>
      </c>
      <c r="C300" s="13"/>
      <c r="D300" s="13"/>
      <c r="E300" s="13"/>
      <c r="F300" s="13"/>
      <c r="G300" t="s">
        <v>14</v>
      </c>
      <c r="H300" s="13">
        <v>16</v>
      </c>
    </row>
    <row r="301" spans="1:8" x14ac:dyDescent="0.2">
      <c r="A301" s="16" t="s">
        <v>20</v>
      </c>
      <c r="B301" s="13">
        <v>115</v>
      </c>
      <c r="C301" s="13"/>
      <c r="D301" s="13"/>
      <c r="E301" s="13"/>
      <c r="F301" s="13"/>
      <c r="G301" t="s">
        <v>14</v>
      </c>
      <c r="H301" s="13">
        <v>17</v>
      </c>
    </row>
    <row r="302" spans="1:8" x14ac:dyDescent="0.2">
      <c r="A302" s="16" t="s">
        <v>20</v>
      </c>
      <c r="B302" s="13">
        <v>85</v>
      </c>
      <c r="C302" s="13"/>
      <c r="D302" s="13"/>
      <c r="E302" s="13"/>
      <c r="F302" s="13"/>
      <c r="G302" t="s">
        <v>14</v>
      </c>
      <c r="H302" s="13">
        <v>34</v>
      </c>
    </row>
    <row r="303" spans="1:8" x14ac:dyDescent="0.2">
      <c r="A303" s="16" t="s">
        <v>20</v>
      </c>
      <c r="B303" s="13">
        <v>144</v>
      </c>
      <c r="C303" s="13"/>
      <c r="D303" s="13"/>
      <c r="E303" s="13"/>
      <c r="F303" s="13"/>
      <c r="G303" t="s">
        <v>14</v>
      </c>
      <c r="H303" s="13">
        <v>1</v>
      </c>
    </row>
    <row r="304" spans="1:8" x14ac:dyDescent="0.2">
      <c r="A304" s="16" t="s">
        <v>20</v>
      </c>
      <c r="B304" s="13">
        <v>2443</v>
      </c>
      <c r="C304" s="13"/>
      <c r="D304" s="13"/>
      <c r="E304" s="13"/>
      <c r="F304" s="13"/>
      <c r="G304" t="s">
        <v>14</v>
      </c>
      <c r="H304" s="13">
        <v>1274</v>
      </c>
    </row>
    <row r="305" spans="1:8" x14ac:dyDescent="0.2">
      <c r="A305" s="16" t="s">
        <v>20</v>
      </c>
      <c r="B305" s="13">
        <v>64</v>
      </c>
      <c r="C305" s="13"/>
      <c r="D305" s="13"/>
      <c r="E305" s="13"/>
      <c r="F305" s="13"/>
      <c r="G305" t="s">
        <v>14</v>
      </c>
      <c r="H305" s="13">
        <v>210</v>
      </c>
    </row>
    <row r="306" spans="1:8" x14ac:dyDescent="0.2">
      <c r="A306" s="16" t="s">
        <v>20</v>
      </c>
      <c r="B306" s="13">
        <v>268</v>
      </c>
      <c r="C306" s="13"/>
      <c r="D306" s="13"/>
      <c r="E306" s="13"/>
      <c r="F306" s="13"/>
      <c r="G306" t="s">
        <v>14</v>
      </c>
      <c r="H306" s="13">
        <v>248</v>
      </c>
    </row>
    <row r="307" spans="1:8" x14ac:dyDescent="0.2">
      <c r="A307" s="16" t="s">
        <v>20</v>
      </c>
      <c r="B307" s="13">
        <v>195</v>
      </c>
      <c r="C307" s="13"/>
      <c r="D307" s="13"/>
      <c r="E307" s="13"/>
      <c r="F307" s="13"/>
      <c r="G307" t="s">
        <v>14</v>
      </c>
      <c r="H307" s="13">
        <v>513</v>
      </c>
    </row>
    <row r="308" spans="1:8" x14ac:dyDescent="0.2">
      <c r="A308" s="16" t="s">
        <v>20</v>
      </c>
      <c r="B308" s="13">
        <v>186</v>
      </c>
      <c r="C308" s="13"/>
      <c r="D308" s="13"/>
      <c r="E308" s="13"/>
      <c r="F308" s="13"/>
      <c r="G308" t="s">
        <v>14</v>
      </c>
      <c r="H308" s="13">
        <v>3410</v>
      </c>
    </row>
    <row r="309" spans="1:8" x14ac:dyDescent="0.2">
      <c r="A309" s="16" t="s">
        <v>20</v>
      </c>
      <c r="B309" s="13">
        <v>460</v>
      </c>
      <c r="C309" s="13"/>
      <c r="D309" s="13"/>
      <c r="E309" s="13"/>
      <c r="F309" s="13"/>
      <c r="G309" t="s">
        <v>14</v>
      </c>
      <c r="H309" s="13">
        <v>10</v>
      </c>
    </row>
    <row r="310" spans="1:8" x14ac:dyDescent="0.2">
      <c r="A310" s="16" t="s">
        <v>20</v>
      </c>
      <c r="B310" s="13">
        <v>2528</v>
      </c>
      <c r="C310" s="13"/>
      <c r="D310" s="13"/>
      <c r="E310" s="13"/>
      <c r="F310" s="13"/>
      <c r="G310" t="s">
        <v>14</v>
      </c>
      <c r="H310" s="13">
        <v>2201</v>
      </c>
    </row>
    <row r="311" spans="1:8" x14ac:dyDescent="0.2">
      <c r="A311" s="16" t="s">
        <v>20</v>
      </c>
      <c r="B311" s="13">
        <v>3657</v>
      </c>
      <c r="C311" s="13"/>
      <c r="D311" s="13"/>
      <c r="E311" s="13"/>
      <c r="F311" s="13"/>
      <c r="G311" t="s">
        <v>14</v>
      </c>
      <c r="H311" s="13">
        <v>676</v>
      </c>
    </row>
    <row r="312" spans="1:8" x14ac:dyDescent="0.2">
      <c r="A312" s="16" t="s">
        <v>20</v>
      </c>
      <c r="B312" s="13">
        <v>131</v>
      </c>
      <c r="C312" s="13"/>
      <c r="D312" s="13"/>
      <c r="E312" s="13"/>
      <c r="F312" s="13"/>
      <c r="G312" t="s">
        <v>14</v>
      </c>
      <c r="H312" s="13">
        <v>831</v>
      </c>
    </row>
    <row r="313" spans="1:8" x14ac:dyDescent="0.2">
      <c r="A313" s="16" t="s">
        <v>20</v>
      </c>
      <c r="B313" s="13">
        <v>239</v>
      </c>
      <c r="C313" s="13"/>
      <c r="D313" s="13"/>
      <c r="E313" s="13"/>
      <c r="F313" s="13"/>
      <c r="G313" t="s">
        <v>14</v>
      </c>
      <c r="H313" s="13">
        <v>859</v>
      </c>
    </row>
    <row r="314" spans="1:8" x14ac:dyDescent="0.2">
      <c r="A314" s="16" t="s">
        <v>20</v>
      </c>
      <c r="B314" s="13">
        <v>78</v>
      </c>
      <c r="C314" s="13"/>
      <c r="D314" s="13"/>
      <c r="E314" s="13"/>
      <c r="F314" s="13"/>
      <c r="G314" t="s">
        <v>14</v>
      </c>
      <c r="H314" s="13">
        <v>45</v>
      </c>
    </row>
    <row r="315" spans="1:8" x14ac:dyDescent="0.2">
      <c r="A315" s="16" t="s">
        <v>20</v>
      </c>
      <c r="B315" s="13">
        <v>1773</v>
      </c>
      <c r="C315" s="13"/>
      <c r="D315" s="13"/>
      <c r="E315" s="13"/>
      <c r="F315" s="13"/>
      <c r="G315" t="s">
        <v>14</v>
      </c>
      <c r="H315" s="13">
        <v>6</v>
      </c>
    </row>
    <row r="316" spans="1:8" x14ac:dyDescent="0.2">
      <c r="A316" s="16" t="s">
        <v>20</v>
      </c>
      <c r="B316" s="13">
        <v>32</v>
      </c>
      <c r="C316" s="13"/>
      <c r="D316" s="13"/>
      <c r="E316" s="13"/>
      <c r="F316" s="13"/>
      <c r="G316" t="s">
        <v>14</v>
      </c>
      <c r="H316" s="13">
        <v>7</v>
      </c>
    </row>
    <row r="317" spans="1:8" x14ac:dyDescent="0.2">
      <c r="A317" s="16" t="s">
        <v>20</v>
      </c>
      <c r="B317" s="13">
        <v>369</v>
      </c>
      <c r="C317" s="13"/>
      <c r="D317" s="13"/>
      <c r="E317" s="13"/>
      <c r="F317" s="13"/>
      <c r="G317" t="s">
        <v>14</v>
      </c>
      <c r="H317" s="13">
        <v>31</v>
      </c>
    </row>
    <row r="318" spans="1:8" x14ac:dyDescent="0.2">
      <c r="A318" s="16" t="s">
        <v>20</v>
      </c>
      <c r="B318" s="13">
        <v>89</v>
      </c>
      <c r="C318" s="13"/>
      <c r="D318" s="13"/>
      <c r="E318" s="13"/>
      <c r="F318" s="13"/>
      <c r="G318" t="s">
        <v>14</v>
      </c>
      <c r="H318" s="13">
        <v>78</v>
      </c>
    </row>
    <row r="319" spans="1:8" x14ac:dyDescent="0.2">
      <c r="A319" s="16" t="s">
        <v>20</v>
      </c>
      <c r="B319" s="13">
        <v>147</v>
      </c>
      <c r="C319" s="13"/>
      <c r="D319" s="13"/>
      <c r="E319" s="13"/>
      <c r="F319" s="13"/>
      <c r="G319" t="s">
        <v>14</v>
      </c>
      <c r="H319" s="13">
        <v>1225</v>
      </c>
    </row>
    <row r="320" spans="1:8" x14ac:dyDescent="0.2">
      <c r="A320" s="16" t="s">
        <v>20</v>
      </c>
      <c r="B320" s="13">
        <v>126</v>
      </c>
      <c r="C320" s="13"/>
      <c r="D320" s="13"/>
      <c r="E320" s="13"/>
      <c r="F320" s="13"/>
      <c r="G320" t="s">
        <v>14</v>
      </c>
      <c r="H320" s="13">
        <v>1</v>
      </c>
    </row>
    <row r="321" spans="1:8" x14ac:dyDescent="0.2">
      <c r="A321" s="16" t="s">
        <v>20</v>
      </c>
      <c r="B321" s="13">
        <v>2218</v>
      </c>
      <c r="C321" s="13"/>
      <c r="D321" s="13"/>
      <c r="E321" s="13"/>
      <c r="F321" s="13"/>
      <c r="G321" t="s">
        <v>14</v>
      </c>
      <c r="H321" s="13">
        <v>67</v>
      </c>
    </row>
    <row r="322" spans="1:8" x14ac:dyDescent="0.2">
      <c r="A322" s="16" t="s">
        <v>20</v>
      </c>
      <c r="B322" s="13">
        <v>202</v>
      </c>
      <c r="C322" s="13"/>
      <c r="D322" s="13"/>
      <c r="E322" s="13"/>
      <c r="F322" s="13"/>
      <c r="G322" t="s">
        <v>14</v>
      </c>
      <c r="H322" s="13">
        <v>19</v>
      </c>
    </row>
    <row r="323" spans="1:8" x14ac:dyDescent="0.2">
      <c r="A323" s="16" t="s">
        <v>20</v>
      </c>
      <c r="B323" s="13">
        <v>140</v>
      </c>
      <c r="C323" s="13"/>
      <c r="D323" s="13"/>
      <c r="E323" s="13"/>
      <c r="F323" s="13"/>
      <c r="G323" t="s">
        <v>14</v>
      </c>
      <c r="H323" s="13">
        <v>2108</v>
      </c>
    </row>
    <row r="324" spans="1:8" x14ac:dyDescent="0.2">
      <c r="A324" s="16" t="s">
        <v>20</v>
      </c>
      <c r="B324" s="13">
        <v>1052</v>
      </c>
      <c r="C324" s="13"/>
      <c r="D324" s="13"/>
      <c r="E324" s="13"/>
      <c r="F324" s="13"/>
      <c r="G324" t="s">
        <v>14</v>
      </c>
      <c r="H324" s="13">
        <v>679</v>
      </c>
    </row>
    <row r="325" spans="1:8" x14ac:dyDescent="0.2">
      <c r="A325" s="16" t="s">
        <v>20</v>
      </c>
      <c r="B325" s="13">
        <v>247</v>
      </c>
      <c r="C325" s="13"/>
      <c r="D325" s="13"/>
      <c r="E325" s="13"/>
      <c r="F325" s="13"/>
      <c r="G325" t="s">
        <v>14</v>
      </c>
      <c r="H325" s="13">
        <v>36</v>
      </c>
    </row>
    <row r="326" spans="1:8" x14ac:dyDescent="0.2">
      <c r="A326" s="16" t="s">
        <v>20</v>
      </c>
      <c r="B326" s="13">
        <v>84</v>
      </c>
      <c r="C326" s="13"/>
      <c r="D326" s="13"/>
      <c r="E326" s="13"/>
      <c r="F326" s="13"/>
      <c r="G326" t="s">
        <v>14</v>
      </c>
      <c r="H326" s="13">
        <v>47</v>
      </c>
    </row>
    <row r="327" spans="1:8" x14ac:dyDescent="0.2">
      <c r="A327" s="16" t="s">
        <v>20</v>
      </c>
      <c r="B327" s="13">
        <v>88</v>
      </c>
      <c r="C327" s="13"/>
      <c r="D327" s="13"/>
      <c r="E327" s="13"/>
      <c r="F327" s="13"/>
      <c r="G327" t="s">
        <v>14</v>
      </c>
      <c r="H327" s="13">
        <v>70</v>
      </c>
    </row>
    <row r="328" spans="1:8" x14ac:dyDescent="0.2">
      <c r="A328" s="16" t="s">
        <v>20</v>
      </c>
      <c r="B328" s="13">
        <v>156</v>
      </c>
      <c r="C328" s="13"/>
      <c r="D328" s="13"/>
      <c r="E328" s="13"/>
      <c r="F328" s="13"/>
      <c r="G328" t="s">
        <v>14</v>
      </c>
      <c r="H328" s="13">
        <v>154</v>
      </c>
    </row>
    <row r="329" spans="1:8" x14ac:dyDescent="0.2">
      <c r="A329" s="16" t="s">
        <v>20</v>
      </c>
      <c r="B329" s="13">
        <v>2985</v>
      </c>
      <c r="C329" s="13"/>
      <c r="D329" s="13"/>
      <c r="E329" s="13"/>
      <c r="F329" s="13"/>
      <c r="G329" t="s">
        <v>14</v>
      </c>
      <c r="H329" s="13">
        <v>22</v>
      </c>
    </row>
    <row r="330" spans="1:8" x14ac:dyDescent="0.2">
      <c r="A330" s="16" t="s">
        <v>20</v>
      </c>
      <c r="B330" s="13">
        <v>762</v>
      </c>
      <c r="C330" s="13"/>
      <c r="D330" s="13"/>
      <c r="E330" s="13"/>
      <c r="F330" s="13"/>
      <c r="G330" t="s">
        <v>14</v>
      </c>
      <c r="H330" s="13">
        <v>1758</v>
      </c>
    </row>
    <row r="331" spans="1:8" x14ac:dyDescent="0.2">
      <c r="A331" s="16" t="s">
        <v>20</v>
      </c>
      <c r="B331" s="13">
        <v>554</v>
      </c>
      <c r="C331" s="13"/>
      <c r="D331" s="13"/>
      <c r="E331" s="13"/>
      <c r="F331" s="13"/>
      <c r="G331" t="s">
        <v>14</v>
      </c>
      <c r="H331" s="13">
        <v>94</v>
      </c>
    </row>
    <row r="332" spans="1:8" x14ac:dyDescent="0.2">
      <c r="A332" s="16" t="s">
        <v>20</v>
      </c>
      <c r="B332" s="13">
        <v>135</v>
      </c>
      <c r="C332" s="13"/>
      <c r="D332" s="13"/>
      <c r="E332" s="13"/>
      <c r="F332" s="13"/>
      <c r="G332" t="s">
        <v>14</v>
      </c>
      <c r="H332" s="13">
        <v>33</v>
      </c>
    </row>
    <row r="333" spans="1:8" x14ac:dyDescent="0.2">
      <c r="A333" s="16" t="s">
        <v>20</v>
      </c>
      <c r="B333" s="13">
        <v>122</v>
      </c>
      <c r="C333" s="13"/>
      <c r="D333" s="13"/>
      <c r="E333" s="13"/>
      <c r="F333" s="13"/>
      <c r="G333" t="s">
        <v>14</v>
      </c>
      <c r="H333" s="13">
        <v>1</v>
      </c>
    </row>
    <row r="334" spans="1:8" x14ac:dyDescent="0.2">
      <c r="A334" s="16" t="s">
        <v>20</v>
      </c>
      <c r="B334" s="13">
        <v>221</v>
      </c>
      <c r="C334" s="13"/>
      <c r="D334" s="13"/>
      <c r="E334" s="13"/>
      <c r="F334" s="13"/>
      <c r="G334" t="s">
        <v>14</v>
      </c>
      <c r="H334" s="13">
        <v>31</v>
      </c>
    </row>
    <row r="335" spans="1:8" x14ac:dyDescent="0.2">
      <c r="A335" s="16" t="s">
        <v>20</v>
      </c>
      <c r="B335" s="13">
        <v>126</v>
      </c>
      <c r="C335" s="13"/>
      <c r="D335" s="13"/>
      <c r="E335" s="13"/>
      <c r="F335" s="13"/>
      <c r="G335" t="s">
        <v>14</v>
      </c>
      <c r="H335" s="13">
        <v>35</v>
      </c>
    </row>
    <row r="336" spans="1:8" x14ac:dyDescent="0.2">
      <c r="A336" s="16" t="s">
        <v>20</v>
      </c>
      <c r="B336" s="13">
        <v>1022</v>
      </c>
      <c r="C336" s="13"/>
      <c r="D336" s="13"/>
      <c r="E336" s="13"/>
      <c r="F336" s="13"/>
      <c r="G336" t="s">
        <v>14</v>
      </c>
      <c r="H336" s="13">
        <v>63</v>
      </c>
    </row>
    <row r="337" spans="1:8" x14ac:dyDescent="0.2">
      <c r="A337" s="16" t="s">
        <v>20</v>
      </c>
      <c r="B337" s="13">
        <v>3177</v>
      </c>
      <c r="C337" s="13"/>
      <c r="D337" s="13"/>
      <c r="E337" s="13"/>
      <c r="F337" s="13"/>
      <c r="G337" t="s">
        <v>14</v>
      </c>
      <c r="H337" s="13">
        <v>526</v>
      </c>
    </row>
    <row r="338" spans="1:8" x14ac:dyDescent="0.2">
      <c r="A338" s="16" t="s">
        <v>20</v>
      </c>
      <c r="B338" s="13">
        <v>198</v>
      </c>
      <c r="C338" s="13"/>
      <c r="D338" s="13"/>
      <c r="E338" s="13"/>
      <c r="F338" s="13"/>
      <c r="G338" t="s">
        <v>14</v>
      </c>
      <c r="H338" s="13">
        <v>121</v>
      </c>
    </row>
    <row r="339" spans="1:8" x14ac:dyDescent="0.2">
      <c r="A339" s="16" t="s">
        <v>20</v>
      </c>
      <c r="B339" s="13">
        <v>85</v>
      </c>
      <c r="C339" s="13"/>
      <c r="D339" s="13"/>
      <c r="E339" s="13"/>
      <c r="F339" s="13"/>
      <c r="G339" t="s">
        <v>14</v>
      </c>
      <c r="H339" s="13">
        <v>67</v>
      </c>
    </row>
    <row r="340" spans="1:8" x14ac:dyDescent="0.2">
      <c r="A340" s="16" t="s">
        <v>20</v>
      </c>
      <c r="B340" s="13">
        <v>3596</v>
      </c>
      <c r="C340" s="13"/>
      <c r="D340" s="13"/>
      <c r="E340" s="13"/>
      <c r="F340" s="13"/>
      <c r="G340" t="s">
        <v>14</v>
      </c>
      <c r="H340" s="13">
        <v>57</v>
      </c>
    </row>
    <row r="341" spans="1:8" x14ac:dyDescent="0.2">
      <c r="A341" s="16" t="s">
        <v>20</v>
      </c>
      <c r="B341" s="13">
        <v>244</v>
      </c>
      <c r="C341" s="13"/>
      <c r="D341" s="13"/>
      <c r="E341" s="13"/>
      <c r="F341" s="13"/>
      <c r="G341" t="s">
        <v>14</v>
      </c>
      <c r="H341" s="13">
        <v>1229</v>
      </c>
    </row>
    <row r="342" spans="1:8" x14ac:dyDescent="0.2">
      <c r="A342" s="16" t="s">
        <v>20</v>
      </c>
      <c r="B342" s="13">
        <v>5180</v>
      </c>
      <c r="C342" s="13"/>
      <c r="D342" s="13"/>
      <c r="E342" s="13"/>
      <c r="F342" s="13"/>
      <c r="G342" t="s">
        <v>14</v>
      </c>
      <c r="H342" s="13">
        <v>12</v>
      </c>
    </row>
    <row r="343" spans="1:8" x14ac:dyDescent="0.2">
      <c r="A343" s="16" t="s">
        <v>20</v>
      </c>
      <c r="B343" s="13">
        <v>589</v>
      </c>
      <c r="C343" s="13"/>
      <c r="D343" s="13"/>
      <c r="E343" s="13"/>
      <c r="F343" s="13"/>
      <c r="G343" t="s">
        <v>14</v>
      </c>
      <c r="H343" s="13">
        <v>452</v>
      </c>
    </row>
    <row r="344" spans="1:8" x14ac:dyDescent="0.2">
      <c r="A344" s="16" t="s">
        <v>20</v>
      </c>
      <c r="B344" s="13">
        <v>2725</v>
      </c>
      <c r="C344" s="13"/>
      <c r="D344" s="13"/>
      <c r="E344" s="13"/>
      <c r="F344" s="13"/>
      <c r="G344" t="s">
        <v>14</v>
      </c>
      <c r="H344" s="13">
        <v>1886</v>
      </c>
    </row>
    <row r="345" spans="1:8" x14ac:dyDescent="0.2">
      <c r="A345" s="16" t="s">
        <v>20</v>
      </c>
      <c r="B345" s="13">
        <v>300</v>
      </c>
      <c r="C345" s="13"/>
      <c r="D345" s="13"/>
      <c r="E345" s="13"/>
      <c r="F345" s="13"/>
      <c r="G345" t="s">
        <v>14</v>
      </c>
      <c r="H345" s="13">
        <v>1825</v>
      </c>
    </row>
    <row r="346" spans="1:8" x14ac:dyDescent="0.2">
      <c r="A346" s="16" t="s">
        <v>20</v>
      </c>
      <c r="B346" s="13">
        <v>144</v>
      </c>
      <c r="C346" s="13"/>
      <c r="D346" s="13"/>
      <c r="E346" s="13"/>
      <c r="F346" s="13"/>
      <c r="G346" t="s">
        <v>14</v>
      </c>
      <c r="H346" s="13">
        <v>31</v>
      </c>
    </row>
    <row r="347" spans="1:8" x14ac:dyDescent="0.2">
      <c r="A347" s="16" t="s">
        <v>20</v>
      </c>
      <c r="B347" s="13">
        <v>87</v>
      </c>
      <c r="C347" s="13"/>
      <c r="D347" s="13"/>
      <c r="E347" s="13"/>
      <c r="F347" s="13"/>
      <c r="G347" t="s">
        <v>14</v>
      </c>
      <c r="H347" s="13">
        <v>107</v>
      </c>
    </row>
    <row r="348" spans="1:8" x14ac:dyDescent="0.2">
      <c r="A348" s="16" t="s">
        <v>20</v>
      </c>
      <c r="B348" s="13">
        <v>3116</v>
      </c>
      <c r="C348" s="13"/>
      <c r="D348" s="13"/>
      <c r="E348" s="13"/>
      <c r="F348" s="13"/>
      <c r="G348" t="s">
        <v>14</v>
      </c>
      <c r="H348" s="13">
        <v>27</v>
      </c>
    </row>
    <row r="349" spans="1:8" x14ac:dyDescent="0.2">
      <c r="A349" s="16" t="s">
        <v>20</v>
      </c>
      <c r="B349" s="13">
        <v>909</v>
      </c>
      <c r="C349" s="13"/>
      <c r="D349" s="13"/>
      <c r="E349" s="13"/>
      <c r="F349" s="13"/>
      <c r="G349" t="s">
        <v>14</v>
      </c>
      <c r="H349" s="13">
        <v>1221</v>
      </c>
    </row>
    <row r="350" spans="1:8" x14ac:dyDescent="0.2">
      <c r="A350" s="16" t="s">
        <v>20</v>
      </c>
      <c r="B350" s="13">
        <v>1613</v>
      </c>
      <c r="C350" s="13"/>
      <c r="D350" s="13"/>
      <c r="E350" s="13"/>
      <c r="F350" s="13"/>
      <c r="G350" t="s">
        <v>14</v>
      </c>
      <c r="H350" s="13">
        <v>1</v>
      </c>
    </row>
    <row r="351" spans="1:8" x14ac:dyDescent="0.2">
      <c r="A351" s="16" t="s">
        <v>20</v>
      </c>
      <c r="B351" s="13">
        <v>136</v>
      </c>
      <c r="C351" s="13"/>
      <c r="D351" s="13"/>
      <c r="E351" s="13"/>
      <c r="F351" s="13"/>
      <c r="G351" t="s">
        <v>14</v>
      </c>
      <c r="H351" s="13">
        <v>16</v>
      </c>
    </row>
    <row r="352" spans="1:8" x14ac:dyDescent="0.2">
      <c r="A352" s="16" t="s">
        <v>20</v>
      </c>
      <c r="B352" s="13">
        <v>130</v>
      </c>
      <c r="C352" s="13"/>
      <c r="D352" s="13"/>
      <c r="E352" s="13"/>
      <c r="F352" s="13"/>
      <c r="G352" t="s">
        <v>14</v>
      </c>
      <c r="H352" s="13">
        <v>41</v>
      </c>
    </row>
    <row r="353" spans="1:8" x14ac:dyDescent="0.2">
      <c r="A353" s="16" t="s">
        <v>20</v>
      </c>
      <c r="B353" s="13">
        <v>102</v>
      </c>
      <c r="C353" s="13"/>
      <c r="D353" s="13"/>
      <c r="E353" s="13"/>
      <c r="F353" s="13"/>
      <c r="G353" t="s">
        <v>14</v>
      </c>
      <c r="H353" s="13">
        <v>523</v>
      </c>
    </row>
    <row r="354" spans="1:8" x14ac:dyDescent="0.2">
      <c r="A354" s="16" t="s">
        <v>20</v>
      </c>
      <c r="B354" s="13">
        <v>4006</v>
      </c>
      <c r="C354" s="13"/>
      <c r="D354" s="13"/>
      <c r="E354" s="13"/>
      <c r="F354" s="13"/>
      <c r="G354" t="s">
        <v>14</v>
      </c>
      <c r="H354" s="13">
        <v>141</v>
      </c>
    </row>
    <row r="355" spans="1:8" x14ac:dyDescent="0.2">
      <c r="A355" s="16" t="s">
        <v>20</v>
      </c>
      <c r="B355" s="13">
        <v>1629</v>
      </c>
      <c r="C355" s="13"/>
      <c r="D355" s="13"/>
      <c r="E355" s="13"/>
      <c r="F355" s="13"/>
      <c r="G355" t="s">
        <v>14</v>
      </c>
      <c r="H355" s="13">
        <v>52</v>
      </c>
    </row>
    <row r="356" spans="1:8" x14ac:dyDescent="0.2">
      <c r="A356" s="16" t="s">
        <v>20</v>
      </c>
      <c r="B356" s="13">
        <v>2188</v>
      </c>
      <c r="C356" s="13"/>
      <c r="D356" s="13"/>
      <c r="E356" s="13"/>
      <c r="F356" s="13"/>
      <c r="G356" t="s">
        <v>14</v>
      </c>
      <c r="H356" s="13">
        <v>225</v>
      </c>
    </row>
    <row r="357" spans="1:8" x14ac:dyDescent="0.2">
      <c r="A357" s="16" t="s">
        <v>20</v>
      </c>
      <c r="B357" s="13">
        <v>2409</v>
      </c>
      <c r="C357" s="13"/>
      <c r="D357" s="13"/>
      <c r="E357" s="13"/>
      <c r="F357" s="13"/>
      <c r="G357" t="s">
        <v>14</v>
      </c>
      <c r="H357" s="13">
        <v>38</v>
      </c>
    </row>
    <row r="358" spans="1:8" x14ac:dyDescent="0.2">
      <c r="A358" s="16" t="s">
        <v>20</v>
      </c>
      <c r="B358" s="13">
        <v>194</v>
      </c>
      <c r="C358" s="13"/>
      <c r="D358" s="13"/>
      <c r="E358" s="13"/>
      <c r="F358" s="13"/>
      <c r="G358" t="s">
        <v>14</v>
      </c>
      <c r="H358" s="13">
        <v>15</v>
      </c>
    </row>
    <row r="359" spans="1:8" x14ac:dyDescent="0.2">
      <c r="A359" s="16" t="s">
        <v>20</v>
      </c>
      <c r="B359" s="13">
        <v>1140</v>
      </c>
      <c r="C359" s="13"/>
      <c r="D359" s="13"/>
      <c r="E359" s="13"/>
      <c r="F359" s="13"/>
      <c r="G359" t="s">
        <v>14</v>
      </c>
      <c r="H359" s="13">
        <v>37</v>
      </c>
    </row>
    <row r="360" spans="1:8" x14ac:dyDescent="0.2">
      <c r="A360" s="16" t="s">
        <v>20</v>
      </c>
      <c r="B360" s="13">
        <v>102</v>
      </c>
      <c r="C360" s="13"/>
      <c r="D360" s="13"/>
      <c r="E360" s="13"/>
      <c r="F360" s="13"/>
      <c r="G360" t="s">
        <v>14</v>
      </c>
      <c r="H360" s="13">
        <v>112</v>
      </c>
    </row>
    <row r="361" spans="1:8" x14ac:dyDescent="0.2">
      <c r="A361" s="16" t="s">
        <v>20</v>
      </c>
      <c r="B361" s="13">
        <v>2857</v>
      </c>
      <c r="C361" s="13"/>
      <c r="D361" s="13"/>
      <c r="E361" s="13"/>
      <c r="F361" s="13"/>
      <c r="G361" t="s">
        <v>14</v>
      </c>
      <c r="H361" s="13">
        <v>21</v>
      </c>
    </row>
    <row r="362" spans="1:8" x14ac:dyDescent="0.2">
      <c r="A362" s="16" t="s">
        <v>20</v>
      </c>
      <c r="B362" s="13">
        <v>107</v>
      </c>
      <c r="C362" s="13"/>
      <c r="D362" s="13"/>
      <c r="E362" s="13"/>
      <c r="F362" s="13"/>
      <c r="G362" t="s">
        <v>14</v>
      </c>
      <c r="H362" s="13">
        <v>67</v>
      </c>
    </row>
    <row r="363" spans="1:8" x14ac:dyDescent="0.2">
      <c r="A363" s="16" t="s">
        <v>20</v>
      </c>
      <c r="B363" s="13">
        <v>160</v>
      </c>
      <c r="C363" s="13"/>
      <c r="D363" s="13"/>
      <c r="E363" s="13"/>
      <c r="F363" s="13"/>
      <c r="G363" t="s">
        <v>14</v>
      </c>
      <c r="H363" s="13">
        <v>78</v>
      </c>
    </row>
    <row r="364" spans="1:8" x14ac:dyDescent="0.2">
      <c r="A364" s="16" t="s">
        <v>20</v>
      </c>
      <c r="B364" s="13">
        <v>2230</v>
      </c>
      <c r="C364" s="13"/>
      <c r="D364" s="13"/>
      <c r="E364" s="13"/>
      <c r="F364" s="13"/>
      <c r="G364" t="s">
        <v>14</v>
      </c>
      <c r="H364" s="13">
        <v>67</v>
      </c>
    </row>
    <row r="365" spans="1:8" x14ac:dyDescent="0.2">
      <c r="A365" s="16" t="s">
        <v>20</v>
      </c>
      <c r="B365" s="13">
        <v>316</v>
      </c>
      <c r="C365" s="13"/>
      <c r="D365" s="13"/>
      <c r="E365" s="13"/>
      <c r="F365" s="13"/>
      <c r="G365" t="s">
        <v>14</v>
      </c>
      <c r="H365" s="13">
        <v>263</v>
      </c>
    </row>
    <row r="366" spans="1:8" x14ac:dyDescent="0.2">
      <c r="A366" s="16" t="s">
        <v>20</v>
      </c>
      <c r="B366" s="13">
        <v>117</v>
      </c>
      <c r="C366" s="13"/>
      <c r="D366" s="13"/>
      <c r="E366" s="13"/>
      <c r="F366" s="13"/>
      <c r="G366" t="s">
        <v>14</v>
      </c>
      <c r="H366" s="13">
        <v>1691</v>
      </c>
    </row>
    <row r="367" spans="1:8" x14ac:dyDescent="0.2">
      <c r="A367" s="16" t="s">
        <v>20</v>
      </c>
      <c r="B367" s="13">
        <v>6406</v>
      </c>
      <c r="C367" s="13"/>
      <c r="D367" s="13"/>
      <c r="E367" s="13"/>
      <c r="F367" s="13"/>
      <c r="G367" t="s">
        <v>14</v>
      </c>
      <c r="H367" s="13">
        <v>181</v>
      </c>
    </row>
    <row r="368" spans="1:8" x14ac:dyDescent="0.2">
      <c r="A368" s="16" t="s">
        <v>20</v>
      </c>
      <c r="B368" s="13">
        <v>192</v>
      </c>
      <c r="C368" s="13"/>
      <c r="D368" s="13"/>
      <c r="E368" s="13"/>
      <c r="F368" s="13"/>
      <c r="G368" t="s">
        <v>14</v>
      </c>
      <c r="H368" s="13">
        <v>13</v>
      </c>
    </row>
    <row r="369" spans="1:8" x14ac:dyDescent="0.2">
      <c r="A369" s="16" t="s">
        <v>20</v>
      </c>
      <c r="B369" s="13">
        <v>26</v>
      </c>
      <c r="C369" s="13"/>
      <c r="D369" s="13"/>
      <c r="E369" s="13"/>
      <c r="F369" s="13"/>
      <c r="G369" t="s">
        <v>14</v>
      </c>
      <c r="H369" s="13">
        <v>1</v>
      </c>
    </row>
    <row r="370" spans="1:8" x14ac:dyDescent="0.2">
      <c r="A370" s="16" t="s">
        <v>20</v>
      </c>
      <c r="B370" s="13">
        <v>723</v>
      </c>
      <c r="C370" s="13"/>
      <c r="D370" s="13"/>
      <c r="E370" s="13"/>
      <c r="F370" s="13"/>
      <c r="G370" t="s">
        <v>14</v>
      </c>
      <c r="H370" s="13">
        <v>21</v>
      </c>
    </row>
    <row r="371" spans="1:8" x14ac:dyDescent="0.2">
      <c r="A371" s="16" t="s">
        <v>20</v>
      </c>
      <c r="B371" s="13">
        <v>170</v>
      </c>
      <c r="C371" s="13"/>
      <c r="D371" s="13"/>
      <c r="E371" s="13"/>
      <c r="F371" s="13"/>
      <c r="G371" t="s">
        <v>14</v>
      </c>
      <c r="H371" s="13">
        <v>830</v>
      </c>
    </row>
    <row r="372" spans="1:8" x14ac:dyDescent="0.2">
      <c r="A372" s="16" t="s">
        <v>20</v>
      </c>
      <c r="B372" s="13">
        <v>238</v>
      </c>
      <c r="C372" s="13"/>
      <c r="D372" s="13"/>
      <c r="E372" s="13"/>
      <c r="F372" s="13"/>
      <c r="G372" t="s">
        <v>14</v>
      </c>
      <c r="H372" s="13">
        <v>130</v>
      </c>
    </row>
    <row r="373" spans="1:8" x14ac:dyDescent="0.2">
      <c r="A373" s="16" t="s">
        <v>20</v>
      </c>
      <c r="B373" s="13">
        <v>55</v>
      </c>
      <c r="C373" s="13"/>
      <c r="D373" s="13"/>
      <c r="E373" s="13"/>
      <c r="F373" s="13"/>
      <c r="G373" t="s">
        <v>14</v>
      </c>
      <c r="H373" s="13">
        <v>55</v>
      </c>
    </row>
    <row r="374" spans="1:8" x14ac:dyDescent="0.2">
      <c r="A374" s="16" t="s">
        <v>20</v>
      </c>
      <c r="B374" s="13">
        <v>128</v>
      </c>
      <c r="C374" s="13"/>
      <c r="D374" s="13"/>
      <c r="E374" s="13"/>
      <c r="F374" s="13"/>
      <c r="G374" t="s">
        <v>14</v>
      </c>
      <c r="H374" s="13">
        <v>114</v>
      </c>
    </row>
    <row r="375" spans="1:8" x14ac:dyDescent="0.2">
      <c r="A375" s="16" t="s">
        <v>20</v>
      </c>
      <c r="B375" s="13">
        <v>2144</v>
      </c>
      <c r="C375" s="13"/>
      <c r="D375" s="13"/>
      <c r="E375" s="13"/>
      <c r="F375" s="13"/>
      <c r="G375" t="s">
        <v>14</v>
      </c>
      <c r="H375" s="13">
        <v>594</v>
      </c>
    </row>
    <row r="376" spans="1:8" x14ac:dyDescent="0.2">
      <c r="A376" s="16" t="s">
        <v>20</v>
      </c>
      <c r="B376" s="13">
        <v>2693</v>
      </c>
      <c r="C376" s="13"/>
      <c r="D376" s="13"/>
      <c r="E376" s="13"/>
      <c r="F376" s="13"/>
      <c r="G376" t="s">
        <v>14</v>
      </c>
      <c r="H376" s="13">
        <v>24</v>
      </c>
    </row>
    <row r="377" spans="1:8" x14ac:dyDescent="0.2">
      <c r="A377" s="16" t="s">
        <v>20</v>
      </c>
      <c r="B377" s="13">
        <v>432</v>
      </c>
      <c r="C377" s="13"/>
      <c r="D377" s="13"/>
      <c r="E377" s="13"/>
      <c r="F377" s="13"/>
      <c r="G377" t="s">
        <v>14</v>
      </c>
      <c r="H377" s="13">
        <v>252</v>
      </c>
    </row>
    <row r="378" spans="1:8" x14ac:dyDescent="0.2">
      <c r="A378" s="16" t="s">
        <v>20</v>
      </c>
      <c r="B378" s="13">
        <v>189</v>
      </c>
      <c r="C378" s="13"/>
      <c r="D378" s="13"/>
      <c r="E378" s="13"/>
      <c r="F378" s="13"/>
      <c r="G378" t="s">
        <v>14</v>
      </c>
      <c r="H378" s="13">
        <v>67</v>
      </c>
    </row>
    <row r="379" spans="1:8" x14ac:dyDescent="0.2">
      <c r="A379" s="16" t="s">
        <v>20</v>
      </c>
      <c r="B379" s="13">
        <v>154</v>
      </c>
      <c r="C379" s="13"/>
      <c r="D379" s="13"/>
      <c r="E379" s="13"/>
      <c r="F379" s="13"/>
      <c r="G379" t="s">
        <v>14</v>
      </c>
      <c r="H379" s="13">
        <v>742</v>
      </c>
    </row>
    <row r="380" spans="1:8" x14ac:dyDescent="0.2">
      <c r="A380" s="16" t="s">
        <v>20</v>
      </c>
      <c r="B380" s="13">
        <v>96</v>
      </c>
      <c r="C380" s="13"/>
      <c r="D380" s="13"/>
      <c r="E380" s="13"/>
      <c r="F380" s="13"/>
      <c r="G380" t="s">
        <v>14</v>
      </c>
      <c r="H380" s="13">
        <v>75</v>
      </c>
    </row>
    <row r="381" spans="1:8" x14ac:dyDescent="0.2">
      <c r="A381" s="16" t="s">
        <v>20</v>
      </c>
      <c r="B381" s="13">
        <v>3063</v>
      </c>
      <c r="C381" s="13"/>
      <c r="D381" s="13"/>
      <c r="E381" s="13"/>
      <c r="F381" s="13"/>
      <c r="G381" t="s">
        <v>14</v>
      </c>
      <c r="H381" s="13">
        <v>4405</v>
      </c>
    </row>
    <row r="382" spans="1:8" x14ac:dyDescent="0.2">
      <c r="A382" s="16" t="s">
        <v>20</v>
      </c>
      <c r="B382" s="13">
        <v>2266</v>
      </c>
      <c r="C382" s="13"/>
      <c r="D382" s="13"/>
      <c r="E382" s="13"/>
      <c r="F382" s="13"/>
      <c r="G382" t="s">
        <v>14</v>
      </c>
      <c r="H382" s="13">
        <v>92</v>
      </c>
    </row>
    <row r="383" spans="1:8" x14ac:dyDescent="0.2">
      <c r="A383" s="16" t="s">
        <v>20</v>
      </c>
      <c r="B383" s="13">
        <v>194</v>
      </c>
      <c r="C383" s="13"/>
      <c r="D383" s="13"/>
      <c r="E383" s="13"/>
      <c r="F383" s="13"/>
      <c r="G383" t="s">
        <v>14</v>
      </c>
      <c r="H383" s="13">
        <v>64</v>
      </c>
    </row>
    <row r="384" spans="1:8" x14ac:dyDescent="0.2">
      <c r="A384" s="16" t="s">
        <v>20</v>
      </c>
      <c r="B384" s="13">
        <v>129</v>
      </c>
      <c r="C384" s="13"/>
      <c r="D384" s="13"/>
      <c r="E384" s="13"/>
      <c r="F384" s="13"/>
      <c r="G384" t="s">
        <v>14</v>
      </c>
      <c r="H384" s="13">
        <v>64</v>
      </c>
    </row>
    <row r="385" spans="1:8" x14ac:dyDescent="0.2">
      <c r="A385" s="16" t="s">
        <v>20</v>
      </c>
      <c r="B385" s="13">
        <v>375</v>
      </c>
      <c r="C385" s="13"/>
      <c r="D385" s="13"/>
      <c r="E385" s="13"/>
      <c r="F385" s="13"/>
      <c r="G385" t="s">
        <v>14</v>
      </c>
      <c r="H385" s="13">
        <v>842</v>
      </c>
    </row>
    <row r="386" spans="1:8" x14ac:dyDescent="0.2">
      <c r="A386" s="16" t="s">
        <v>20</v>
      </c>
      <c r="B386" s="13">
        <v>409</v>
      </c>
      <c r="C386" s="13"/>
      <c r="D386" s="13"/>
      <c r="E386" s="13"/>
      <c r="F386" s="13"/>
      <c r="G386" t="s">
        <v>14</v>
      </c>
      <c r="H386" s="13">
        <v>112</v>
      </c>
    </row>
    <row r="387" spans="1:8" x14ac:dyDescent="0.2">
      <c r="A387" s="16" t="s">
        <v>20</v>
      </c>
      <c r="B387" s="13">
        <v>234</v>
      </c>
      <c r="C387" s="13"/>
      <c r="D387" s="13"/>
      <c r="E387" s="13"/>
      <c r="F387" s="13"/>
      <c r="G387" t="s">
        <v>14</v>
      </c>
      <c r="H387" s="13">
        <v>374</v>
      </c>
    </row>
    <row r="388" spans="1:8" x14ac:dyDescent="0.2">
      <c r="A388" s="16" t="s">
        <v>20</v>
      </c>
      <c r="B388" s="13">
        <v>3016</v>
      </c>
      <c r="C388" s="13"/>
      <c r="D388" s="13"/>
      <c r="E388" s="13"/>
      <c r="F388" s="13"/>
      <c r="G388" s="13"/>
      <c r="H388" s="13"/>
    </row>
    <row r="389" spans="1:8" x14ac:dyDescent="0.2">
      <c r="A389" s="16" t="s">
        <v>20</v>
      </c>
      <c r="B389" s="13">
        <v>264</v>
      </c>
      <c r="C389" s="13"/>
      <c r="D389" s="13"/>
      <c r="E389" s="13"/>
      <c r="F389" s="13"/>
      <c r="G389" s="13"/>
      <c r="H389" s="13"/>
    </row>
    <row r="390" spans="1:8" x14ac:dyDescent="0.2">
      <c r="A390" s="16" t="s">
        <v>20</v>
      </c>
      <c r="B390" s="13">
        <v>272</v>
      </c>
      <c r="C390" s="13"/>
      <c r="D390" s="13"/>
      <c r="E390" s="13"/>
      <c r="F390" s="13"/>
      <c r="G390" s="13"/>
      <c r="H390" s="13"/>
    </row>
    <row r="391" spans="1:8" x14ac:dyDescent="0.2">
      <c r="A391" s="16" t="s">
        <v>20</v>
      </c>
      <c r="B391" s="13">
        <v>419</v>
      </c>
      <c r="C391" s="13"/>
      <c r="D391" s="13"/>
      <c r="E391" s="13"/>
      <c r="F391" s="13"/>
      <c r="G391" s="13"/>
      <c r="H391" s="13"/>
    </row>
    <row r="392" spans="1:8" x14ac:dyDescent="0.2">
      <c r="A392" s="16" t="s">
        <v>20</v>
      </c>
      <c r="B392" s="13">
        <v>1621</v>
      </c>
      <c r="C392" s="13"/>
      <c r="D392" s="13"/>
      <c r="E392" s="13"/>
      <c r="F392" s="13"/>
      <c r="G392" s="13"/>
      <c r="H392" s="13"/>
    </row>
    <row r="393" spans="1:8" x14ac:dyDescent="0.2">
      <c r="A393" s="16" t="s">
        <v>20</v>
      </c>
      <c r="B393" s="13">
        <v>1101</v>
      </c>
      <c r="C393" s="13"/>
      <c r="D393" s="13"/>
      <c r="E393" s="13"/>
      <c r="F393" s="13"/>
      <c r="G393" s="13"/>
      <c r="H393" s="13"/>
    </row>
    <row r="394" spans="1:8" x14ac:dyDescent="0.2">
      <c r="A394" s="16" t="s">
        <v>20</v>
      </c>
      <c r="B394" s="13">
        <v>1073</v>
      </c>
      <c r="C394" s="13"/>
      <c r="D394" s="13"/>
      <c r="E394" s="13"/>
      <c r="F394" s="13"/>
      <c r="G394" s="13"/>
      <c r="H394" s="13"/>
    </row>
    <row r="395" spans="1:8" x14ac:dyDescent="0.2">
      <c r="A395" s="16" t="s">
        <v>20</v>
      </c>
      <c r="B395" s="13">
        <v>331</v>
      </c>
      <c r="C395" s="13"/>
      <c r="D395" s="13"/>
      <c r="E395" s="13"/>
      <c r="F395" s="13"/>
      <c r="G395" s="13"/>
      <c r="H395" s="13"/>
    </row>
    <row r="396" spans="1:8" x14ac:dyDescent="0.2">
      <c r="A396" s="16" t="s">
        <v>20</v>
      </c>
      <c r="B396" s="13">
        <v>1170</v>
      </c>
      <c r="C396" s="13"/>
      <c r="D396" s="13"/>
      <c r="E396" s="13"/>
      <c r="F396" s="13"/>
      <c r="G396" s="13"/>
      <c r="H396" s="13"/>
    </row>
    <row r="397" spans="1:8" x14ac:dyDescent="0.2">
      <c r="A397" s="16" t="s">
        <v>20</v>
      </c>
      <c r="B397" s="13">
        <v>363</v>
      </c>
      <c r="C397" s="13"/>
      <c r="D397" s="13"/>
      <c r="E397" s="13"/>
      <c r="F397" s="13"/>
      <c r="G397" s="13"/>
      <c r="H397" s="13"/>
    </row>
    <row r="398" spans="1:8" x14ac:dyDescent="0.2">
      <c r="A398" s="16" t="s">
        <v>20</v>
      </c>
      <c r="B398" s="13">
        <v>103</v>
      </c>
      <c r="C398" s="13"/>
      <c r="D398" s="13"/>
      <c r="E398" s="13"/>
      <c r="F398" s="13"/>
      <c r="G398" s="13"/>
      <c r="H398" s="13"/>
    </row>
    <row r="399" spans="1:8" x14ac:dyDescent="0.2">
      <c r="A399" s="16" t="s">
        <v>20</v>
      </c>
      <c r="B399" s="13">
        <v>147</v>
      </c>
      <c r="C399" s="13"/>
      <c r="D399" s="13"/>
      <c r="E399" s="13"/>
      <c r="F399" s="13"/>
      <c r="G399" s="13"/>
      <c r="H399" s="13"/>
    </row>
    <row r="400" spans="1:8" x14ac:dyDescent="0.2">
      <c r="A400" s="16" t="s">
        <v>20</v>
      </c>
      <c r="B400" s="13">
        <v>110</v>
      </c>
      <c r="C400" s="13"/>
      <c r="D400" s="13"/>
      <c r="E400" s="13"/>
      <c r="F400" s="13"/>
      <c r="G400" s="13"/>
      <c r="H400" s="13"/>
    </row>
    <row r="401" spans="1:8" x14ac:dyDescent="0.2">
      <c r="A401" s="16" t="s">
        <v>20</v>
      </c>
      <c r="B401" s="13">
        <v>134</v>
      </c>
      <c r="C401" s="13"/>
      <c r="D401" s="13"/>
      <c r="E401" s="13"/>
      <c r="F401" s="13"/>
      <c r="G401" s="13"/>
      <c r="H401" s="13"/>
    </row>
    <row r="402" spans="1:8" x14ac:dyDescent="0.2">
      <c r="A402" s="16" t="s">
        <v>20</v>
      </c>
      <c r="B402" s="13">
        <v>269</v>
      </c>
      <c r="C402" s="13"/>
      <c r="D402" s="13"/>
      <c r="E402" s="13"/>
      <c r="F402" s="13"/>
      <c r="G402" s="13"/>
      <c r="H402" s="13"/>
    </row>
    <row r="403" spans="1:8" x14ac:dyDescent="0.2">
      <c r="A403" s="16" t="s">
        <v>20</v>
      </c>
      <c r="B403" s="13">
        <v>175</v>
      </c>
      <c r="C403" s="13"/>
      <c r="D403" s="13"/>
      <c r="E403" s="13"/>
      <c r="F403" s="13"/>
      <c r="G403" s="13"/>
      <c r="H403" s="13"/>
    </row>
    <row r="404" spans="1:8" x14ac:dyDescent="0.2">
      <c r="A404" s="16" t="s">
        <v>20</v>
      </c>
      <c r="B404" s="13">
        <v>69</v>
      </c>
      <c r="C404" s="13"/>
      <c r="D404" s="13"/>
      <c r="E404" s="13"/>
      <c r="F404" s="13"/>
      <c r="G404" s="13"/>
      <c r="H404" s="13"/>
    </row>
    <row r="405" spans="1:8" x14ac:dyDescent="0.2">
      <c r="A405" s="16" t="s">
        <v>20</v>
      </c>
      <c r="B405" s="13">
        <v>190</v>
      </c>
      <c r="C405" s="13"/>
      <c r="D405" s="13"/>
      <c r="E405" s="13"/>
      <c r="F405" s="13"/>
      <c r="G405" s="13"/>
      <c r="H405" s="13"/>
    </row>
    <row r="406" spans="1:8" x14ac:dyDescent="0.2">
      <c r="A406" s="16" t="s">
        <v>20</v>
      </c>
      <c r="B406" s="13">
        <v>237</v>
      </c>
      <c r="C406" s="13"/>
      <c r="D406" s="13"/>
      <c r="E406" s="13"/>
      <c r="F406" s="13"/>
      <c r="G406" s="13"/>
      <c r="H406" s="13"/>
    </row>
    <row r="407" spans="1:8" x14ac:dyDescent="0.2">
      <c r="A407" s="16" t="s">
        <v>20</v>
      </c>
      <c r="B407" s="13">
        <v>196</v>
      </c>
      <c r="C407" s="13"/>
      <c r="D407" s="13"/>
      <c r="E407" s="13"/>
      <c r="F407" s="13"/>
      <c r="G407" s="13"/>
      <c r="H407" s="13"/>
    </row>
    <row r="408" spans="1:8" x14ac:dyDescent="0.2">
      <c r="A408" s="16" t="s">
        <v>20</v>
      </c>
      <c r="B408" s="13">
        <v>7295</v>
      </c>
      <c r="C408" s="13"/>
      <c r="D408" s="13"/>
      <c r="E408" s="13"/>
      <c r="F408" s="13"/>
      <c r="G408" s="13"/>
      <c r="H408" s="13"/>
    </row>
    <row r="409" spans="1:8" x14ac:dyDescent="0.2">
      <c r="A409" s="16" t="s">
        <v>20</v>
      </c>
      <c r="B409" s="13">
        <v>2893</v>
      </c>
      <c r="C409" s="13"/>
      <c r="D409" s="13"/>
      <c r="E409" s="13"/>
      <c r="F409" s="13"/>
      <c r="G409" s="13"/>
      <c r="H409" s="13"/>
    </row>
    <row r="410" spans="1:8" x14ac:dyDescent="0.2">
      <c r="A410" s="16" t="s">
        <v>20</v>
      </c>
      <c r="B410" s="13">
        <v>820</v>
      </c>
      <c r="C410" s="13"/>
      <c r="D410" s="13"/>
      <c r="E410" s="13"/>
      <c r="F410" s="13"/>
      <c r="G410" s="13"/>
      <c r="H410" s="13"/>
    </row>
    <row r="411" spans="1:8" x14ac:dyDescent="0.2">
      <c r="A411" s="16" t="s">
        <v>20</v>
      </c>
      <c r="B411" s="13">
        <v>2038</v>
      </c>
      <c r="C411" s="13"/>
      <c r="D411" s="13"/>
      <c r="E411" s="13"/>
      <c r="F411" s="13"/>
      <c r="G411" s="13"/>
      <c r="H411" s="13"/>
    </row>
    <row r="412" spans="1:8" x14ac:dyDescent="0.2">
      <c r="A412" s="16" t="s">
        <v>20</v>
      </c>
      <c r="B412" s="13">
        <v>116</v>
      </c>
      <c r="C412" s="13"/>
      <c r="D412" s="13"/>
      <c r="E412" s="13"/>
      <c r="F412" s="13"/>
      <c r="G412" s="13"/>
      <c r="H412" s="13"/>
    </row>
    <row r="413" spans="1:8" x14ac:dyDescent="0.2">
      <c r="A413" s="16" t="s">
        <v>20</v>
      </c>
      <c r="B413" s="13">
        <v>1345</v>
      </c>
      <c r="C413" s="13"/>
      <c r="D413" s="13"/>
      <c r="E413" s="13"/>
      <c r="F413" s="13"/>
      <c r="G413" s="13"/>
      <c r="H413" s="13"/>
    </row>
    <row r="414" spans="1:8" x14ac:dyDescent="0.2">
      <c r="A414" s="16" t="s">
        <v>20</v>
      </c>
      <c r="B414" s="13">
        <v>168</v>
      </c>
      <c r="C414" s="13"/>
      <c r="D414" s="13"/>
      <c r="E414" s="13"/>
      <c r="F414" s="13"/>
      <c r="G414" s="13"/>
      <c r="H414" s="13"/>
    </row>
    <row r="415" spans="1:8" x14ac:dyDescent="0.2">
      <c r="A415" s="16" t="s">
        <v>20</v>
      </c>
      <c r="B415" s="13">
        <v>137</v>
      </c>
      <c r="C415" s="13"/>
      <c r="D415" s="13"/>
      <c r="E415" s="13"/>
      <c r="F415" s="13"/>
      <c r="G415" s="13"/>
      <c r="H415" s="13"/>
    </row>
    <row r="416" spans="1:8" x14ac:dyDescent="0.2">
      <c r="A416" s="16" t="s">
        <v>20</v>
      </c>
      <c r="B416" s="13">
        <v>186</v>
      </c>
      <c r="C416" s="13"/>
      <c r="D416" s="13"/>
      <c r="E416" s="13"/>
      <c r="F416" s="13"/>
      <c r="G416" s="13"/>
      <c r="H416" s="13"/>
    </row>
    <row r="417" spans="1:8" x14ac:dyDescent="0.2">
      <c r="A417" s="16" t="s">
        <v>20</v>
      </c>
      <c r="B417" s="13">
        <v>125</v>
      </c>
      <c r="C417" s="13"/>
      <c r="D417" s="13"/>
      <c r="E417" s="13"/>
      <c r="F417" s="13"/>
      <c r="G417" s="13"/>
      <c r="H417" s="13"/>
    </row>
    <row r="418" spans="1:8" x14ac:dyDescent="0.2">
      <c r="A418" s="16" t="s">
        <v>20</v>
      </c>
      <c r="B418" s="13">
        <v>202</v>
      </c>
      <c r="C418" s="13"/>
      <c r="D418" s="13"/>
      <c r="E418" s="13"/>
      <c r="F418" s="13"/>
      <c r="G418" s="13"/>
      <c r="H418" s="13"/>
    </row>
    <row r="419" spans="1:8" x14ac:dyDescent="0.2">
      <c r="A419" s="16" t="s">
        <v>20</v>
      </c>
      <c r="B419" s="13">
        <v>103</v>
      </c>
      <c r="C419" s="13"/>
      <c r="D419" s="13"/>
      <c r="E419" s="13"/>
      <c r="F419" s="13"/>
      <c r="G419" s="13"/>
      <c r="H419" s="13"/>
    </row>
    <row r="420" spans="1:8" x14ac:dyDescent="0.2">
      <c r="A420" s="16" t="s">
        <v>20</v>
      </c>
      <c r="B420" s="13">
        <v>1785</v>
      </c>
      <c r="C420" s="13"/>
      <c r="D420" s="13"/>
      <c r="E420" s="13"/>
      <c r="F420" s="13"/>
      <c r="G420" s="13"/>
      <c r="H420" s="13"/>
    </row>
    <row r="421" spans="1:8" x14ac:dyDescent="0.2">
      <c r="A421" s="16" t="s">
        <v>20</v>
      </c>
      <c r="B421" s="13">
        <v>157</v>
      </c>
      <c r="C421" s="13"/>
      <c r="D421" s="13"/>
      <c r="E421" s="13"/>
      <c r="F421" s="13"/>
      <c r="G421" s="13"/>
      <c r="H421" s="13"/>
    </row>
    <row r="422" spans="1:8" x14ac:dyDescent="0.2">
      <c r="A422" s="16" t="s">
        <v>20</v>
      </c>
      <c r="B422" s="13">
        <v>555</v>
      </c>
      <c r="C422" s="13"/>
      <c r="D422" s="13"/>
      <c r="E422" s="13"/>
      <c r="F422" s="13"/>
      <c r="G422" s="13"/>
      <c r="H422" s="13"/>
    </row>
    <row r="423" spans="1:8" x14ac:dyDescent="0.2">
      <c r="A423" s="16" t="s">
        <v>20</v>
      </c>
      <c r="B423" s="13">
        <v>297</v>
      </c>
      <c r="C423" s="13"/>
      <c r="D423" s="13"/>
      <c r="E423" s="13"/>
      <c r="F423" s="13"/>
      <c r="G423" s="13"/>
      <c r="H423" s="13"/>
    </row>
    <row r="424" spans="1:8" x14ac:dyDescent="0.2">
      <c r="A424" s="16" t="s">
        <v>20</v>
      </c>
      <c r="B424" s="13">
        <v>123</v>
      </c>
      <c r="C424" s="13"/>
      <c r="D424" s="13"/>
      <c r="E424" s="13"/>
      <c r="F424" s="13"/>
      <c r="G424" s="13"/>
      <c r="H424" s="13"/>
    </row>
    <row r="425" spans="1:8" x14ac:dyDescent="0.2">
      <c r="A425" s="16" t="s">
        <v>20</v>
      </c>
      <c r="B425" s="13">
        <v>3036</v>
      </c>
      <c r="C425" s="13"/>
      <c r="D425" s="13"/>
      <c r="E425" s="13"/>
      <c r="F425" s="13"/>
      <c r="G425" s="13"/>
      <c r="H425" s="13"/>
    </row>
    <row r="426" spans="1:8" x14ac:dyDescent="0.2">
      <c r="A426" s="16" t="s">
        <v>20</v>
      </c>
      <c r="B426" s="13">
        <v>144</v>
      </c>
      <c r="C426" s="13"/>
      <c r="D426" s="13"/>
      <c r="E426" s="13"/>
      <c r="F426" s="13"/>
      <c r="G426" s="13"/>
      <c r="H426" s="13"/>
    </row>
    <row r="427" spans="1:8" x14ac:dyDescent="0.2">
      <c r="A427" s="16" t="s">
        <v>20</v>
      </c>
      <c r="B427" s="13">
        <v>121</v>
      </c>
      <c r="C427" s="13"/>
      <c r="D427" s="13"/>
      <c r="E427" s="13"/>
      <c r="F427" s="13"/>
      <c r="G427" s="13"/>
      <c r="H427" s="13"/>
    </row>
    <row r="428" spans="1:8" x14ac:dyDescent="0.2">
      <c r="A428" s="16" t="s">
        <v>20</v>
      </c>
      <c r="B428" s="13">
        <v>181</v>
      </c>
      <c r="C428" s="13"/>
      <c r="D428" s="13"/>
      <c r="E428" s="13"/>
      <c r="F428" s="13"/>
      <c r="G428" s="13"/>
      <c r="H428" s="13"/>
    </row>
    <row r="429" spans="1:8" x14ac:dyDescent="0.2">
      <c r="A429" s="16" t="s">
        <v>20</v>
      </c>
      <c r="B429" s="13">
        <v>122</v>
      </c>
      <c r="C429" s="13"/>
      <c r="D429" s="13"/>
      <c r="E429" s="13"/>
      <c r="F429" s="13"/>
      <c r="G429" s="13"/>
      <c r="H429" s="13"/>
    </row>
    <row r="430" spans="1:8" x14ac:dyDescent="0.2">
      <c r="A430" s="16" t="s">
        <v>20</v>
      </c>
      <c r="B430" s="13">
        <v>1071</v>
      </c>
      <c r="C430" s="13"/>
      <c r="D430" s="13"/>
      <c r="E430" s="13"/>
      <c r="F430" s="13"/>
      <c r="G430" s="13"/>
      <c r="H430" s="13"/>
    </row>
    <row r="431" spans="1:8" x14ac:dyDescent="0.2">
      <c r="A431" s="16" t="s">
        <v>20</v>
      </c>
      <c r="B431" s="13">
        <v>980</v>
      </c>
      <c r="C431" s="13"/>
      <c r="D431" s="13"/>
      <c r="E431" s="13"/>
      <c r="F431" s="13"/>
      <c r="G431" s="13"/>
      <c r="H431" s="13"/>
    </row>
    <row r="432" spans="1:8" x14ac:dyDescent="0.2">
      <c r="A432" s="16" t="s">
        <v>20</v>
      </c>
      <c r="B432" s="13">
        <v>536</v>
      </c>
      <c r="C432" s="13"/>
      <c r="D432" s="13"/>
      <c r="E432" s="13"/>
      <c r="F432" s="13"/>
      <c r="G432" s="13"/>
      <c r="H432" s="13"/>
    </row>
    <row r="433" spans="1:8" x14ac:dyDescent="0.2">
      <c r="A433" s="16" t="s">
        <v>20</v>
      </c>
      <c r="B433" s="13">
        <v>1991</v>
      </c>
      <c r="C433" s="13"/>
      <c r="D433" s="13"/>
      <c r="E433" s="13"/>
      <c r="F433" s="13"/>
      <c r="G433" s="13"/>
      <c r="H433" s="13"/>
    </row>
    <row r="434" spans="1:8" x14ac:dyDescent="0.2">
      <c r="A434" s="16" t="s">
        <v>20</v>
      </c>
      <c r="B434" s="13">
        <v>180</v>
      </c>
      <c r="C434" s="13"/>
      <c r="D434" s="13"/>
      <c r="E434" s="13"/>
      <c r="F434" s="13"/>
      <c r="G434" s="13"/>
      <c r="H434" s="13"/>
    </row>
    <row r="435" spans="1:8" x14ac:dyDescent="0.2">
      <c r="A435" s="16" t="s">
        <v>20</v>
      </c>
      <c r="B435" s="13">
        <v>130</v>
      </c>
      <c r="C435" s="13"/>
      <c r="D435" s="13"/>
      <c r="E435" s="13"/>
      <c r="F435" s="13"/>
      <c r="G435" s="13"/>
      <c r="H435" s="13"/>
    </row>
    <row r="436" spans="1:8" x14ac:dyDescent="0.2">
      <c r="A436" s="16" t="s">
        <v>20</v>
      </c>
      <c r="B436" s="13">
        <v>122</v>
      </c>
      <c r="C436" s="13"/>
      <c r="D436" s="13"/>
      <c r="E436" s="13"/>
      <c r="F436" s="13"/>
      <c r="G436" s="13"/>
      <c r="H436" s="13"/>
    </row>
    <row r="437" spans="1:8" x14ac:dyDescent="0.2">
      <c r="A437" s="16" t="s">
        <v>20</v>
      </c>
      <c r="B437" s="13">
        <v>140</v>
      </c>
      <c r="C437" s="13"/>
      <c r="D437" s="13"/>
      <c r="E437" s="13"/>
      <c r="F437" s="13"/>
      <c r="G437" s="13"/>
      <c r="H437" s="13"/>
    </row>
    <row r="438" spans="1:8" x14ac:dyDescent="0.2">
      <c r="A438" s="16" t="s">
        <v>20</v>
      </c>
      <c r="B438" s="13">
        <v>3388</v>
      </c>
      <c r="C438" s="13"/>
      <c r="D438" s="13"/>
      <c r="E438" s="13"/>
      <c r="F438" s="13"/>
      <c r="G438" s="13"/>
      <c r="H438" s="13"/>
    </row>
    <row r="439" spans="1:8" x14ac:dyDescent="0.2">
      <c r="A439" s="16" t="s">
        <v>20</v>
      </c>
      <c r="B439" s="13">
        <v>280</v>
      </c>
      <c r="C439" s="13"/>
      <c r="D439" s="13"/>
      <c r="E439" s="13"/>
      <c r="F439" s="13"/>
      <c r="G439" s="13"/>
      <c r="H439" s="13"/>
    </row>
    <row r="440" spans="1:8" x14ac:dyDescent="0.2">
      <c r="A440" s="16" t="s">
        <v>20</v>
      </c>
      <c r="B440" s="13">
        <v>366</v>
      </c>
      <c r="C440" s="13"/>
      <c r="D440" s="13"/>
      <c r="E440" s="13"/>
      <c r="F440" s="13"/>
      <c r="G440" s="13"/>
      <c r="H440" s="13"/>
    </row>
    <row r="441" spans="1:8" x14ac:dyDescent="0.2">
      <c r="A441" s="16" t="s">
        <v>20</v>
      </c>
      <c r="B441" s="13">
        <v>270</v>
      </c>
      <c r="C441" s="13"/>
      <c r="D441" s="13"/>
      <c r="E441" s="13"/>
      <c r="F441" s="13"/>
      <c r="G441" s="13"/>
      <c r="H441" s="13"/>
    </row>
    <row r="442" spans="1:8" x14ac:dyDescent="0.2">
      <c r="A442" s="16" t="s">
        <v>20</v>
      </c>
      <c r="B442" s="13">
        <v>137</v>
      </c>
      <c r="C442" s="13"/>
      <c r="D442" s="13"/>
      <c r="E442" s="13"/>
      <c r="F442" s="13"/>
      <c r="G442" s="13"/>
      <c r="H442" s="13"/>
    </row>
    <row r="443" spans="1:8" x14ac:dyDescent="0.2">
      <c r="A443" s="16" t="s">
        <v>20</v>
      </c>
      <c r="B443" s="13">
        <v>3205</v>
      </c>
      <c r="C443" s="13"/>
      <c r="D443" s="13"/>
      <c r="E443" s="13"/>
      <c r="F443" s="13"/>
      <c r="G443" s="13"/>
      <c r="H443" s="13"/>
    </row>
    <row r="444" spans="1:8" x14ac:dyDescent="0.2">
      <c r="A444" s="16" t="s">
        <v>20</v>
      </c>
      <c r="B444" s="13">
        <v>288</v>
      </c>
      <c r="C444" s="13"/>
      <c r="D444" s="13"/>
      <c r="E444" s="13"/>
      <c r="F444" s="13"/>
      <c r="G444" s="13"/>
      <c r="H444" s="13"/>
    </row>
    <row r="445" spans="1:8" x14ac:dyDescent="0.2">
      <c r="A445" s="16" t="s">
        <v>20</v>
      </c>
      <c r="B445" s="13">
        <v>148</v>
      </c>
      <c r="C445" s="13"/>
      <c r="D445" s="13"/>
      <c r="E445" s="13"/>
      <c r="F445" s="13"/>
      <c r="G445" s="13"/>
      <c r="H445" s="13"/>
    </row>
    <row r="446" spans="1:8" x14ac:dyDescent="0.2">
      <c r="A446" s="16" t="s">
        <v>20</v>
      </c>
      <c r="B446" s="13">
        <v>114</v>
      </c>
      <c r="C446" s="13"/>
      <c r="D446" s="13"/>
      <c r="E446" s="13"/>
      <c r="F446" s="13"/>
      <c r="G446" s="13"/>
      <c r="H446" s="13"/>
    </row>
    <row r="447" spans="1:8" x14ac:dyDescent="0.2">
      <c r="A447" s="16" t="s">
        <v>20</v>
      </c>
      <c r="B447" s="13">
        <v>1518</v>
      </c>
      <c r="C447" s="13"/>
      <c r="D447" s="13"/>
      <c r="E447" s="13"/>
      <c r="F447" s="13"/>
      <c r="G447" s="13"/>
      <c r="H447" s="13"/>
    </row>
    <row r="448" spans="1:8" x14ac:dyDescent="0.2">
      <c r="A448" s="16" t="s">
        <v>20</v>
      </c>
      <c r="B448" s="13">
        <v>166</v>
      </c>
      <c r="C448" s="13"/>
      <c r="D448" s="13"/>
      <c r="E448" s="13"/>
      <c r="F448" s="13"/>
      <c r="G448" s="13"/>
      <c r="H448" s="13"/>
    </row>
    <row r="449" spans="1:8" x14ac:dyDescent="0.2">
      <c r="A449" s="16" t="s">
        <v>20</v>
      </c>
      <c r="B449" s="13">
        <v>100</v>
      </c>
      <c r="C449" s="13"/>
      <c r="D449" s="13"/>
      <c r="E449" s="13"/>
      <c r="F449" s="13"/>
      <c r="G449" s="13"/>
      <c r="H449" s="13"/>
    </row>
    <row r="450" spans="1:8" x14ac:dyDescent="0.2">
      <c r="A450" s="16" t="s">
        <v>20</v>
      </c>
      <c r="B450" s="13">
        <v>235</v>
      </c>
      <c r="C450" s="13"/>
      <c r="D450" s="13"/>
      <c r="E450" s="13"/>
      <c r="F450" s="13"/>
      <c r="G450" s="13"/>
      <c r="H450" s="13"/>
    </row>
    <row r="451" spans="1:8" x14ac:dyDescent="0.2">
      <c r="A451" s="16" t="s">
        <v>20</v>
      </c>
      <c r="B451" s="13">
        <v>148</v>
      </c>
      <c r="C451" s="13"/>
      <c r="D451" s="13"/>
      <c r="E451" s="13"/>
      <c r="F451" s="13"/>
      <c r="G451" s="13"/>
      <c r="H451" s="13"/>
    </row>
    <row r="452" spans="1:8" x14ac:dyDescent="0.2">
      <c r="A452" s="16" t="s">
        <v>20</v>
      </c>
      <c r="B452" s="13">
        <v>198</v>
      </c>
      <c r="C452" s="13"/>
      <c r="D452" s="13"/>
      <c r="E452" s="13"/>
      <c r="F452" s="13"/>
      <c r="G452" s="13"/>
      <c r="H452" s="13"/>
    </row>
    <row r="453" spans="1:8" x14ac:dyDescent="0.2">
      <c r="A453" s="16" t="s">
        <v>20</v>
      </c>
      <c r="B453" s="13">
        <v>150</v>
      </c>
      <c r="C453" s="13"/>
      <c r="D453" s="13"/>
      <c r="E453" s="13"/>
      <c r="F453" s="13"/>
      <c r="G453" s="13"/>
      <c r="H453" s="13"/>
    </row>
    <row r="454" spans="1:8" x14ac:dyDescent="0.2">
      <c r="A454" s="16" t="s">
        <v>20</v>
      </c>
      <c r="B454" s="13">
        <v>216</v>
      </c>
      <c r="C454" s="13"/>
      <c r="D454" s="13"/>
      <c r="E454" s="13"/>
      <c r="F454" s="13"/>
      <c r="G454" s="13"/>
      <c r="H454" s="13"/>
    </row>
    <row r="455" spans="1:8" x14ac:dyDescent="0.2">
      <c r="A455" s="16" t="s">
        <v>20</v>
      </c>
      <c r="B455" s="13">
        <v>5139</v>
      </c>
      <c r="C455" s="13"/>
      <c r="D455" s="13"/>
      <c r="E455" s="13"/>
      <c r="F455" s="13"/>
      <c r="G455" s="13"/>
      <c r="H455" s="13"/>
    </row>
    <row r="456" spans="1:8" x14ac:dyDescent="0.2">
      <c r="A456" s="16" t="s">
        <v>20</v>
      </c>
      <c r="B456" s="13">
        <v>2353</v>
      </c>
      <c r="C456" s="13"/>
      <c r="D456" s="13"/>
      <c r="E456" s="13"/>
      <c r="F456" s="13"/>
      <c r="G456" s="13"/>
      <c r="H456" s="13"/>
    </row>
    <row r="457" spans="1:8" x14ac:dyDescent="0.2">
      <c r="A457" s="16" t="s">
        <v>20</v>
      </c>
      <c r="B457" s="13">
        <v>78</v>
      </c>
      <c r="C457" s="13"/>
      <c r="D457" s="13"/>
      <c r="E457" s="13"/>
      <c r="F457" s="13"/>
      <c r="G457" s="13"/>
      <c r="H457" s="13"/>
    </row>
    <row r="458" spans="1:8" x14ac:dyDescent="0.2">
      <c r="A458" s="16" t="s">
        <v>20</v>
      </c>
      <c r="B458" s="13">
        <v>174</v>
      </c>
      <c r="C458" s="13"/>
      <c r="D458" s="13"/>
      <c r="E458" s="13"/>
      <c r="F458" s="13"/>
      <c r="G458" s="13"/>
      <c r="H458" s="13"/>
    </row>
    <row r="459" spans="1:8" x14ac:dyDescent="0.2">
      <c r="A459" s="16" t="s">
        <v>20</v>
      </c>
      <c r="B459" s="13">
        <v>164</v>
      </c>
      <c r="C459" s="13"/>
      <c r="D459" s="13"/>
      <c r="E459" s="13"/>
      <c r="F459" s="13"/>
      <c r="G459" s="13"/>
      <c r="H459" s="13"/>
    </row>
    <row r="460" spans="1:8" x14ac:dyDescent="0.2">
      <c r="A460" s="16" t="s">
        <v>20</v>
      </c>
      <c r="B460" s="13">
        <v>161</v>
      </c>
      <c r="C460" s="13"/>
      <c r="D460" s="13"/>
      <c r="E460" s="13"/>
      <c r="F460" s="13"/>
      <c r="G460" s="13"/>
      <c r="H460" s="13"/>
    </row>
    <row r="461" spans="1:8" x14ac:dyDescent="0.2">
      <c r="A461" s="16" t="s">
        <v>20</v>
      </c>
      <c r="B461" s="13">
        <v>138</v>
      </c>
      <c r="C461" s="13"/>
      <c r="D461" s="13"/>
      <c r="E461" s="13"/>
      <c r="F461" s="13"/>
      <c r="G461" s="13"/>
      <c r="H461" s="13"/>
    </row>
    <row r="462" spans="1:8" x14ac:dyDescent="0.2">
      <c r="A462" s="16" t="s">
        <v>20</v>
      </c>
      <c r="B462" s="13">
        <v>3308</v>
      </c>
      <c r="C462" s="13"/>
      <c r="D462" s="13"/>
      <c r="E462" s="13"/>
      <c r="F462" s="13"/>
      <c r="G462" s="13"/>
      <c r="H462" s="13"/>
    </row>
    <row r="463" spans="1:8" x14ac:dyDescent="0.2">
      <c r="A463" s="16" t="s">
        <v>20</v>
      </c>
      <c r="B463" s="13">
        <v>127</v>
      </c>
      <c r="C463" s="13"/>
      <c r="D463" s="13"/>
      <c r="E463" s="13"/>
      <c r="F463" s="13"/>
      <c r="G463" s="13"/>
      <c r="H463" s="13"/>
    </row>
    <row r="464" spans="1:8" x14ac:dyDescent="0.2">
      <c r="A464" s="16" t="s">
        <v>20</v>
      </c>
      <c r="B464" s="13">
        <v>207</v>
      </c>
      <c r="C464" s="13"/>
      <c r="D464" s="13"/>
      <c r="E464" s="13"/>
      <c r="F464" s="13"/>
      <c r="G464" s="13"/>
      <c r="H464" s="13"/>
    </row>
    <row r="465" spans="1:8" x14ac:dyDescent="0.2">
      <c r="A465" s="16" t="s">
        <v>20</v>
      </c>
      <c r="B465" s="13">
        <v>181</v>
      </c>
      <c r="C465" s="13"/>
      <c r="D465" s="13"/>
      <c r="E465" s="13"/>
      <c r="F465" s="13"/>
      <c r="G465" s="13"/>
      <c r="H465" s="13"/>
    </row>
    <row r="466" spans="1:8" x14ac:dyDescent="0.2">
      <c r="A466" s="16" t="s">
        <v>20</v>
      </c>
      <c r="B466" s="13">
        <v>110</v>
      </c>
      <c r="C466" s="13"/>
      <c r="D466" s="13"/>
      <c r="E466" s="13"/>
      <c r="F466" s="13"/>
      <c r="G466" s="13"/>
      <c r="H466" s="13"/>
    </row>
    <row r="467" spans="1:8" x14ac:dyDescent="0.2">
      <c r="A467" s="16" t="s">
        <v>20</v>
      </c>
      <c r="B467" s="13">
        <v>185</v>
      </c>
      <c r="C467" s="13"/>
      <c r="D467" s="13"/>
      <c r="E467" s="13"/>
      <c r="F467" s="13"/>
      <c r="G467" s="13"/>
      <c r="H467" s="13"/>
    </row>
    <row r="468" spans="1:8" x14ac:dyDescent="0.2">
      <c r="A468" s="16" t="s">
        <v>20</v>
      </c>
      <c r="B468" s="13">
        <v>121</v>
      </c>
      <c r="C468" s="13"/>
      <c r="D468" s="13"/>
      <c r="E468" s="13"/>
      <c r="F468" s="13"/>
      <c r="G468" s="13"/>
      <c r="H468" s="13"/>
    </row>
    <row r="469" spans="1:8" x14ac:dyDescent="0.2">
      <c r="A469" s="16" t="s">
        <v>20</v>
      </c>
      <c r="B469" s="13">
        <v>106</v>
      </c>
      <c r="C469" s="13"/>
      <c r="D469" s="13"/>
      <c r="E469" s="13"/>
      <c r="F469" s="13"/>
      <c r="G469" s="13"/>
      <c r="H469" s="13"/>
    </row>
    <row r="470" spans="1:8" x14ac:dyDescent="0.2">
      <c r="A470" s="16" t="s">
        <v>20</v>
      </c>
      <c r="B470" s="13">
        <v>142</v>
      </c>
      <c r="C470" s="13"/>
      <c r="D470" s="13"/>
      <c r="E470" s="13"/>
      <c r="F470" s="13"/>
      <c r="G470" s="13"/>
      <c r="H470" s="13"/>
    </row>
    <row r="471" spans="1:8" x14ac:dyDescent="0.2">
      <c r="A471" s="16" t="s">
        <v>20</v>
      </c>
      <c r="B471" s="13">
        <v>233</v>
      </c>
      <c r="C471" s="13"/>
      <c r="D471" s="13"/>
      <c r="E471" s="13"/>
      <c r="F471" s="13"/>
      <c r="G471" s="13"/>
      <c r="H471" s="13"/>
    </row>
    <row r="472" spans="1:8" x14ac:dyDescent="0.2">
      <c r="A472" s="16" t="s">
        <v>20</v>
      </c>
      <c r="B472" s="13">
        <v>218</v>
      </c>
      <c r="C472" s="13"/>
      <c r="D472" s="13"/>
      <c r="E472" s="13"/>
      <c r="F472" s="13"/>
      <c r="G472" s="13"/>
      <c r="H472" s="13"/>
    </row>
    <row r="473" spans="1:8" x14ac:dyDescent="0.2">
      <c r="A473" s="16" t="s">
        <v>20</v>
      </c>
      <c r="B473" s="13">
        <v>76</v>
      </c>
      <c r="C473" s="13"/>
      <c r="D473" s="13"/>
      <c r="E473" s="13"/>
      <c r="F473" s="13"/>
      <c r="G473" s="13"/>
      <c r="H473" s="13"/>
    </row>
    <row r="474" spans="1:8" x14ac:dyDescent="0.2">
      <c r="A474" s="16" t="s">
        <v>20</v>
      </c>
      <c r="B474" s="13">
        <v>43</v>
      </c>
      <c r="C474" s="13"/>
      <c r="D474" s="13"/>
      <c r="E474" s="13"/>
      <c r="F474" s="13"/>
      <c r="G474" s="13"/>
      <c r="H474" s="13"/>
    </row>
    <row r="475" spans="1:8" x14ac:dyDescent="0.2">
      <c r="A475" s="16" t="s">
        <v>20</v>
      </c>
      <c r="B475" s="13">
        <v>221</v>
      </c>
      <c r="C475" s="13"/>
      <c r="D475" s="13"/>
      <c r="E475" s="13"/>
      <c r="F475" s="13"/>
      <c r="G475" s="13"/>
      <c r="H475" s="13"/>
    </row>
    <row r="476" spans="1:8" x14ac:dyDescent="0.2">
      <c r="A476" s="16" t="s">
        <v>20</v>
      </c>
      <c r="B476" s="13">
        <v>2805</v>
      </c>
      <c r="C476" s="13"/>
      <c r="D476" s="13"/>
      <c r="E476" s="13"/>
      <c r="F476" s="13"/>
      <c r="G476" s="13"/>
      <c r="H476" s="13"/>
    </row>
    <row r="477" spans="1:8" x14ac:dyDescent="0.2">
      <c r="A477" s="16" t="s">
        <v>20</v>
      </c>
      <c r="B477" s="13">
        <v>68</v>
      </c>
      <c r="C477" s="13"/>
      <c r="D477" s="13"/>
      <c r="E477" s="13"/>
      <c r="F477" s="13"/>
      <c r="G477" s="13"/>
      <c r="H477" s="13"/>
    </row>
    <row r="478" spans="1:8" x14ac:dyDescent="0.2">
      <c r="A478" s="16" t="s">
        <v>20</v>
      </c>
      <c r="B478" s="13">
        <v>183</v>
      </c>
      <c r="C478" s="13"/>
      <c r="D478" s="13"/>
      <c r="E478" s="13"/>
      <c r="F478" s="13"/>
      <c r="G478" s="13"/>
      <c r="H478" s="13"/>
    </row>
    <row r="479" spans="1:8" x14ac:dyDescent="0.2">
      <c r="A479" s="16" t="s">
        <v>20</v>
      </c>
      <c r="B479" s="13">
        <v>133</v>
      </c>
      <c r="C479" s="13"/>
      <c r="D479" s="13"/>
      <c r="E479" s="13"/>
      <c r="F479" s="13"/>
      <c r="G479" s="13"/>
      <c r="H479" s="13"/>
    </row>
    <row r="480" spans="1:8" x14ac:dyDescent="0.2">
      <c r="A480" s="16" t="s">
        <v>20</v>
      </c>
      <c r="B480" s="13">
        <v>2489</v>
      </c>
      <c r="C480" s="13"/>
      <c r="D480" s="13"/>
      <c r="E480" s="13"/>
      <c r="F480" s="13"/>
      <c r="G480" s="13"/>
      <c r="H480" s="13"/>
    </row>
    <row r="481" spans="1:8" x14ac:dyDescent="0.2">
      <c r="A481" s="16" t="s">
        <v>20</v>
      </c>
      <c r="B481" s="13">
        <v>69</v>
      </c>
      <c r="C481" s="13"/>
      <c r="D481" s="13"/>
      <c r="E481" s="13"/>
      <c r="F481" s="13"/>
      <c r="G481" s="13"/>
      <c r="H481" s="13"/>
    </row>
    <row r="482" spans="1:8" x14ac:dyDescent="0.2">
      <c r="A482" s="16" t="s">
        <v>20</v>
      </c>
      <c r="B482" s="13">
        <v>279</v>
      </c>
      <c r="C482" s="13"/>
      <c r="D482" s="13"/>
      <c r="E482" s="13"/>
      <c r="F482" s="13"/>
      <c r="G482" s="13"/>
      <c r="H482" s="13"/>
    </row>
    <row r="483" spans="1:8" x14ac:dyDescent="0.2">
      <c r="A483" s="16" t="s">
        <v>20</v>
      </c>
      <c r="B483" s="13">
        <v>210</v>
      </c>
      <c r="C483" s="13"/>
      <c r="D483" s="13"/>
      <c r="E483" s="13"/>
      <c r="F483" s="13"/>
      <c r="G483" s="13"/>
      <c r="H483" s="13"/>
    </row>
    <row r="484" spans="1:8" x14ac:dyDescent="0.2">
      <c r="A484" s="16" t="s">
        <v>20</v>
      </c>
      <c r="B484" s="13">
        <v>2100</v>
      </c>
      <c r="C484" s="13"/>
      <c r="D484" s="13"/>
      <c r="E484" s="13"/>
      <c r="F484" s="13"/>
      <c r="G484" s="13"/>
      <c r="H484" s="13"/>
    </row>
    <row r="485" spans="1:8" x14ac:dyDescent="0.2">
      <c r="A485" s="16" t="s">
        <v>20</v>
      </c>
      <c r="B485" s="13">
        <v>252</v>
      </c>
      <c r="C485" s="13"/>
      <c r="D485" s="13"/>
      <c r="E485" s="13"/>
      <c r="F485" s="13"/>
      <c r="G485" s="13"/>
      <c r="H485" s="13"/>
    </row>
    <row r="486" spans="1:8" x14ac:dyDescent="0.2">
      <c r="A486" s="16" t="s">
        <v>20</v>
      </c>
      <c r="B486" s="13">
        <v>1280</v>
      </c>
      <c r="C486" s="13"/>
      <c r="D486" s="13"/>
      <c r="E486" s="13"/>
      <c r="F486" s="13"/>
      <c r="G486" s="13"/>
      <c r="H486" s="13"/>
    </row>
    <row r="487" spans="1:8" x14ac:dyDescent="0.2">
      <c r="A487" s="16" t="s">
        <v>20</v>
      </c>
      <c r="B487" s="13">
        <v>157</v>
      </c>
      <c r="C487" s="13"/>
      <c r="D487" s="13"/>
      <c r="E487" s="13"/>
      <c r="F487" s="13"/>
      <c r="G487" s="13"/>
      <c r="H487" s="13"/>
    </row>
    <row r="488" spans="1:8" x14ac:dyDescent="0.2">
      <c r="A488" s="16" t="s">
        <v>20</v>
      </c>
      <c r="B488" s="13">
        <v>194</v>
      </c>
      <c r="C488" s="13"/>
      <c r="D488" s="13"/>
      <c r="E488" s="13"/>
      <c r="F488" s="13"/>
      <c r="G488" s="13"/>
      <c r="H488" s="13"/>
    </row>
    <row r="489" spans="1:8" x14ac:dyDescent="0.2">
      <c r="A489" s="16" t="s">
        <v>20</v>
      </c>
      <c r="B489" s="13">
        <v>82</v>
      </c>
      <c r="C489" s="13"/>
      <c r="D489" s="13"/>
      <c r="E489" s="13"/>
      <c r="F489" s="13"/>
      <c r="G489" s="13"/>
      <c r="H489" s="13"/>
    </row>
    <row r="490" spans="1:8" x14ac:dyDescent="0.2">
      <c r="A490" s="16" t="s">
        <v>20</v>
      </c>
      <c r="B490" s="13">
        <v>4233</v>
      </c>
      <c r="C490" s="13"/>
      <c r="D490" s="13"/>
      <c r="E490" s="13"/>
      <c r="F490" s="13"/>
      <c r="G490" s="13"/>
      <c r="H490" s="13"/>
    </row>
    <row r="491" spans="1:8" x14ac:dyDescent="0.2">
      <c r="A491" s="16" t="s">
        <v>20</v>
      </c>
      <c r="B491" s="13">
        <v>1297</v>
      </c>
      <c r="C491" s="13"/>
      <c r="D491" s="13"/>
      <c r="E491" s="13"/>
      <c r="F491" s="13"/>
      <c r="G491" s="13"/>
      <c r="H491" s="13"/>
    </row>
    <row r="492" spans="1:8" x14ac:dyDescent="0.2">
      <c r="A492" s="16" t="s">
        <v>20</v>
      </c>
      <c r="B492" s="13">
        <v>165</v>
      </c>
      <c r="C492" s="13"/>
      <c r="D492" s="13"/>
      <c r="E492" s="13"/>
      <c r="F492" s="13"/>
      <c r="G492" s="13"/>
      <c r="H492" s="13"/>
    </row>
    <row r="493" spans="1:8" x14ac:dyDescent="0.2">
      <c r="A493" s="16" t="s">
        <v>20</v>
      </c>
      <c r="B493" s="13">
        <v>119</v>
      </c>
      <c r="C493" s="13"/>
      <c r="D493" s="13"/>
      <c r="E493" s="13"/>
      <c r="F493" s="13"/>
      <c r="G493" s="13"/>
      <c r="H493" s="13"/>
    </row>
    <row r="494" spans="1:8" x14ac:dyDescent="0.2">
      <c r="A494" s="16" t="s">
        <v>20</v>
      </c>
      <c r="B494" s="13">
        <v>1797</v>
      </c>
      <c r="C494" s="13"/>
      <c r="D494" s="13"/>
      <c r="E494" s="13"/>
      <c r="F494" s="13"/>
      <c r="G494" s="13"/>
      <c r="H494" s="13"/>
    </row>
    <row r="495" spans="1:8" x14ac:dyDescent="0.2">
      <c r="A495" s="16" t="s">
        <v>20</v>
      </c>
      <c r="B495" s="13">
        <v>261</v>
      </c>
      <c r="C495" s="13"/>
      <c r="D495" s="13"/>
      <c r="E495" s="13"/>
      <c r="F495" s="13"/>
      <c r="G495" s="13"/>
      <c r="H495" s="13"/>
    </row>
    <row r="496" spans="1:8" x14ac:dyDescent="0.2">
      <c r="A496" s="16" t="s">
        <v>20</v>
      </c>
      <c r="B496" s="13">
        <v>157</v>
      </c>
      <c r="C496" s="13"/>
      <c r="D496" s="13"/>
      <c r="E496" s="13"/>
      <c r="F496" s="13"/>
      <c r="G496" s="13"/>
      <c r="H496" s="13"/>
    </row>
    <row r="497" spans="1:8" x14ac:dyDescent="0.2">
      <c r="A497" s="16" t="s">
        <v>20</v>
      </c>
      <c r="B497" s="13">
        <v>3533</v>
      </c>
      <c r="C497" s="13"/>
      <c r="D497" s="13"/>
      <c r="E497" s="13"/>
      <c r="F497" s="13"/>
      <c r="G497" s="13"/>
      <c r="H497" s="13"/>
    </row>
    <row r="498" spans="1:8" x14ac:dyDescent="0.2">
      <c r="A498" s="16" t="s">
        <v>20</v>
      </c>
      <c r="B498" s="13">
        <v>155</v>
      </c>
      <c r="C498" s="13"/>
      <c r="D498" s="13"/>
      <c r="E498" s="13"/>
      <c r="F498" s="13"/>
      <c r="G498" s="13"/>
      <c r="H498" s="13"/>
    </row>
    <row r="499" spans="1:8" x14ac:dyDescent="0.2">
      <c r="A499" s="16" t="s">
        <v>20</v>
      </c>
      <c r="B499" s="13">
        <v>132</v>
      </c>
      <c r="C499" s="13"/>
      <c r="D499" s="13"/>
      <c r="E499" s="13"/>
      <c r="F499" s="13"/>
      <c r="G499" s="13"/>
      <c r="H499" s="13"/>
    </row>
    <row r="500" spans="1:8" x14ac:dyDescent="0.2">
      <c r="A500" s="16" t="s">
        <v>20</v>
      </c>
      <c r="B500" s="13">
        <v>1354</v>
      </c>
      <c r="C500" s="13"/>
      <c r="D500" s="13"/>
      <c r="E500" s="13"/>
      <c r="F500" s="13"/>
      <c r="G500" s="13"/>
      <c r="H500" s="13"/>
    </row>
    <row r="501" spans="1:8" x14ac:dyDescent="0.2">
      <c r="A501" s="16" t="s">
        <v>20</v>
      </c>
      <c r="B501" s="13">
        <v>48</v>
      </c>
      <c r="C501" s="13"/>
      <c r="D501" s="13"/>
      <c r="E501" s="13"/>
      <c r="F501" s="13"/>
      <c r="G501" s="13"/>
      <c r="H501" s="13"/>
    </row>
    <row r="502" spans="1:8" x14ac:dyDescent="0.2">
      <c r="A502" s="16" t="s">
        <v>20</v>
      </c>
      <c r="B502" s="13">
        <v>110</v>
      </c>
      <c r="C502" s="13"/>
      <c r="D502" s="13"/>
      <c r="E502" s="13"/>
      <c r="F502" s="13"/>
      <c r="G502" s="13"/>
      <c r="H502" s="13"/>
    </row>
    <row r="503" spans="1:8" x14ac:dyDescent="0.2">
      <c r="A503" s="16" t="s">
        <v>20</v>
      </c>
      <c r="B503" s="13">
        <v>172</v>
      </c>
      <c r="C503" s="13"/>
      <c r="D503" s="13"/>
      <c r="E503" s="13"/>
      <c r="F503" s="13"/>
      <c r="G503" s="13"/>
      <c r="H503" s="13"/>
    </row>
    <row r="504" spans="1:8" x14ac:dyDescent="0.2">
      <c r="A504" s="16" t="s">
        <v>20</v>
      </c>
      <c r="B504" s="13">
        <v>307</v>
      </c>
      <c r="C504" s="13"/>
      <c r="D504" s="13"/>
      <c r="E504" s="13"/>
      <c r="F504" s="13"/>
      <c r="G504" s="13"/>
      <c r="H504" s="13"/>
    </row>
    <row r="505" spans="1:8" x14ac:dyDescent="0.2">
      <c r="A505" s="16" t="s">
        <v>20</v>
      </c>
      <c r="B505" s="13">
        <v>160</v>
      </c>
      <c r="C505" s="13"/>
      <c r="D505" s="13"/>
      <c r="E505" s="13"/>
      <c r="F505" s="13"/>
      <c r="G505" s="13"/>
      <c r="H505" s="13"/>
    </row>
    <row r="506" spans="1:8" x14ac:dyDescent="0.2">
      <c r="A506" s="16" t="s">
        <v>20</v>
      </c>
      <c r="B506" s="13">
        <v>1467</v>
      </c>
      <c r="C506" s="13"/>
      <c r="D506" s="13"/>
      <c r="E506" s="13"/>
      <c r="F506" s="13"/>
      <c r="G506" s="13"/>
      <c r="H506" s="13"/>
    </row>
    <row r="507" spans="1:8" x14ac:dyDescent="0.2">
      <c r="A507" s="16" t="s">
        <v>20</v>
      </c>
      <c r="B507" s="13">
        <v>2662</v>
      </c>
      <c r="C507" s="13"/>
      <c r="D507" s="13"/>
      <c r="E507" s="13"/>
      <c r="F507" s="13"/>
      <c r="G507" s="13"/>
      <c r="H507" s="13"/>
    </row>
    <row r="508" spans="1:8" x14ac:dyDescent="0.2">
      <c r="A508" s="16" t="s">
        <v>20</v>
      </c>
      <c r="B508" s="13">
        <v>452</v>
      </c>
      <c r="C508" s="13"/>
      <c r="D508" s="13"/>
      <c r="E508" s="13"/>
      <c r="F508" s="13"/>
      <c r="G508" s="13"/>
      <c r="H508" s="13"/>
    </row>
    <row r="509" spans="1:8" x14ac:dyDescent="0.2">
      <c r="A509" s="16" t="s">
        <v>20</v>
      </c>
      <c r="B509" s="13">
        <v>158</v>
      </c>
      <c r="C509" s="13"/>
      <c r="D509" s="13"/>
      <c r="E509" s="13"/>
      <c r="F509" s="13"/>
      <c r="G509" s="13"/>
      <c r="H509" s="13"/>
    </row>
    <row r="510" spans="1:8" x14ac:dyDescent="0.2">
      <c r="A510" s="16" t="s">
        <v>20</v>
      </c>
      <c r="B510" s="13">
        <v>225</v>
      </c>
      <c r="C510" s="13"/>
      <c r="D510" s="13"/>
      <c r="E510" s="13"/>
      <c r="F510" s="13"/>
      <c r="G510" s="13"/>
      <c r="H510" s="13"/>
    </row>
    <row r="511" spans="1:8" x14ac:dyDescent="0.2">
      <c r="A511" s="16" t="s">
        <v>20</v>
      </c>
      <c r="B511" s="13">
        <v>65</v>
      </c>
      <c r="C511" s="13"/>
      <c r="D511" s="13"/>
      <c r="E511" s="13"/>
      <c r="F511" s="13"/>
      <c r="G511" s="13"/>
      <c r="H511" s="13"/>
    </row>
    <row r="512" spans="1:8" x14ac:dyDescent="0.2">
      <c r="A512" s="16" t="s">
        <v>20</v>
      </c>
      <c r="B512" s="13">
        <v>163</v>
      </c>
      <c r="C512" s="13"/>
      <c r="D512" s="13"/>
      <c r="E512" s="13"/>
      <c r="F512" s="13"/>
      <c r="G512" s="13"/>
      <c r="H512" s="13"/>
    </row>
    <row r="513" spans="1:8" x14ac:dyDescent="0.2">
      <c r="A513" s="16" t="s">
        <v>20</v>
      </c>
      <c r="B513" s="13">
        <v>85</v>
      </c>
      <c r="C513" s="13"/>
      <c r="D513" s="13"/>
      <c r="E513" s="13"/>
      <c r="F513" s="13"/>
      <c r="G513" s="13"/>
      <c r="H513" s="13"/>
    </row>
    <row r="514" spans="1:8" x14ac:dyDescent="0.2">
      <c r="A514" s="16" t="s">
        <v>20</v>
      </c>
      <c r="B514" s="13">
        <v>217</v>
      </c>
      <c r="C514" s="13"/>
      <c r="D514" s="13"/>
      <c r="E514" s="13"/>
      <c r="F514" s="13"/>
      <c r="G514" s="13"/>
      <c r="H514" s="13"/>
    </row>
    <row r="515" spans="1:8" x14ac:dyDescent="0.2">
      <c r="A515" s="16" t="s">
        <v>20</v>
      </c>
      <c r="B515" s="13">
        <v>150</v>
      </c>
      <c r="C515" s="13"/>
      <c r="D515" s="13"/>
      <c r="E515" s="13"/>
      <c r="F515" s="13"/>
      <c r="G515" s="13"/>
      <c r="H515" s="13"/>
    </row>
    <row r="516" spans="1:8" x14ac:dyDescent="0.2">
      <c r="A516" s="16" t="s">
        <v>20</v>
      </c>
      <c r="B516" s="13">
        <v>3272</v>
      </c>
      <c r="C516" s="13"/>
      <c r="D516" s="13"/>
      <c r="E516" s="13"/>
      <c r="F516" s="13"/>
      <c r="G516" s="13"/>
      <c r="H516" s="13"/>
    </row>
    <row r="517" spans="1:8" x14ac:dyDescent="0.2">
      <c r="A517" s="16" t="s">
        <v>20</v>
      </c>
      <c r="B517" s="13">
        <v>300</v>
      </c>
      <c r="C517" s="13"/>
      <c r="D517" s="13"/>
      <c r="E517" s="13"/>
      <c r="F517" s="13"/>
      <c r="G517" s="13"/>
      <c r="H517" s="13"/>
    </row>
    <row r="518" spans="1:8" x14ac:dyDescent="0.2">
      <c r="A518" s="16" t="s">
        <v>20</v>
      </c>
      <c r="B518" s="13">
        <v>126</v>
      </c>
      <c r="C518" s="13"/>
      <c r="D518" s="13"/>
      <c r="E518" s="13"/>
      <c r="F518" s="13"/>
      <c r="G518" s="13"/>
      <c r="H518" s="13"/>
    </row>
    <row r="519" spans="1:8" x14ac:dyDescent="0.2">
      <c r="A519" s="16" t="s">
        <v>20</v>
      </c>
      <c r="B519" s="13">
        <v>2320</v>
      </c>
      <c r="C519" s="13"/>
      <c r="D519" s="13"/>
      <c r="E519" s="13"/>
      <c r="F519" s="13"/>
      <c r="G519" s="13"/>
      <c r="H519" s="13"/>
    </row>
    <row r="520" spans="1:8" x14ac:dyDescent="0.2">
      <c r="A520" s="16" t="s">
        <v>20</v>
      </c>
      <c r="B520" s="13">
        <v>81</v>
      </c>
      <c r="C520" s="13"/>
      <c r="D520" s="13"/>
      <c r="E520" s="13"/>
      <c r="F520" s="13"/>
      <c r="G520" s="13"/>
      <c r="H520" s="13"/>
    </row>
    <row r="521" spans="1:8" x14ac:dyDescent="0.2">
      <c r="A521" s="16" t="s">
        <v>20</v>
      </c>
      <c r="B521" s="13">
        <v>1887</v>
      </c>
      <c r="C521" s="13"/>
      <c r="D521" s="13"/>
      <c r="E521" s="13"/>
      <c r="F521" s="13"/>
      <c r="G521" s="13"/>
      <c r="H521" s="13"/>
    </row>
    <row r="522" spans="1:8" x14ac:dyDescent="0.2">
      <c r="A522" s="16" t="s">
        <v>20</v>
      </c>
      <c r="B522" s="13">
        <v>4358</v>
      </c>
      <c r="C522" s="13"/>
      <c r="D522" s="13"/>
      <c r="E522" s="13"/>
      <c r="F522" s="13"/>
      <c r="G522" s="13"/>
      <c r="H522" s="13"/>
    </row>
    <row r="523" spans="1:8" x14ac:dyDescent="0.2">
      <c r="A523" s="16" t="s">
        <v>20</v>
      </c>
      <c r="B523" s="13">
        <v>53</v>
      </c>
      <c r="C523" s="13"/>
      <c r="D523" s="13"/>
      <c r="E523" s="13"/>
      <c r="F523" s="13"/>
      <c r="G523" s="13"/>
      <c r="H523" s="13"/>
    </row>
    <row r="524" spans="1:8" x14ac:dyDescent="0.2">
      <c r="A524" s="16" t="s">
        <v>20</v>
      </c>
      <c r="B524" s="13">
        <v>2414</v>
      </c>
      <c r="C524" s="13"/>
      <c r="D524" s="13"/>
      <c r="E524" s="13"/>
      <c r="F524" s="13"/>
      <c r="G524" s="13"/>
      <c r="H524" s="13"/>
    </row>
    <row r="525" spans="1:8" x14ac:dyDescent="0.2">
      <c r="A525" s="16" t="s">
        <v>20</v>
      </c>
      <c r="B525" s="13">
        <v>80</v>
      </c>
      <c r="C525" s="13"/>
      <c r="D525" s="13"/>
      <c r="E525" s="13"/>
      <c r="F525" s="13"/>
      <c r="G525" s="13"/>
      <c r="H525" s="13"/>
    </row>
    <row r="526" spans="1:8" x14ac:dyDescent="0.2">
      <c r="A526" s="16" t="s">
        <v>20</v>
      </c>
      <c r="B526" s="13">
        <v>193</v>
      </c>
      <c r="C526" s="13"/>
      <c r="D526" s="13"/>
      <c r="E526" s="13"/>
      <c r="F526" s="13"/>
      <c r="G526" s="13"/>
      <c r="H526" s="13"/>
    </row>
    <row r="527" spans="1:8" x14ac:dyDescent="0.2">
      <c r="A527" s="16" t="s">
        <v>20</v>
      </c>
      <c r="B527" s="13">
        <v>52</v>
      </c>
      <c r="C527" s="13"/>
      <c r="D527" s="13"/>
      <c r="E527" s="13"/>
      <c r="F527" s="13"/>
      <c r="G527" s="13"/>
      <c r="H527" s="13"/>
    </row>
    <row r="528" spans="1:8" x14ac:dyDescent="0.2">
      <c r="A528" s="16" t="s">
        <v>20</v>
      </c>
      <c r="B528" s="13">
        <v>290</v>
      </c>
      <c r="C528" s="13"/>
      <c r="D528" s="13"/>
      <c r="E528" s="13"/>
      <c r="F528" s="13"/>
      <c r="G528" s="13"/>
      <c r="H528" s="13"/>
    </row>
    <row r="529" spans="1:8" x14ac:dyDescent="0.2">
      <c r="A529" s="16" t="s">
        <v>20</v>
      </c>
      <c r="B529" s="13">
        <v>122</v>
      </c>
      <c r="C529" s="13"/>
      <c r="D529" s="13"/>
      <c r="E529" s="13"/>
      <c r="F529" s="13"/>
      <c r="G529" s="13"/>
      <c r="H529" s="13"/>
    </row>
    <row r="530" spans="1:8" x14ac:dyDescent="0.2">
      <c r="A530" s="16" t="s">
        <v>20</v>
      </c>
      <c r="B530" s="13">
        <v>1470</v>
      </c>
      <c r="C530" s="13"/>
      <c r="D530" s="13"/>
      <c r="E530" s="13"/>
      <c r="F530" s="13"/>
      <c r="G530" s="13"/>
      <c r="H530" s="13"/>
    </row>
    <row r="531" spans="1:8" x14ac:dyDescent="0.2">
      <c r="A531" s="16" t="s">
        <v>20</v>
      </c>
      <c r="B531" s="13">
        <v>165</v>
      </c>
      <c r="C531" s="13"/>
      <c r="D531" s="13"/>
      <c r="E531" s="13"/>
      <c r="F531" s="13"/>
      <c r="G531" s="13"/>
      <c r="H531" s="13"/>
    </row>
    <row r="532" spans="1:8" x14ac:dyDescent="0.2">
      <c r="A532" s="16" t="s">
        <v>20</v>
      </c>
      <c r="B532" s="13">
        <v>182</v>
      </c>
      <c r="C532" s="13"/>
      <c r="D532" s="13"/>
      <c r="E532" s="13"/>
      <c r="F532" s="13"/>
      <c r="G532" s="13"/>
      <c r="H532" s="13"/>
    </row>
    <row r="533" spans="1:8" x14ac:dyDescent="0.2">
      <c r="A533" s="16" t="s">
        <v>20</v>
      </c>
      <c r="B533" s="13">
        <v>199</v>
      </c>
      <c r="C533" s="13"/>
      <c r="D533" s="13"/>
      <c r="E533" s="13"/>
      <c r="F533" s="13"/>
      <c r="G533" s="13"/>
      <c r="H533" s="13"/>
    </row>
    <row r="534" spans="1:8" x14ac:dyDescent="0.2">
      <c r="A534" s="16" t="s">
        <v>20</v>
      </c>
      <c r="B534" s="13">
        <v>56</v>
      </c>
      <c r="C534" s="13"/>
      <c r="D534" s="13"/>
      <c r="E534" s="13"/>
      <c r="F534" s="13"/>
      <c r="G534" s="13"/>
      <c r="H534" s="13"/>
    </row>
    <row r="535" spans="1:8" x14ac:dyDescent="0.2">
      <c r="A535" s="16" t="s">
        <v>20</v>
      </c>
      <c r="B535" s="13">
        <v>1460</v>
      </c>
      <c r="C535" s="13"/>
      <c r="D535" s="13"/>
      <c r="E535" s="13"/>
      <c r="F535" s="13"/>
      <c r="G535" s="13"/>
      <c r="H535" s="13"/>
    </row>
    <row r="536" spans="1:8" x14ac:dyDescent="0.2">
      <c r="A536" s="16" t="s">
        <v>20</v>
      </c>
      <c r="B536" s="13">
        <v>123</v>
      </c>
      <c r="C536" s="13"/>
      <c r="D536" s="13"/>
      <c r="E536" s="13"/>
      <c r="F536" s="13"/>
      <c r="G536" s="13"/>
      <c r="H536" s="13"/>
    </row>
    <row r="537" spans="1:8" x14ac:dyDescent="0.2">
      <c r="A537" s="16" t="s">
        <v>20</v>
      </c>
      <c r="B537" s="13">
        <v>159</v>
      </c>
      <c r="C537" s="13"/>
      <c r="D537" s="13"/>
      <c r="E537" s="13"/>
      <c r="F537" s="13"/>
      <c r="G537" s="13"/>
      <c r="H537" s="13"/>
    </row>
    <row r="538" spans="1:8" x14ac:dyDescent="0.2">
      <c r="A538" s="16" t="s">
        <v>20</v>
      </c>
      <c r="B538" s="13">
        <v>110</v>
      </c>
      <c r="C538" s="13"/>
      <c r="D538" s="13"/>
      <c r="E538" s="13"/>
      <c r="F538" s="13"/>
      <c r="G538" s="13"/>
      <c r="H538" s="13"/>
    </row>
    <row r="539" spans="1:8" x14ac:dyDescent="0.2">
      <c r="A539" s="16" t="s">
        <v>20</v>
      </c>
      <c r="B539" s="13">
        <v>236</v>
      </c>
      <c r="C539" s="13"/>
      <c r="D539" s="13"/>
      <c r="E539" s="13"/>
      <c r="F539" s="13"/>
      <c r="G539" s="13"/>
      <c r="H539" s="13"/>
    </row>
    <row r="540" spans="1:8" x14ac:dyDescent="0.2">
      <c r="A540" s="16" t="s">
        <v>20</v>
      </c>
      <c r="B540" s="13">
        <v>191</v>
      </c>
      <c r="C540" s="13"/>
      <c r="D540" s="13"/>
      <c r="E540" s="13"/>
      <c r="F540" s="13"/>
      <c r="G540" s="13"/>
      <c r="H540" s="13"/>
    </row>
    <row r="541" spans="1:8" x14ac:dyDescent="0.2">
      <c r="A541" s="16" t="s">
        <v>20</v>
      </c>
      <c r="B541" s="13">
        <v>3934</v>
      </c>
      <c r="C541" s="13"/>
      <c r="D541" s="13"/>
      <c r="E541" s="13"/>
      <c r="F541" s="13"/>
      <c r="G541" s="13"/>
      <c r="H541" s="13"/>
    </row>
    <row r="542" spans="1:8" x14ac:dyDescent="0.2">
      <c r="A542" s="16" t="s">
        <v>20</v>
      </c>
      <c r="B542" s="13">
        <v>80</v>
      </c>
      <c r="C542" s="13"/>
      <c r="D542" s="13"/>
      <c r="E542" s="13"/>
      <c r="F542" s="13"/>
      <c r="G542" s="13"/>
      <c r="H542" s="13"/>
    </row>
    <row r="543" spans="1:8" x14ac:dyDescent="0.2">
      <c r="A543" s="16" t="s">
        <v>20</v>
      </c>
      <c r="B543" s="13">
        <v>462</v>
      </c>
      <c r="C543" s="13"/>
      <c r="D543" s="13"/>
      <c r="E543" s="13"/>
      <c r="F543" s="13"/>
      <c r="G543" s="13"/>
      <c r="H543" s="13"/>
    </row>
    <row r="544" spans="1:8" x14ac:dyDescent="0.2">
      <c r="A544" s="16" t="s">
        <v>20</v>
      </c>
      <c r="B544" s="13">
        <v>179</v>
      </c>
      <c r="C544" s="13"/>
      <c r="D544" s="13"/>
      <c r="E544" s="13"/>
      <c r="F544" s="13"/>
      <c r="G544" s="13"/>
      <c r="H544" s="13"/>
    </row>
    <row r="545" spans="1:8" x14ac:dyDescent="0.2">
      <c r="A545" s="16" t="s">
        <v>20</v>
      </c>
      <c r="B545" s="13">
        <v>1866</v>
      </c>
      <c r="C545" s="13"/>
      <c r="D545" s="13"/>
      <c r="E545" s="13"/>
      <c r="F545" s="13"/>
      <c r="G545" s="13"/>
      <c r="H545" s="13"/>
    </row>
    <row r="546" spans="1:8" x14ac:dyDescent="0.2">
      <c r="A546" s="16" t="s">
        <v>20</v>
      </c>
      <c r="B546" s="13">
        <v>156</v>
      </c>
      <c r="C546" s="13"/>
      <c r="D546" s="13"/>
      <c r="E546" s="13"/>
      <c r="F546" s="13"/>
      <c r="G546" s="13"/>
      <c r="H546" s="13"/>
    </row>
    <row r="547" spans="1:8" x14ac:dyDescent="0.2">
      <c r="A547" s="16" t="s">
        <v>20</v>
      </c>
      <c r="B547" s="13">
        <v>255</v>
      </c>
      <c r="C547" s="13"/>
      <c r="D547" s="13"/>
      <c r="E547" s="13"/>
      <c r="F547" s="13"/>
      <c r="G547" s="13"/>
      <c r="H547" s="13"/>
    </row>
    <row r="548" spans="1:8" x14ac:dyDescent="0.2">
      <c r="A548" s="16" t="s">
        <v>20</v>
      </c>
      <c r="B548" s="13">
        <v>2261</v>
      </c>
      <c r="C548" s="13"/>
      <c r="D548" s="13"/>
      <c r="E548" s="13"/>
      <c r="F548" s="13"/>
      <c r="G548" s="13"/>
      <c r="H548" s="13"/>
    </row>
    <row r="549" spans="1:8" x14ac:dyDescent="0.2">
      <c r="A549" s="16" t="s">
        <v>20</v>
      </c>
      <c r="B549" s="13">
        <v>40</v>
      </c>
      <c r="C549" s="13"/>
      <c r="D549" s="13"/>
      <c r="E549" s="13"/>
      <c r="F549" s="13"/>
      <c r="G549" s="13"/>
      <c r="H549" s="13"/>
    </row>
    <row r="550" spans="1:8" x14ac:dyDescent="0.2">
      <c r="A550" s="16" t="s">
        <v>20</v>
      </c>
      <c r="B550" s="13">
        <v>2289</v>
      </c>
      <c r="C550" s="13"/>
      <c r="D550" s="13"/>
      <c r="E550" s="13"/>
      <c r="F550" s="13"/>
      <c r="G550" s="13"/>
      <c r="H550" s="13"/>
    </row>
    <row r="551" spans="1:8" x14ac:dyDescent="0.2">
      <c r="A551" s="16" t="s">
        <v>20</v>
      </c>
      <c r="B551" s="13">
        <v>65</v>
      </c>
      <c r="C551" s="13"/>
      <c r="D551" s="13"/>
      <c r="E551" s="13"/>
      <c r="F551" s="13"/>
      <c r="G551" s="13"/>
      <c r="H551" s="13"/>
    </row>
    <row r="552" spans="1:8" x14ac:dyDescent="0.2">
      <c r="A552" s="16" t="s">
        <v>20</v>
      </c>
      <c r="B552" s="13">
        <v>3777</v>
      </c>
      <c r="C552" s="13"/>
      <c r="D552" s="13"/>
      <c r="E552" s="13"/>
      <c r="F552" s="13"/>
      <c r="G552" s="13"/>
      <c r="H552" s="13"/>
    </row>
    <row r="553" spans="1:8" x14ac:dyDescent="0.2">
      <c r="A553" s="16" t="s">
        <v>20</v>
      </c>
      <c r="B553" s="13">
        <v>184</v>
      </c>
      <c r="C553" s="13"/>
      <c r="D553" s="13"/>
      <c r="E553" s="13"/>
      <c r="F553" s="13"/>
      <c r="G553" s="13"/>
      <c r="H553" s="13"/>
    </row>
    <row r="554" spans="1:8" x14ac:dyDescent="0.2">
      <c r="A554" s="16" t="s">
        <v>20</v>
      </c>
      <c r="B554" s="13">
        <v>85</v>
      </c>
      <c r="C554" s="13"/>
      <c r="D554" s="13"/>
      <c r="E554" s="13"/>
      <c r="F554" s="13"/>
      <c r="G554" s="13"/>
      <c r="H554" s="13"/>
    </row>
    <row r="555" spans="1:8" x14ac:dyDescent="0.2">
      <c r="A555" s="16" t="s">
        <v>20</v>
      </c>
      <c r="B555" s="13">
        <v>144</v>
      </c>
      <c r="C555" s="13"/>
      <c r="D555" s="13"/>
      <c r="E555" s="13"/>
      <c r="F555" s="13"/>
      <c r="G555" s="13"/>
      <c r="H555" s="13"/>
    </row>
    <row r="556" spans="1:8" x14ac:dyDescent="0.2">
      <c r="A556" s="16" t="s">
        <v>20</v>
      </c>
      <c r="B556" s="13">
        <v>1902</v>
      </c>
      <c r="C556" s="13"/>
      <c r="D556" s="13"/>
      <c r="E556" s="13"/>
      <c r="F556" s="13"/>
      <c r="G556" s="13"/>
      <c r="H556" s="13"/>
    </row>
    <row r="557" spans="1:8" x14ac:dyDescent="0.2">
      <c r="A557" s="16" t="s">
        <v>20</v>
      </c>
      <c r="B557" s="13">
        <v>105</v>
      </c>
      <c r="C557" s="13"/>
      <c r="D557" s="13"/>
      <c r="E557" s="13"/>
      <c r="F557" s="13"/>
      <c r="G557" s="13"/>
      <c r="H557" s="13"/>
    </row>
    <row r="558" spans="1:8" x14ac:dyDescent="0.2">
      <c r="A558" s="16" t="s">
        <v>20</v>
      </c>
      <c r="B558" s="13">
        <v>132</v>
      </c>
      <c r="C558" s="13"/>
      <c r="D558" s="13"/>
      <c r="E558" s="13"/>
      <c r="F558" s="13"/>
      <c r="G558" s="13"/>
      <c r="H558" s="13"/>
    </row>
    <row r="559" spans="1:8" x14ac:dyDescent="0.2">
      <c r="A559" s="16" t="s">
        <v>20</v>
      </c>
      <c r="B559" s="13">
        <v>96</v>
      </c>
      <c r="C559" s="13"/>
      <c r="D559" s="13"/>
      <c r="E559" s="13"/>
      <c r="F559" s="13"/>
      <c r="G559" s="13"/>
      <c r="H559" s="13"/>
    </row>
    <row r="560" spans="1:8" x14ac:dyDescent="0.2">
      <c r="A560" s="16" t="s">
        <v>20</v>
      </c>
      <c r="B560" s="13">
        <v>114</v>
      </c>
      <c r="C560" s="13"/>
      <c r="D560" s="13"/>
      <c r="E560" s="13"/>
      <c r="F560" s="13"/>
      <c r="G560" s="13"/>
      <c r="H560" s="13"/>
    </row>
    <row r="561" spans="1:8" x14ac:dyDescent="0.2">
      <c r="A561" s="16" t="s">
        <v>20</v>
      </c>
      <c r="B561" s="13">
        <v>203</v>
      </c>
      <c r="C561" s="13"/>
      <c r="D561" s="13"/>
      <c r="E561" s="13"/>
      <c r="F561" s="13"/>
      <c r="G561" s="13"/>
      <c r="H561" s="13"/>
    </row>
    <row r="562" spans="1:8" x14ac:dyDescent="0.2">
      <c r="A562" s="16" t="s">
        <v>20</v>
      </c>
      <c r="B562" s="13">
        <v>1559</v>
      </c>
      <c r="C562" s="13"/>
      <c r="D562" s="13"/>
      <c r="E562" s="13"/>
      <c r="F562" s="13"/>
      <c r="G562" s="13"/>
      <c r="H562" s="13"/>
    </row>
    <row r="563" spans="1:8" x14ac:dyDescent="0.2">
      <c r="A563" s="16" t="s">
        <v>20</v>
      </c>
      <c r="B563" s="13">
        <v>1548</v>
      </c>
      <c r="C563" s="13"/>
      <c r="D563" s="13"/>
      <c r="E563" s="13"/>
      <c r="F563" s="13"/>
      <c r="G563" s="13"/>
      <c r="H563" s="13"/>
    </row>
    <row r="564" spans="1:8" x14ac:dyDescent="0.2">
      <c r="A564" s="16" t="s">
        <v>20</v>
      </c>
      <c r="B564" s="13">
        <v>80</v>
      </c>
      <c r="C564" s="13"/>
      <c r="D564" s="13"/>
      <c r="E564" s="13"/>
      <c r="F564" s="13"/>
      <c r="G564" s="13"/>
      <c r="H564" s="13"/>
    </row>
    <row r="565" spans="1:8" x14ac:dyDescent="0.2">
      <c r="A565" s="16" t="s">
        <v>20</v>
      </c>
      <c r="B565" s="13">
        <v>131</v>
      </c>
      <c r="C565" s="13"/>
      <c r="D565" s="13"/>
      <c r="E565" s="13"/>
      <c r="F565" s="13"/>
      <c r="G565" s="13"/>
      <c r="H565" s="13"/>
    </row>
    <row r="566" spans="1:8" x14ac:dyDescent="0.2">
      <c r="A566" s="16" t="s">
        <v>20</v>
      </c>
      <c r="B566" s="13">
        <v>112</v>
      </c>
      <c r="C566" s="13"/>
      <c r="D566" s="13"/>
      <c r="E566" s="13"/>
      <c r="F566" s="13"/>
      <c r="G566" s="13"/>
      <c r="H566" s="13"/>
    </row>
    <row r="567" spans="1:8" x14ac:dyDescent="0.2">
      <c r="A567" s="16" t="s">
        <v>20</v>
      </c>
      <c r="B567" s="13">
        <v>155</v>
      </c>
      <c r="C567" s="13"/>
      <c r="D567" s="13"/>
      <c r="E567" s="13"/>
      <c r="F567" s="13"/>
      <c r="G567" s="13"/>
      <c r="H567" s="13"/>
    </row>
    <row r="568" spans="1:8" x14ac:dyDescent="0.2">
      <c r="A568" s="16" t="s">
        <v>20</v>
      </c>
      <c r="B568" s="13">
        <v>266</v>
      </c>
      <c r="C568" s="13"/>
      <c r="D568" s="13"/>
      <c r="E568" s="13"/>
      <c r="F568" s="13"/>
      <c r="G568" s="13"/>
      <c r="H568" s="13"/>
    </row>
    <row r="569" spans="1:8" x14ac:dyDescent="0.2">
      <c r="A569" s="16" t="s">
        <v>20</v>
      </c>
      <c r="B569" s="13">
        <v>155</v>
      </c>
      <c r="C569" s="13"/>
      <c r="D569" s="13"/>
      <c r="E569" s="13"/>
      <c r="F569" s="13"/>
      <c r="G569" s="13"/>
      <c r="H569" s="13"/>
    </row>
    <row r="570" spans="1:8" x14ac:dyDescent="0.2">
      <c r="A570" s="16" t="s">
        <v>20</v>
      </c>
      <c r="B570" s="13">
        <v>207</v>
      </c>
      <c r="C570" s="13"/>
      <c r="D570" s="13"/>
      <c r="E570" s="13"/>
      <c r="F570" s="13"/>
      <c r="G570" s="13"/>
      <c r="H570" s="13"/>
    </row>
    <row r="571" spans="1:8" x14ac:dyDescent="0.2">
      <c r="A571" s="16" t="s">
        <v>20</v>
      </c>
      <c r="B571" s="13">
        <v>245</v>
      </c>
      <c r="C571" s="13"/>
      <c r="D571" s="13"/>
      <c r="E571" s="13"/>
      <c r="F571" s="13"/>
      <c r="G571" s="13"/>
      <c r="H571" s="13"/>
    </row>
    <row r="572" spans="1:8" x14ac:dyDescent="0.2">
      <c r="A572" s="16" t="s">
        <v>20</v>
      </c>
      <c r="B572" s="13">
        <v>1573</v>
      </c>
      <c r="C572" s="13"/>
      <c r="D572" s="13"/>
      <c r="E572" s="13"/>
      <c r="F572" s="13"/>
      <c r="G572" s="13"/>
      <c r="H572" s="13"/>
    </row>
    <row r="573" spans="1:8" x14ac:dyDescent="0.2">
      <c r="A573" s="16" t="s">
        <v>20</v>
      </c>
      <c r="B573" s="13">
        <v>114</v>
      </c>
      <c r="C573" s="13"/>
      <c r="D573" s="13"/>
      <c r="E573" s="13"/>
      <c r="F573" s="13"/>
      <c r="G573" s="13"/>
      <c r="H573" s="13"/>
    </row>
    <row r="574" spans="1:8" x14ac:dyDescent="0.2">
      <c r="A574" s="16" t="s">
        <v>20</v>
      </c>
      <c r="B574" s="13">
        <v>93</v>
      </c>
      <c r="C574" s="13"/>
      <c r="D574" s="13"/>
      <c r="E574" s="13"/>
      <c r="F574" s="13"/>
      <c r="G574" s="13"/>
      <c r="H574" s="13"/>
    </row>
    <row r="575" spans="1:8" x14ac:dyDescent="0.2">
      <c r="A575" s="16" t="s">
        <v>20</v>
      </c>
      <c r="B575" s="13">
        <v>1681</v>
      </c>
      <c r="C575" s="13"/>
      <c r="D575" s="13"/>
      <c r="E575" s="13"/>
      <c r="F575" s="13"/>
      <c r="G575" s="13"/>
      <c r="H575" s="13"/>
    </row>
    <row r="576" spans="1:8" x14ac:dyDescent="0.2">
      <c r="A576" s="16" t="s">
        <v>20</v>
      </c>
      <c r="B576" s="13">
        <v>32</v>
      </c>
      <c r="C576" s="13"/>
      <c r="D576" s="13"/>
      <c r="E576" s="13"/>
      <c r="F576" s="13"/>
      <c r="G576" s="13"/>
      <c r="H576" s="13"/>
    </row>
    <row r="577" spans="1:8" x14ac:dyDescent="0.2">
      <c r="A577" s="16" t="s">
        <v>20</v>
      </c>
      <c r="B577" s="13">
        <v>135</v>
      </c>
      <c r="C577" s="13"/>
      <c r="D577" s="13"/>
      <c r="E577" s="13"/>
      <c r="F577" s="13"/>
      <c r="G577" s="13"/>
      <c r="H577" s="13"/>
    </row>
    <row r="578" spans="1:8" x14ac:dyDescent="0.2">
      <c r="A578" s="16" t="s">
        <v>20</v>
      </c>
      <c r="B578" s="13">
        <v>140</v>
      </c>
      <c r="C578" s="13"/>
      <c r="D578" s="13"/>
      <c r="E578" s="13"/>
      <c r="F578" s="13"/>
      <c r="G578" s="13"/>
      <c r="H578" s="13"/>
    </row>
    <row r="579" spans="1:8" x14ac:dyDescent="0.2">
      <c r="A579" s="16" t="s">
        <v>20</v>
      </c>
      <c r="B579" s="13">
        <v>92</v>
      </c>
      <c r="C579" s="13"/>
      <c r="D579" s="13"/>
      <c r="E579" s="13"/>
      <c r="F579" s="13"/>
      <c r="G579" s="13"/>
      <c r="H579" s="13"/>
    </row>
    <row r="580" spans="1:8" x14ac:dyDescent="0.2">
      <c r="A580" s="16" t="s">
        <v>20</v>
      </c>
      <c r="B580" s="13">
        <v>1015</v>
      </c>
      <c r="C580" s="13"/>
      <c r="D580" s="13"/>
      <c r="E580" s="13"/>
      <c r="F580" s="13"/>
      <c r="G580" s="13"/>
      <c r="H580" s="13"/>
    </row>
    <row r="581" spans="1:8" x14ac:dyDescent="0.2">
      <c r="A581" s="16" t="s">
        <v>20</v>
      </c>
      <c r="B581" s="13">
        <v>323</v>
      </c>
      <c r="C581" s="13"/>
      <c r="D581" s="13"/>
      <c r="E581" s="13"/>
      <c r="F581" s="13"/>
      <c r="G581" s="13"/>
      <c r="H581" s="13"/>
    </row>
    <row r="582" spans="1:8" x14ac:dyDescent="0.2">
      <c r="A582" s="16" t="s">
        <v>20</v>
      </c>
      <c r="B582" s="13">
        <v>2326</v>
      </c>
      <c r="C582" s="13"/>
      <c r="D582" s="13"/>
      <c r="E582" s="13"/>
      <c r="F582" s="13"/>
      <c r="G582" s="13"/>
      <c r="H582" s="13"/>
    </row>
    <row r="583" spans="1:8" x14ac:dyDescent="0.2">
      <c r="A583" s="16" t="s">
        <v>20</v>
      </c>
      <c r="B583" s="13">
        <v>381</v>
      </c>
      <c r="C583" s="13"/>
      <c r="D583" s="13"/>
      <c r="E583" s="13"/>
      <c r="F583" s="13"/>
      <c r="G583" s="13"/>
      <c r="H583" s="13"/>
    </row>
    <row r="584" spans="1:8" x14ac:dyDescent="0.2">
      <c r="A584" s="16" t="s">
        <v>20</v>
      </c>
      <c r="B584" s="13">
        <v>480</v>
      </c>
      <c r="C584" s="13"/>
      <c r="D584" s="13"/>
      <c r="E584" s="13"/>
      <c r="F584" s="13"/>
      <c r="G584" s="13"/>
      <c r="H584" s="13"/>
    </row>
    <row r="585" spans="1:8" x14ac:dyDescent="0.2">
      <c r="A585" s="16" t="s">
        <v>20</v>
      </c>
      <c r="B585" s="13">
        <v>226</v>
      </c>
      <c r="C585" s="13"/>
      <c r="D585" s="13"/>
      <c r="E585" s="13"/>
      <c r="F585" s="13"/>
      <c r="G585" s="13"/>
      <c r="H585" s="13"/>
    </row>
    <row r="586" spans="1:8" x14ac:dyDescent="0.2">
      <c r="A586" s="16" t="s">
        <v>20</v>
      </c>
      <c r="B586" s="13">
        <v>241</v>
      </c>
      <c r="C586" s="13"/>
      <c r="D586" s="13"/>
      <c r="E586" s="13"/>
      <c r="F586" s="13"/>
      <c r="G586" s="13"/>
      <c r="H586" s="13"/>
    </row>
    <row r="587" spans="1:8" x14ac:dyDescent="0.2">
      <c r="A587" s="16" t="s">
        <v>20</v>
      </c>
      <c r="B587" s="13">
        <v>132</v>
      </c>
      <c r="C587" s="13"/>
      <c r="D587" s="13"/>
      <c r="E587" s="13"/>
      <c r="F587" s="13"/>
      <c r="G587" s="13"/>
      <c r="H587" s="13"/>
    </row>
    <row r="588" spans="1:8" x14ac:dyDescent="0.2">
      <c r="A588" s="16" t="s">
        <v>20</v>
      </c>
      <c r="B588" s="13">
        <v>2043</v>
      </c>
      <c r="C588" s="13"/>
      <c r="D588" s="13"/>
      <c r="E588" s="13"/>
      <c r="F588" s="13"/>
      <c r="G588" s="13"/>
      <c r="H588" s="13"/>
    </row>
  </sheetData>
  <mergeCells count="4">
    <mergeCell ref="A1:D1"/>
    <mergeCell ref="A7:D7"/>
    <mergeCell ref="A13:D13"/>
    <mergeCell ref="A14:D14"/>
  </mergeCells>
  <conditionalFormatting sqref="G24:G387">
    <cfRule type="containsText" dxfId="3" priority="1" operator="containsText" text="canceled">
      <formula>NOT(ISERROR(SEARCH("canceled",G24)))</formula>
    </cfRule>
    <cfRule type="containsText" dxfId="2" priority="2" operator="containsText" text="live">
      <formula>NOT(ISERROR(SEARCH("live",G24)))</formula>
    </cfRule>
    <cfRule type="containsText" dxfId="1" priority="3" operator="containsText" text="successful">
      <formula>NOT(ISERROR(SEARCH("successful",G24)))</formula>
    </cfRule>
    <cfRule type="containsText" dxfId="0" priority="4" operator="containsText" text="failed">
      <formula>NOT(ISERROR(SEARCH("failed",G24)))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</vt:lpstr>
      <vt:lpstr>Pivot Table 2</vt:lpstr>
      <vt:lpstr>Pivot Table 3</vt:lpstr>
      <vt:lpstr>Bonus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Roberto Sammassimo</cp:lastModifiedBy>
  <dcterms:created xsi:type="dcterms:W3CDTF">2021-09-29T18:52:28Z</dcterms:created>
  <dcterms:modified xsi:type="dcterms:W3CDTF">2023-03-05T09:30:38Z</dcterms:modified>
</cp:coreProperties>
</file>