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37" i="2"/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<sst xmlns="http://schemas.openxmlformats.org/spreadsheetml/2006/main" count="4370" uniqueCount="445">
  <si>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</si>
  <si>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</si>
  <si>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</si>
  <si>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</si>
  <si>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</si>
  <si>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</si>
  <si>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</si>
  <si>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</si>
  <si>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</si>
  <si>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</si>
  <si>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</si>
  <si>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</si>
  <si>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</si>
  <si>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</si>
  <si>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</si>
  <si>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</si>
  <si>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</si>
  <si>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</si>
  <si>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</si>
  <si>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</si>
  <si>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</si>
  <si>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</si>
  <si>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</si>
  <si>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</si>
  <si>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</si>
  <si>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</si>
  <si>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</si>
  <si>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</si>
  <si>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</si>
  <si>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</si>
  <si>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</si>
  <si>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</si>
  <si>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</si>
  <si>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</si>
  <si>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</si>
  <si>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</si>
  <si>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</si>
  <si>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</si>
  <si>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</si>
  <si>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</si>
  <si>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</si>
  <si>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</si>
  <si>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</si>
  <si>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</si>
  <si>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</si>
  <si>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</si>
  <si>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</si>
  <si>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</si>
  <si>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</si>
  <si>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</si>
  <si>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</si>
  <si>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</si>
  <si>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</si>
  <si>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</si>
  <si>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</si>
  <si>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</si>
  <si>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</si>
  <si>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</si>
  <si>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</si>
  <si>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</si>
  <si>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</si>
  <si>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</si>
  <si>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</si>
  <si>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</si>
  <si>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</si>
  <si>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</si>
  <si>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</si>
  <si>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</si>
  <si>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</si>
  <si>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</si>
  <si>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</si>
  <si>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</si>
  <si>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</si>
  <si>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</si>
  <si>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</si>
  <si>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</si>
  <si>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</si>
  <si>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</si>
  <si>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</si>
  <si>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</si>
  <si>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</si>
  <si>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</si>
  <si>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</si>
  <si>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</si>
  <si>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</si>
  <si>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</si>
  <si>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</si>
  <si>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</si>
  <si>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</si>
  <si>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</si>
  <si>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</si>
  <si>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</si>
  <si>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</si>
  <si>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</si>
  <si>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</si>
  <si>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</si>
  <si>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</si>
  <si>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</si>
  <si>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</si>
  <si>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</si>
  <si>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</si>
  <si>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</si>
  <si>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</si>
  <si>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</si>
  <si>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</si>
  <si>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</si>
  <si>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</si>
  <si>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</si>
  <si>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</si>
  <si>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</si>
  <si>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</si>
  <si>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</si>
  <si>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</si>
  <si>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</si>
  <si>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</si>
  <si>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</si>
  <si>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</si>
  <si>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</si>
  <si>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</si>
  <si>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</si>
  <si>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</si>
  <si>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</si>
  <si>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</si>
  <si>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</si>
  <si>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</si>
  <si>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</si>
  <si>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</si>
  <si>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</si>
  <si>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</si>
  <si>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</si>
  <si>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</si>
  <si>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</si>
  <si>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</si>
  <si>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</si>
  <si>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</si>
  <si>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</si>
  <si>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</si>
  <si>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</si>
  <si>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</si>
  <si>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</si>
  <si>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</si>
  <si>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</si>
  <si>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</si>
  <si>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</si>
  <si>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</si>
  <si>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</si>
  <si>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</si>
  <si>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</si>
  <si>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</si>
  <si>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</si>
  <si>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</si>
  <si>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</si>
  <si>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</si>
  <si>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</si>
  <si>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</si>
  <si>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</si>
  <si>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</si>
  <si>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</si>
  <si>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</si>
  <si>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</si>
  <si>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</si>
  <si>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</si>
  <si>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</si>
  <si>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</si>
  <si>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</si>
  <si>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</si>
  <si>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</si>
  <si>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</si>
  <si>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</si>
  <si>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</si>
  <si>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</si>
  <si>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</si>
  <si>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</si>
  <si>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</si>
  <si>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</si>
  <si>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</si>
  <si>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</si>
  <si>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</si>
  <si>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</si>
  <si>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</si>
  <si>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</si>
  <si>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</si>
  <si>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</si>
  <si>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</si>
  <si>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</si>
  <si>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</si>
  <si>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</si>
  <si>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</si>
  <si>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</si>
  <si>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</si>
  <si>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</si>
  <si>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</si>
  <si>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</si>
  <si>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</si>
  <si>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</si>
  <si>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</si>
  <si>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</si>
  <si>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</si>
  <si>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</si>
  <si>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</si>
  <si>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</si>
  <si>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</si>
  <si>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</si>
  <si>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</si>
  <si>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</si>
  <si>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</si>
  <si>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</si>
  <si>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</si>
  <si>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</si>
  <si>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</si>
  <si>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</si>
  <si>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</si>
  <si>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</si>
  <si>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</si>
  <si>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</si>
  <si>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</si>
  <si>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</si>
  <si>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</si>
  <si>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</si>
  <si>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</si>
  <si>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</si>
  <si>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</si>
  <si>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</si>
  <si>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</si>
  <si>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</si>
  <si>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</si>
  <si>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</si>
  <si>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</si>
  <si>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</si>
  <si>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</si>
  <si>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</si>
  <si>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</si>
  <si>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</si>
  <si>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</si>
  <si>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</si>
  <si>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</si>
  <si>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</si>
  <si>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</si>
  <si>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</si>
  <si>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</si>
  <si>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</si>
  <si>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</si>
  <si>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</si>
  <si>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</si>
  <si>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</si>
  <si>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</si>
  <si>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</si>
  <si>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</si>
  <si>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</si>
  <si>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</si>
  <si>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</si>
  <si>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</si>
  <si>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</si>
  <si>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</si>
  <si>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</si>
  <si>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</si>
  <si>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</si>
  <si>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</si>
  <si>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</si>
  <si>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</si>
  <si>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</si>
  <si>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</si>
  <si>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</si>
  <si>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</si>
  <si>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</si>
  <si>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</si>
  <si>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</si>
  <si>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</si>
  <si>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</si>
  <si>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</si>
  <si>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</si>
  <si>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</si>
  <si>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</si>
  <si>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</si>
  <si>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</si>
  <si>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</si>
  <si>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</si>
  <si>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</si>
  <si>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</si>
  <si>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</si>
  <si>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</si>
  <si>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</si>
  <si>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</si>
  <si>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</si>
  <si>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</si>
  <si>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</si>
  <si>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</si>
  <si>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</si>
  <si>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</si>
  <si>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</si>
  <si>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</si>
  <si>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</si>
  <si>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</si>
  <si>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</si>
  <si>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</si>
  <si>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</si>
  <si>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</si>
  <si>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</si>
  <si>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</si>
  <si>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</si>
  <si>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</si>
  <si>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</si>
  <si>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</si>
  <si>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</si>
  <si>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</si>
  <si>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</si>
  <si>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</si>
  <si>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</si>
  <si>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</si>
  <si>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</si>
  <si>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</si>
  <si>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</si>
  <si>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</si>
  <si>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</si>
  <si>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</si>
  <si>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</si>
  <si>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</si>
  <si>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</si>
  <si>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</si>
  <si>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</si>
  <si>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</si>
  <si>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</si>
  <si>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</si>
  <si>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</si>
  <si>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</si>
  <si>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</si>
  <si>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</si>
  <si>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</si>
  <si>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</si>
  <si>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</si>
  <si>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</si>
  <si>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</si>
  <si>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</si>
  <si>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</si>
  <si>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</si>
  <si>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</si>
  <si>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</si>
  <si>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</si>
  <si>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</si>
  <si>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</si>
  <si>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</si>
  <si>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</si>
  <si>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</si>
  <si>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</si>
  <si>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</si>
  <si>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</si>
  <si>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</si>
  <si>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</si>
  <si>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</si>
  <si>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</si>
  <si>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</si>
  <si>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</si>
  <si>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</si>
  <si>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</si>
  <si>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</si>
  <si>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</si>
  <si>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</si>
  <si>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</si>
  <si>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</si>
  <si>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</si>
  <si>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</si>
  <si>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</si>
  <si>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</si>
  <si>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</si>
  <si>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</si>
  <si>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</si>
  <si>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</si>
  <si>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</si>
  <si>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</si>
  <si>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</si>
  <si>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</si>
  <si>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</si>
  <si>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</si>
  <si>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</si>
  <si>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</si>
  <si>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</si>
  <si>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</si>
  <si>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</si>
  <si>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</si>
  <si>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</si>
  <si>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</si>
  <si>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</si>
  <si>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</si>
  <si>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</si>
  <si>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Test (best): [38.739454905192055, 15.429608027140299, 3.0575915336608888]</t>
  </si>
  <si>
    <t xml:space="preserve">Dev (best): [61.371301066080726, 38.06145446777344, 4.916397933959961] </t>
  </si>
  <si>
    <t>Train (best): [29.85334650675456, 6.543500056633582, 2.21181161464789]</t>
  </si>
  <si>
    <t>Test (latest): [15.046839586893718, 8.712482333183289, 2.137356964747111]</t>
  </si>
  <si>
    <t>Dev (latest): [70.99265106201172, 64.6582881673177, 6.117006308237712]</t>
  </si>
  <si>
    <t>Train (latest): [6.6629690561539086, 0.32861200823233677, 0.4393713524708381]</t>
  </si>
  <si>
    <t>Test (best): [40.36489639282227, 29.535528564453124, 4.119851040840149]</t>
  </si>
  <si>
    <t>Dev (best): [62.27718193054199, 51.44781374613444, 5.4763519636789955]</t>
  </si>
  <si>
    <t>Train (best): [21.441149295904697, 10.611781782981677, 2.6837717915192627]</t>
  </si>
  <si>
    <t>Test (latest): [32.79145545959473, 26.28494021097819, 3.679505777359009]</t>
  </si>
  <si>
    <t>Dev (latest): [72.81233194986979, 66.30581359863281, 5.895244967142741]</t>
  </si>
  <si>
    <t>Train (latest): [9.013380517715063, 2.5068660243963583, 1.3947201947371164]</t>
  </si>
  <si>
    <t>Test (best): [19.317759386698405, 12.883893585205078, 2.8092082659403483]</t>
  </si>
  <si>
    <t>Dev (best): [56.683523966471355, 50.249657999674476, 5.307646865844727]</t>
  </si>
  <si>
    <t>Train (best): [11.019151932153946, 4.585285338377341, 1.7843499758304693]</t>
  </si>
  <si>
    <t>Test (latest): [16.77401065826416, 14.666509628295898, 2.9381698926289874]</t>
  </si>
  <si>
    <t>Dev (latest): [62.93753438313802, 60.830033467610676, 6.317524070739746]</t>
  </si>
  <si>
    <t xml:space="preserve">Train (latest): [2.330334182885977, 0.22283292898000814, 0.3829032825353818] </t>
  </si>
  <si>
    <t>Test (best): [21.314736620585123, 14.128845087687175, 2.9663310686747235]</t>
  </si>
  <si>
    <t>Dev (best): [45.771815338134765, 38.58592330932617, 4.6193221537272136]</t>
  </si>
  <si>
    <t>Train (best): [10.806464317517403, 3.620571795488015, 1.6161476251406548]</t>
  </si>
  <si>
    <t>Test (latest): [9.496324110031129, 7.638288338979085, 2.333581638336182]</t>
  </si>
  <si>
    <t>Dev (latest): [52.31020311991374, 50.452166404724125, 5.172604583104452]</t>
  </si>
  <si>
    <t>Train (latest): [2.1169019173353147, 0.25886606245468824, 0.4054754660679744]</t>
  </si>
  <si>
    <t>sequence</t>
  </si>
  <si>
    <t>E4-final</t>
  </si>
  <si>
    <t>Test (best): [21.775072860717774, 10.858622773488362, 2.6191906293233234]</t>
  </si>
  <si>
    <t>Dev (best): [52.041207987467445, 41.12475512186686, 4.35409418741862]</t>
  </si>
  <si>
    <t>Test (latest): [12.290318044026693, 9.9474440574646, 2.7280357837677003]</t>
  </si>
  <si>
    <t>Train (best): [14.291248218829816, 3.3747970996758876, 1.4673622424785908]</t>
  </si>
  <si>
    <t>Dev (latest): [68.10946571350098, 65.76659024556479, 5.832980276743571]</t>
  </si>
  <si>
    <t>Train (latest): [2.801271635446793, 0.4583969860504835, 0.5632284517471607]</t>
  </si>
  <si>
    <t>42 (25)</t>
  </si>
  <si>
    <t>43 (25)</t>
  </si>
  <si>
    <t>44 (33)</t>
  </si>
  <si>
    <t>45 (33)</t>
  </si>
  <si>
    <t>Test (best): [24.307906087239584, 15.758313624064128, 3.027497100830078]</t>
  </si>
  <si>
    <t>Dev (best): [52.220075861612955, 43.67048418680827, 4.564072144826254]</t>
  </si>
  <si>
    <t>Train (best): [11.437110876425718, 2.8875186541141606, 1.4612039743325649]</t>
  </si>
  <si>
    <t>Test (latest): [30.64493064880371, 27.14806645711263, 3.98630584081014]</t>
  </si>
  <si>
    <t>Dev (latest): [62.97310078938802, 59.476241970062254, 4.601878666877747]</t>
  </si>
  <si>
    <t>Train (latest): [8.739738117120204, 5.242874835087703, 2.119649093579023]</t>
  </si>
  <si>
    <t>Test (best): [23.81410967508952, 18.633267227808634, 3.5312605142593383]</t>
  </si>
  <si>
    <t>Dev (best): [27.41881825764974, 22.237977091471354, 3.7885728136698407]</t>
  </si>
  <si>
    <t>Train (best): [10.040433458181528, 4.859590606200389, 1.7586715588202844]</t>
  </si>
  <si>
    <t>Test (latest): [22.289281209309895, 19.80810391108195, 3.6324691772460938]</t>
  </si>
  <si>
    <t>Dev (latest): [33.431787109375, 30.950609232584636, 4.248501478830973]</t>
  </si>
  <si>
    <t>Train (latest): [3.0553253711798254, 0.5741483596655038, 0.6419679874028915]</t>
  </si>
  <si>
    <t>Test (best): [44.41754837036133, 20.693433443705242, 3.806840006510417]</t>
  </si>
  <si>
    <t>Dev (best): [60.155478922526044, 36.43136138916016, 4.863199450174967]</t>
  </si>
  <si>
    <t>Train (best): [31.39628919943785, 7.6721736369988855, 2.335606326812353]</t>
  </si>
  <si>
    <t>Test (latest): [27.39415957132975, 18.90315907796224, 3.65572616259257]</t>
  </si>
  <si>
    <t>Dev (latest): [68.18725087483723, 59.69625124613444, 6.016334489186605]</t>
  </si>
  <si>
    <t>Train (latest): [8.789191084641677, 0.2981893476576377, 0.4265206202482566]</t>
  </si>
  <si>
    <t>Test (best): [19.6126407623291, 12.317623249689738, 2.9797269344329833]</t>
  </si>
  <si>
    <t>Dev (best): [53.878844807942706, 46.58382675170898, 5.262315464019776]</t>
  </si>
  <si>
    <t>Train (best): [14.052386533297025, 6.757369408240685, 2.3548449687468698]</t>
  </si>
  <si>
    <t>Test (latest): [13.953524208068847, 11.111278216044107, 2.8054331302642823]</t>
  </si>
  <si>
    <t>Dev (latest): [68.64994654337565, 65.80770309448242, 5.650477867126465]</t>
  </si>
  <si>
    <t>Train (latest): [2.969830023936736, 0.1275847791479184, 0.27710733413696287]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</si>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</sst>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2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65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16" borderId="0" xfId="0" applyFont="1" applyFill="1" applyBorder="1" applyAlignment="1">
      <alignment horizontal="center"/>
    </xf>
    <xf numFmtId="0" fontId="10" fillId="9" borderId="0" xfId="1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left"/>
    </xf>
    <xf numFmtId="0" fontId="7" fillId="15" borderId="0" xfId="0" applyFont="1" applyFill="1" applyBorder="1" applyAlignment="1"/>
    <xf numFmtId="0" fontId="19" fillId="15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10" fillId="8" borderId="3" xfId="1" applyFont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3" xfId="0" applyFont="1" applyBorder="1" applyAlignment="1"/>
    <xf numFmtId="0" fontId="6" fillId="13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" fontId="8" fillId="6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6" fillId="1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1" fontId="24" fillId="0" borderId="0" xfId="0" applyNumberFormat="1" applyFont="1" applyAlignment="1">
      <alignment horizontal="center" vertical="center" wrapText="1"/>
    </xf>
    <xf numFmtId="1" fontId="6" fillId="0" borderId="3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7" fillId="0" borderId="4" xfId="0" applyFont="1" applyBorder="1" applyAlignment="1"/>
    <xf numFmtId="0" fontId="6" fillId="16" borderId="0" xfId="0" applyFont="1" applyFill="1" applyBorder="1" applyAlignment="1">
      <alignment horizontal="left"/>
    </xf>
    <xf numFmtId="0" fontId="7" fillId="16" borderId="0" xfId="0" applyFont="1" applyFill="1" applyBorder="1" applyAlignment="1"/>
    <xf numFmtId="0" fontId="7" fillId="19" borderId="0" xfId="0" applyFont="1" applyFill="1" applyBorder="1" applyAlignment="1"/>
    <xf numFmtId="0" fontId="6" fillId="0" borderId="3" xfId="0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22" borderId="0" xfId="0" applyNumberFormat="1" applyFont="1" applyFill="1" applyBorder="1" applyAlignment="1">
      <alignment horizontal="center"/>
    </xf>
    <xf numFmtId="0" fontId="6" fillId="23" borderId="0" xfId="0" applyNumberFormat="1" applyFont="1" applyFill="1" applyBorder="1" applyAlignment="1">
      <alignment horizontal="center"/>
    </xf>
    <xf numFmtId="0" fontId="6" fillId="24" borderId="0" xfId="0" applyNumberFormat="1" applyFont="1" applyFill="1" applyBorder="1" applyAlignment="1">
      <alignment horizontal="center"/>
    </xf>
    <xf numFmtId="0" fontId="6" fillId="25" borderId="0" xfId="0" applyNumberFormat="1" applyFont="1" applyFill="1" applyBorder="1" applyAlignment="1">
      <alignment horizontal="center"/>
    </xf>
    <xf numFmtId="0" fontId="6" fillId="26" borderId="0" xfId="0" applyNumberFormat="1" applyFont="1" applyFill="1" applyBorder="1" applyAlignment="1">
      <alignment horizontal="center"/>
    </xf>
    <xf numFmtId="0" fontId="6" fillId="19" borderId="0" xfId="0" applyNumberFormat="1" applyFont="1" applyFill="1" applyBorder="1" applyAlignment="1">
      <alignment horizontal="center"/>
    </xf>
    <xf numFmtId="0" fontId="6" fillId="21" borderId="0" xfId="0" applyNumberFormat="1" applyFont="1" applyFill="1" applyBorder="1" applyAlignment="1">
      <alignment horizontal="center"/>
    </xf>
    <xf numFmtId="0" fontId="6" fillId="20" borderId="0" xfId="0" applyNumberFormat="1" applyFont="1" applyFill="1" applyBorder="1" applyAlignment="1">
      <alignment horizontal="center"/>
    </xf>
    <xf numFmtId="0" fontId="6" fillId="27" borderId="0" xfId="0" applyNumberFormat="1" applyFont="1" applyFill="1" applyBorder="1" applyAlignment="1">
      <alignment horizontal="center"/>
    </xf>
    <xf numFmtId="1" fontId="20" fillId="11" borderId="2" xfId="4" applyNumberFormat="1" applyFont="1" applyBorder="1" applyAlignment="1">
      <alignment horizontal="center" vertical="center" wrapText="1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28" borderId="0" xfId="0" applyNumberFormat="1" applyFont="1" applyFill="1" applyBorder="1" applyAlignment="1">
      <alignment horizont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09"/>
  <sheetViews>
    <sheetView tabSelected="1" zoomScaleNormal="100" workbookViewId="0">
      <pane xSplit="6" ySplit="7" topLeftCell="G20" activePane="bottomRight" state="frozen"/>
      <selection pane="topRight" activeCell="G1" sqref="G1"/>
      <selection pane="bottomLeft" activeCell="A8" sqref="A8"/>
      <selection pane="bottomRight" activeCell="I74" sqref="I74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29.554687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4" bestFit="1" customWidth="1"/>
    <col min="42" max="42" width="9.33203125" style="4" bestFit="1" customWidth="1"/>
    <col min="43" max="43" width="5.44140625" style="4" bestFit="1" customWidth="1"/>
    <col min="44" max="44" width="9.33203125" style="4" bestFit="1" customWidth="1"/>
    <col min="45" max="45" width="5.44140625" style="4" bestFit="1" customWidth="1"/>
    <col min="46" max="46" width="7.77734375" style="4" bestFit="1" customWidth="1"/>
    <col min="47" max="47" width="5.44140625" style="4" bestFit="1" customWidth="1"/>
    <col min="48" max="50" width="3.5546875" style="4" bestFit="1" customWidth="1"/>
    <col min="51" max="51" width="2.33203125" style="4" bestFit="1" customWidth="1"/>
    <col min="52" max="52" width="3.109375" style="4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159" t="s">
        <v>1</v>
      </c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8"/>
      <c r="B5" s="151" t="s">
        <v>2</v>
      </c>
      <c r="C5" s="149" t="s">
        <v>148</v>
      </c>
      <c r="D5" s="149" t="s">
        <v>444</v>
      </c>
      <c r="E5" s="151" t="s">
        <v>4</v>
      </c>
      <c r="F5" s="86"/>
      <c r="G5" s="151" t="s">
        <v>18</v>
      </c>
      <c r="H5" s="151" t="s">
        <v>238</v>
      </c>
      <c r="I5" s="151" t="s">
        <v>5</v>
      </c>
      <c r="J5" s="151" t="s">
        <v>6</v>
      </c>
      <c r="K5" s="151" t="s">
        <v>343</v>
      </c>
      <c r="L5" s="151" t="s">
        <v>7</v>
      </c>
      <c r="M5" s="151" t="s">
        <v>8</v>
      </c>
      <c r="N5" s="151" t="s">
        <v>408</v>
      </c>
      <c r="O5" s="154" t="s">
        <v>241</v>
      </c>
      <c r="P5" s="152" t="s">
        <v>187</v>
      </c>
      <c r="Q5" s="150"/>
      <c r="R5" s="150"/>
      <c r="S5" s="150"/>
      <c r="T5" s="150"/>
      <c r="U5" s="150"/>
      <c r="V5" s="152" t="s">
        <v>180</v>
      </c>
      <c r="W5" s="150"/>
      <c r="X5" s="150"/>
      <c r="Y5" s="150"/>
      <c r="Z5" s="150"/>
      <c r="AA5" s="150"/>
      <c r="AB5" s="152" t="s">
        <v>12</v>
      </c>
      <c r="AC5" s="151"/>
      <c r="AD5" s="150"/>
      <c r="AE5" s="150"/>
      <c r="AF5" s="150"/>
      <c r="AG5" s="152" t="s">
        <v>13</v>
      </c>
      <c r="AH5" s="150"/>
      <c r="AI5" s="150"/>
      <c r="AJ5" s="152" t="s">
        <v>14</v>
      </c>
      <c r="AK5" s="151" t="s">
        <v>15</v>
      </c>
      <c r="AL5" s="85"/>
      <c r="AM5" s="159">
        <v>5</v>
      </c>
      <c r="AN5" s="158"/>
      <c r="AO5" s="159">
        <v>10</v>
      </c>
      <c r="AP5" s="158"/>
      <c r="AQ5" s="159">
        <v>15</v>
      </c>
      <c r="AR5" s="158"/>
      <c r="AS5" s="159">
        <v>30</v>
      </c>
      <c r="AT5" s="158"/>
      <c r="AU5" s="159">
        <v>50</v>
      </c>
      <c r="AV5" s="158"/>
      <c r="AW5" s="159">
        <v>75</v>
      </c>
      <c r="AX5" s="158"/>
      <c r="AY5" s="159">
        <v>100</v>
      </c>
      <c r="AZ5" s="158"/>
      <c r="BA5" s="158">
        <v>150</v>
      </c>
      <c r="BB5" s="158"/>
      <c r="BC5" s="158">
        <v>200</v>
      </c>
      <c r="BD5" s="158"/>
      <c r="BE5" s="158">
        <v>250</v>
      </c>
      <c r="BF5" s="158"/>
      <c r="BG5" s="158">
        <v>300</v>
      </c>
      <c r="BH5" s="158"/>
      <c r="BI5" s="158">
        <v>400</v>
      </c>
      <c r="BJ5" s="158"/>
      <c r="BK5" s="158">
        <v>500</v>
      </c>
      <c r="BL5" s="158"/>
      <c r="BM5" s="158" t="s">
        <v>16</v>
      </c>
      <c r="BN5" s="158"/>
      <c r="BO5" s="158"/>
      <c r="BP5" s="85"/>
      <c r="BQ5" s="160" t="s">
        <v>17</v>
      </c>
      <c r="BR5" s="155" t="s">
        <v>124</v>
      </c>
      <c r="BS5" s="157" t="s">
        <v>19</v>
      </c>
      <c r="BT5" s="85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23" customFormat="1" ht="10.199999999999999" x14ac:dyDescent="0.2">
      <c r="A6" s="17"/>
      <c r="B6" s="150"/>
      <c r="C6" s="150"/>
      <c r="D6" s="150"/>
      <c r="E6" s="150"/>
      <c r="F6" s="87"/>
      <c r="G6" s="150"/>
      <c r="H6" s="151"/>
      <c r="I6" s="150"/>
      <c r="J6" s="150"/>
      <c r="K6" s="151"/>
      <c r="L6" s="150"/>
      <c r="M6" s="150"/>
      <c r="N6" s="151"/>
      <c r="O6" s="150"/>
      <c r="P6" s="20" t="s">
        <v>21</v>
      </c>
      <c r="Q6" s="86" t="s">
        <v>22</v>
      </c>
      <c r="R6" s="86" t="s">
        <v>23</v>
      </c>
      <c r="S6" s="86" t="s">
        <v>24</v>
      </c>
      <c r="T6" s="86" t="s">
        <v>25</v>
      </c>
      <c r="U6" s="86" t="s">
        <v>26</v>
      </c>
      <c r="V6" s="20" t="s">
        <v>21</v>
      </c>
      <c r="W6" s="86" t="s">
        <v>24</v>
      </c>
      <c r="X6" s="86" t="s">
        <v>185</v>
      </c>
      <c r="Y6" s="86" t="s">
        <v>22</v>
      </c>
      <c r="Z6" s="86" t="s">
        <v>23</v>
      </c>
      <c r="AA6" s="86" t="s">
        <v>26</v>
      </c>
      <c r="AB6" s="20" t="s">
        <v>21</v>
      </c>
      <c r="AC6" s="98" t="s">
        <v>380</v>
      </c>
      <c r="AD6" s="86" t="s">
        <v>27</v>
      </c>
      <c r="AE6" s="86" t="s">
        <v>24</v>
      </c>
      <c r="AF6" s="86" t="s">
        <v>26</v>
      </c>
      <c r="AG6" s="20" t="s">
        <v>28</v>
      </c>
      <c r="AH6" s="86" t="s">
        <v>29</v>
      </c>
      <c r="AI6" s="86" t="s">
        <v>30</v>
      </c>
      <c r="AJ6" s="153"/>
      <c r="AK6" s="150"/>
      <c r="AL6" s="86"/>
      <c r="AM6" s="21" t="s">
        <v>31</v>
      </c>
      <c r="AN6" s="21" t="s">
        <v>32</v>
      </c>
      <c r="AO6" s="21" t="s">
        <v>31</v>
      </c>
      <c r="AP6" s="21" t="s">
        <v>32</v>
      </c>
      <c r="AQ6" s="21" t="s">
        <v>31</v>
      </c>
      <c r="AR6" s="21" t="s">
        <v>32</v>
      </c>
      <c r="AS6" s="21" t="s">
        <v>31</v>
      </c>
      <c r="AT6" s="21" t="s">
        <v>32</v>
      </c>
      <c r="AU6" s="21" t="s">
        <v>31</v>
      </c>
      <c r="AV6" s="21" t="s">
        <v>32</v>
      </c>
      <c r="AW6" s="21" t="s">
        <v>31</v>
      </c>
      <c r="AX6" s="21" t="s">
        <v>32</v>
      </c>
      <c r="AY6" s="21" t="s">
        <v>31</v>
      </c>
      <c r="AZ6" s="2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86"/>
      <c r="BQ6" s="156"/>
      <c r="BR6" s="156"/>
      <c r="BS6" s="156"/>
      <c r="BT6" s="8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20">
        <v>65.1571186149</v>
      </c>
      <c r="AP9" s="120">
        <v>96.344679514600003</v>
      </c>
      <c r="AQ9" s="119">
        <v>59.549851741200001</v>
      </c>
      <c r="AR9" s="119">
        <v>98.867237091099994</v>
      </c>
      <c r="AS9" s="120">
        <v>74.988123446000003</v>
      </c>
      <c r="AT9" s="120">
        <v>99.161593119299994</v>
      </c>
      <c r="AU9" s="120">
        <v>77.033194340500003</v>
      </c>
      <c r="AV9" s="120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20">
        <v>65.736264909300004</v>
      </c>
      <c r="AP10" s="120">
        <v>101.26104354899999</v>
      </c>
      <c r="AQ10" s="119">
        <v>66.749814051599998</v>
      </c>
      <c r="AR10" s="119">
        <v>99.8872210185</v>
      </c>
      <c r="AS10" s="120">
        <v>65.151434437800006</v>
      </c>
      <c r="AT10" s="120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20">
        <v>70.311806953300007</v>
      </c>
      <c r="AP11" s="120">
        <v>101.096579234</v>
      </c>
      <c r="AQ11" s="119">
        <v>66.676256271499994</v>
      </c>
      <c r="AR11" s="119">
        <v>100.948420207</v>
      </c>
      <c r="AS11" s="120">
        <v>64.066536123099993</v>
      </c>
      <c r="AT11" s="120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20">
        <v>66.777255068200006</v>
      </c>
      <c r="AP12" s="120">
        <v>99.358072916699996</v>
      </c>
      <c r="AQ12" s="119">
        <v>75.444882548199999</v>
      </c>
      <c r="AR12" s="119">
        <v>97.920321146600003</v>
      </c>
      <c r="AS12" s="120">
        <v>66.372435421000006</v>
      </c>
      <c r="AT12" s="120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20">
        <v>76.765843936899998</v>
      </c>
      <c r="AP13" s="120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20">
        <v>558260.08048500004</v>
      </c>
      <c r="AP14" s="120">
        <v>68136745642.699997</v>
      </c>
      <c r="AQ14" s="119">
        <v>412669.93003300001</v>
      </c>
      <c r="AR14" s="119">
        <v>21599030762.700001</v>
      </c>
      <c r="AS14" s="120">
        <v>279418.22042199998</v>
      </c>
      <c r="AT14" s="120">
        <v>119.692110062</v>
      </c>
      <c r="AU14" s="120">
        <v>296746.723291</v>
      </c>
      <c r="AV14" s="120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20">
        <v>252.13271100599999</v>
      </c>
      <c r="AP15" s="120">
        <v>45190092</v>
      </c>
      <c r="AQ15" s="119">
        <v>274.63833662399998</v>
      </c>
      <c r="AR15" s="119">
        <v>291.29182815600001</v>
      </c>
      <c r="AS15" s="120">
        <v>234.39568030999999</v>
      </c>
      <c r="AT15" s="120">
        <v>100.40067291299999</v>
      </c>
      <c r="AU15" s="120">
        <v>166.78094378</v>
      </c>
      <c r="AV15" s="120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20">
        <v>74.873411460400007</v>
      </c>
      <c r="AP16" s="120">
        <v>89.345148722299996</v>
      </c>
      <c r="AQ16" s="119">
        <v>84.151938077200001</v>
      </c>
      <c r="AR16" s="119">
        <v>380.73257573400002</v>
      </c>
      <c r="AS16" s="120">
        <v>71.179692450299996</v>
      </c>
      <c r="AT16" s="120">
        <v>99.105731964100002</v>
      </c>
      <c r="AU16" s="120">
        <v>65.695079900300001</v>
      </c>
      <c r="AV16" s="120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20">
        <v>69.618881854099996</v>
      </c>
      <c r="AP17" s="120">
        <v>101.3422966</v>
      </c>
      <c r="AQ17" s="119">
        <v>55.674238363900002</v>
      </c>
      <c r="AR17" s="119">
        <v>95.823652903199999</v>
      </c>
      <c r="AS17" s="120">
        <v>67.429347525899999</v>
      </c>
      <c r="AT17" s="120">
        <v>95.975708007799994</v>
      </c>
      <c r="AU17" s="120">
        <v>75.061912064500007</v>
      </c>
      <c r="AV17" s="120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20">
        <v>86.500649221000003</v>
      </c>
      <c r="AP18" s="120">
        <v>96.272538662000002</v>
      </c>
      <c r="AQ18" s="119">
        <v>86.105172778599993</v>
      </c>
      <c r="AR18" s="119">
        <v>856.18981933600003</v>
      </c>
      <c r="AS18" s="120">
        <v>73.936163858499995</v>
      </c>
      <c r="AT18" s="120">
        <v>92.654589653000002</v>
      </c>
      <c r="AU18" s="120">
        <v>81.231704580100001</v>
      </c>
      <c r="AV18" s="120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20">
        <v>75.224180183599998</v>
      </c>
      <c r="AP19" s="120">
        <v>92.240550518000006</v>
      </c>
      <c r="AQ19" s="119">
        <v>77.545388171200003</v>
      </c>
      <c r="AR19" s="119">
        <v>78.657740593</v>
      </c>
      <c r="AS19" s="120">
        <v>64.924603499699998</v>
      </c>
      <c r="AT19" s="120">
        <v>89.899472236600005</v>
      </c>
      <c r="AU19" s="120">
        <v>62.601991800199997</v>
      </c>
      <c r="AV19" s="120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20">
        <v>80.326537833100005</v>
      </c>
      <c r="AP20" s="120">
        <v>87.099634170499996</v>
      </c>
      <c r="AQ20" s="119">
        <v>71.076268626000001</v>
      </c>
      <c r="AR20" s="119">
        <v>205.51028251599999</v>
      </c>
      <c r="AS20" s="120">
        <v>65.582834203999994</v>
      </c>
      <c r="AT20" s="120">
        <v>95.637659072899993</v>
      </c>
      <c r="AU20" s="2">
        <v>71.164164300400003</v>
      </c>
      <c r="AV20" s="120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2"/>
      <c r="AQ24" s="2"/>
      <c r="AR24" s="8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2">
        <v>111.28958685400001</v>
      </c>
      <c r="AP29" s="120">
        <v>54.240466594700003</v>
      </c>
      <c r="AQ29" s="2">
        <v>176.236746181</v>
      </c>
      <c r="AR29" s="119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19">
        <v>65.269473523599999</v>
      </c>
      <c r="AP30" s="120">
        <v>31.8993703127</v>
      </c>
      <c r="AQ30" s="2">
        <v>68.242052002400001</v>
      </c>
      <c r="AR30" s="119">
        <v>33.5796848536</v>
      </c>
      <c r="AS30" s="2">
        <v>65.212888820900005</v>
      </c>
      <c r="AT30" s="120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20">
        <v>67.975876537100007</v>
      </c>
      <c r="AP31" s="120">
        <v>50.544086217900002</v>
      </c>
      <c r="AQ31" s="119">
        <v>65.323341606200003</v>
      </c>
      <c r="AR31" s="119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20">
        <v>79.456477772100001</v>
      </c>
      <c r="AP32" s="120">
        <v>50.3559608459</v>
      </c>
      <c r="AQ32" s="119">
        <v>66.444972988000004</v>
      </c>
      <c r="AR32" s="119">
        <v>35.984395682799999</v>
      </c>
      <c r="AS32" s="120">
        <v>58.0789651455</v>
      </c>
      <c r="AT32" s="120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7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20">
        <v>78.653348225499997</v>
      </c>
      <c r="AP33" s="120">
        <v>44.365458250000003</v>
      </c>
      <c r="AQ33" s="119">
        <v>77.210738532500002</v>
      </c>
      <c r="AR33" s="119">
        <v>13.9765846729</v>
      </c>
      <c r="AS33" s="120">
        <v>79.274264788599993</v>
      </c>
      <c r="AT33" s="120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7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2">
        <v>73.961524739400005</v>
      </c>
      <c r="AP34" s="120">
        <v>32.484589099899999</v>
      </c>
      <c r="AQ34" s="119">
        <v>78.233299234599997</v>
      </c>
      <c r="AR34" s="119">
        <v>39.546580910700001</v>
      </c>
      <c r="AS34" s="120">
        <v>69.422003711499997</v>
      </c>
      <c r="AT34" s="120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7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7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7" ht="10.199999999999999" x14ac:dyDescent="0.2">
      <c r="A37" s="30"/>
      <c r="B37" s="32">
        <v>0</v>
      </c>
      <c r="C37" s="49" t="s">
        <v>168</v>
      </c>
      <c r="D37" s="146" t="str">
        <f t="shared" ref="D37:D45" si="0">_xlfn.CONCAT(H37,I37,N37,O37)</f>
        <v>msl/r/t/u700/v700v2 (obi)6222 (offset 0)</v>
      </c>
      <c r="E37" s="32" t="s">
        <v>146</v>
      </c>
      <c r="F37" s="30"/>
      <c r="G37" s="35" t="s">
        <v>39</v>
      </c>
      <c r="H37" s="115" t="s">
        <v>239</v>
      </c>
      <c r="I37" s="47" t="s">
        <v>169</v>
      </c>
      <c r="J37" s="47" t="s">
        <v>170</v>
      </c>
      <c r="K37" s="47" t="s">
        <v>345</v>
      </c>
      <c r="L37" s="32">
        <v>60</v>
      </c>
      <c r="M37" s="32">
        <v>1</v>
      </c>
      <c r="N37" s="84">
        <v>62</v>
      </c>
      <c r="O37" s="32" t="s">
        <v>242</v>
      </c>
      <c r="P37" s="32" t="s">
        <v>46</v>
      </c>
      <c r="Q37" s="32" t="s">
        <v>190</v>
      </c>
      <c r="R37" s="32" t="s">
        <v>174</v>
      </c>
      <c r="S37" s="32" t="s">
        <v>175</v>
      </c>
      <c r="T37" s="32" t="s">
        <v>176</v>
      </c>
      <c r="U37" s="32" t="s">
        <v>127</v>
      </c>
      <c r="V37" s="32" t="s">
        <v>178</v>
      </c>
      <c r="W37" s="32" t="s">
        <v>184</v>
      </c>
      <c r="X37" s="32" t="s">
        <v>186</v>
      </c>
      <c r="Y37" s="32" t="s">
        <v>171</v>
      </c>
      <c r="Z37" s="32" t="s">
        <v>172</v>
      </c>
      <c r="AA37" s="32" t="s">
        <v>127</v>
      </c>
      <c r="AB37" s="32" t="s">
        <v>46</v>
      </c>
      <c r="AC37" s="32"/>
      <c r="AD37" s="32" t="s">
        <v>179</v>
      </c>
      <c r="AE37" s="32" t="s">
        <v>183</v>
      </c>
      <c r="AF37" s="32" t="s">
        <v>127</v>
      </c>
      <c r="AG37" s="32" t="s">
        <v>58</v>
      </c>
      <c r="AH37" s="32" t="s">
        <v>128</v>
      </c>
      <c r="AI37" s="32" t="s">
        <v>188</v>
      </c>
      <c r="AJ37" s="32" t="s">
        <v>53</v>
      </c>
      <c r="AK37" s="32" t="s">
        <v>54</v>
      </c>
      <c r="AL37" s="36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48">
        <v>40.974152486599998</v>
      </c>
      <c r="BN37" s="148">
        <v>40.252479559299999</v>
      </c>
      <c r="BO37" s="8">
        <v>60</v>
      </c>
      <c r="BP37" s="36"/>
      <c r="BQ37" s="32"/>
      <c r="BR37" s="49"/>
      <c r="BS37" s="68" t="s">
        <v>218</v>
      </c>
      <c r="BT37" s="32"/>
    </row>
    <row r="38" spans="1:97" ht="10.199999999999999" x14ac:dyDescent="0.2">
      <c r="A38" s="30"/>
      <c r="B38" s="32">
        <v>1</v>
      </c>
      <c r="C38" s="49" t="s">
        <v>168</v>
      </c>
      <c r="D38" s="146" t="str">
        <f t="shared" si="0"/>
        <v>msl/r/t/u700/v700v2 (obi)6222 (offset 0)</v>
      </c>
      <c r="E38" s="32" t="s">
        <v>146</v>
      </c>
      <c r="F38" s="30"/>
      <c r="G38" s="35" t="s">
        <v>39</v>
      </c>
      <c r="H38" s="115" t="s">
        <v>239</v>
      </c>
      <c r="I38" s="47" t="s">
        <v>169</v>
      </c>
      <c r="J38" s="47" t="s">
        <v>170</v>
      </c>
      <c r="K38" s="47" t="s">
        <v>345</v>
      </c>
      <c r="L38" s="32">
        <v>60</v>
      </c>
      <c r="M38" s="32">
        <v>1</v>
      </c>
      <c r="N38" s="84">
        <v>62</v>
      </c>
      <c r="O38" s="32" t="s">
        <v>242</v>
      </c>
      <c r="P38" s="32" t="s">
        <v>46</v>
      </c>
      <c r="Q38" s="32" t="s">
        <v>190</v>
      </c>
      <c r="R38" s="32" t="s">
        <v>189</v>
      </c>
      <c r="S38" s="32" t="s">
        <v>191</v>
      </c>
      <c r="T38" s="32" t="s">
        <v>192</v>
      </c>
      <c r="U38" s="32" t="s">
        <v>127</v>
      </c>
      <c r="V38" s="32" t="s">
        <v>178</v>
      </c>
      <c r="W38" s="32" t="s">
        <v>194</v>
      </c>
      <c r="X38" s="32" t="s">
        <v>193</v>
      </c>
      <c r="Y38" s="32" t="s">
        <v>171</v>
      </c>
      <c r="Z38" s="32" t="s">
        <v>195</v>
      </c>
      <c r="AA38" s="32" t="s">
        <v>127</v>
      </c>
      <c r="AB38" s="32" t="s">
        <v>46</v>
      </c>
      <c r="AC38" s="32"/>
      <c r="AD38" s="32" t="s">
        <v>179</v>
      </c>
      <c r="AE38" s="32" t="s">
        <v>184</v>
      </c>
      <c r="AF38" s="32" t="s">
        <v>127</v>
      </c>
      <c r="AG38" s="32" t="s">
        <v>58</v>
      </c>
      <c r="AH38" s="32" t="s">
        <v>128</v>
      </c>
      <c r="AI38" s="32" t="s">
        <v>196</v>
      </c>
      <c r="AJ38" s="32" t="s">
        <v>53</v>
      </c>
      <c r="AK38" s="32" t="s">
        <v>54</v>
      </c>
      <c r="AL38" s="36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21">
        <v>42.314071614500001</v>
      </c>
      <c r="BN38" s="121">
        <v>41.453146885099997</v>
      </c>
      <c r="BO38" s="8">
        <v>60</v>
      </c>
      <c r="BP38" s="36"/>
      <c r="BQ38" s="32"/>
      <c r="BR38" s="49"/>
      <c r="BS38" s="68" t="s">
        <v>219</v>
      </c>
      <c r="BT38" s="32"/>
    </row>
    <row r="39" spans="1:97" ht="10.199999999999999" x14ac:dyDescent="0.2">
      <c r="A39" s="30"/>
      <c r="B39" s="32">
        <v>2</v>
      </c>
      <c r="C39" s="49" t="s">
        <v>168</v>
      </c>
      <c r="D39" s="146" t="str">
        <f t="shared" si="0"/>
        <v>msl/r/t/u700/v700v2 (obi)6222 (offset 0)</v>
      </c>
      <c r="E39" s="32" t="s">
        <v>146</v>
      </c>
      <c r="F39" s="30"/>
      <c r="G39" s="35" t="s">
        <v>39</v>
      </c>
      <c r="H39" s="115" t="s">
        <v>239</v>
      </c>
      <c r="I39" s="47" t="s">
        <v>169</v>
      </c>
      <c r="J39" s="47" t="s">
        <v>170</v>
      </c>
      <c r="K39" s="47" t="s">
        <v>345</v>
      </c>
      <c r="L39" s="32">
        <v>60</v>
      </c>
      <c r="M39" s="32">
        <v>1</v>
      </c>
      <c r="N39" s="84">
        <v>62</v>
      </c>
      <c r="O39" s="32" t="s">
        <v>242</v>
      </c>
      <c r="P39" s="32" t="s">
        <v>46</v>
      </c>
      <c r="Q39" s="32" t="s">
        <v>171</v>
      </c>
      <c r="R39" s="32" t="s">
        <v>172</v>
      </c>
      <c r="S39" s="32" t="s">
        <v>173</v>
      </c>
      <c r="T39" s="32" t="s">
        <v>177</v>
      </c>
      <c r="U39" s="32" t="s">
        <v>50</v>
      </c>
      <c r="V39" s="32" t="s">
        <v>178</v>
      </c>
      <c r="W39" s="32" t="s">
        <v>173</v>
      </c>
      <c r="X39" s="32" t="s">
        <v>173</v>
      </c>
      <c r="Y39" s="32" t="s">
        <v>171</v>
      </c>
      <c r="Z39" s="32" t="s">
        <v>172</v>
      </c>
      <c r="AA39" s="32" t="s">
        <v>50</v>
      </c>
      <c r="AB39" s="32" t="s">
        <v>46</v>
      </c>
      <c r="AC39" s="32"/>
      <c r="AD39" s="32" t="s">
        <v>179</v>
      </c>
      <c r="AE39" s="32" t="s">
        <v>173</v>
      </c>
      <c r="AF39" s="32" t="s">
        <v>50</v>
      </c>
      <c r="AG39" s="32" t="s">
        <v>58</v>
      </c>
      <c r="AH39" s="32" t="s">
        <v>135</v>
      </c>
      <c r="AI39" s="32" t="s">
        <v>181</v>
      </c>
      <c r="AJ39" s="32" t="s">
        <v>53</v>
      </c>
      <c r="AK39" s="32" t="s">
        <v>54</v>
      </c>
      <c r="AL39" s="36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22">
        <v>52.014397136500001</v>
      </c>
      <c r="BN39" s="122">
        <v>378477030.71899998</v>
      </c>
      <c r="BO39" s="8">
        <v>31</v>
      </c>
      <c r="BP39" s="36"/>
      <c r="BQ39" s="32"/>
      <c r="BR39" s="49"/>
      <c r="BS39" s="68"/>
      <c r="BT39" s="32"/>
    </row>
    <row r="40" spans="1:97" ht="10.199999999999999" x14ac:dyDescent="0.2">
      <c r="A40" s="30"/>
      <c r="B40" s="32">
        <v>3</v>
      </c>
      <c r="C40" s="49" t="s">
        <v>168</v>
      </c>
      <c r="D40" s="145" t="str">
        <f t="shared" si="0"/>
        <v>msl/r/t/u700/v700v2 (obi)628 (offset 0)</v>
      </c>
      <c r="E40" s="32" t="s">
        <v>146</v>
      </c>
      <c r="F40" s="30"/>
      <c r="G40" s="35" t="s">
        <v>39</v>
      </c>
      <c r="H40" s="115" t="s">
        <v>239</v>
      </c>
      <c r="I40" s="47" t="s">
        <v>169</v>
      </c>
      <c r="J40" s="47" t="s">
        <v>170</v>
      </c>
      <c r="K40" s="47" t="s">
        <v>345</v>
      </c>
      <c r="L40" s="32">
        <v>500</v>
      </c>
      <c r="M40" s="32">
        <v>1</v>
      </c>
      <c r="N40" s="84">
        <v>62</v>
      </c>
      <c r="O40" s="32" t="s">
        <v>243</v>
      </c>
      <c r="P40" s="47" t="s">
        <v>46</v>
      </c>
      <c r="Q40" s="32" t="s">
        <v>199</v>
      </c>
      <c r="R40" s="32" t="s">
        <v>198</v>
      </c>
      <c r="S40" s="47" t="s">
        <v>197</v>
      </c>
      <c r="T40" s="47" t="s">
        <v>200</v>
      </c>
      <c r="U40" s="32" t="s">
        <v>127</v>
      </c>
      <c r="V40" s="32" t="s">
        <v>178</v>
      </c>
      <c r="W40" s="32" t="s">
        <v>197</v>
      </c>
      <c r="X40" s="47" t="s">
        <v>202</v>
      </c>
      <c r="Y40" s="47" t="s">
        <v>199</v>
      </c>
      <c r="Z40" s="47" t="s">
        <v>198</v>
      </c>
      <c r="AA40" s="32" t="s">
        <v>127</v>
      </c>
      <c r="AB40" s="47" t="s">
        <v>46</v>
      </c>
      <c r="AC40" s="47"/>
      <c r="AD40" s="32" t="s">
        <v>179</v>
      </c>
      <c r="AE40" s="47" t="s">
        <v>184</v>
      </c>
      <c r="AF40" s="32" t="s">
        <v>127</v>
      </c>
      <c r="AG40" s="32" t="s">
        <v>58</v>
      </c>
      <c r="AH40" s="47" t="s">
        <v>135</v>
      </c>
      <c r="AI40" s="47" t="s">
        <v>181</v>
      </c>
      <c r="AJ40" s="47" t="s">
        <v>53</v>
      </c>
      <c r="AK40" s="47" t="s">
        <v>54</v>
      </c>
      <c r="AL40" s="36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22">
        <v>6.1083165388299996</v>
      </c>
      <c r="BN40" s="122">
        <v>6.2542171527899999</v>
      </c>
      <c r="BO40" s="8">
        <v>33</v>
      </c>
      <c r="BP40" s="36"/>
      <c r="BQ40" s="32"/>
      <c r="BR40" s="49"/>
      <c r="BS40" s="68" t="s">
        <v>220</v>
      </c>
      <c r="BT40" s="47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</row>
    <row r="41" spans="1:97" ht="10.199999999999999" x14ac:dyDescent="0.2">
      <c r="A41" s="30"/>
      <c r="B41" s="47">
        <v>4</v>
      </c>
      <c r="C41" s="76" t="s">
        <v>168</v>
      </c>
      <c r="D41" s="145" t="str">
        <f t="shared" si="0"/>
        <v>msl/r/t/u700/v700v2 (obi)628 (offset 0)</v>
      </c>
      <c r="E41" s="32" t="s">
        <v>146</v>
      </c>
      <c r="F41" s="30"/>
      <c r="G41" s="35" t="s">
        <v>39</v>
      </c>
      <c r="H41" s="115" t="s">
        <v>239</v>
      </c>
      <c r="I41" s="47" t="s">
        <v>169</v>
      </c>
      <c r="J41" s="47" t="s">
        <v>170</v>
      </c>
      <c r="K41" s="47" t="s">
        <v>345</v>
      </c>
      <c r="L41" s="32">
        <v>500</v>
      </c>
      <c r="M41" s="32">
        <v>1</v>
      </c>
      <c r="N41" s="84">
        <v>62</v>
      </c>
      <c r="O41" s="32" t="s">
        <v>243</v>
      </c>
      <c r="P41" s="47" t="s">
        <v>46</v>
      </c>
      <c r="Q41" s="47" t="s">
        <v>171</v>
      </c>
      <c r="R41" s="47" t="s">
        <v>201</v>
      </c>
      <c r="S41" s="47" t="s">
        <v>184</v>
      </c>
      <c r="T41" s="47" t="s">
        <v>177</v>
      </c>
      <c r="U41" s="32" t="s">
        <v>127</v>
      </c>
      <c r="V41" s="32" t="s">
        <v>178</v>
      </c>
      <c r="W41" s="32" t="s">
        <v>184</v>
      </c>
      <c r="X41" s="47" t="s">
        <v>186</v>
      </c>
      <c r="Y41" s="47" t="s">
        <v>171</v>
      </c>
      <c r="Z41" s="47" t="s">
        <v>203</v>
      </c>
      <c r="AA41" s="32" t="s">
        <v>127</v>
      </c>
      <c r="AB41" s="47" t="s">
        <v>46</v>
      </c>
      <c r="AC41" s="47"/>
      <c r="AD41" s="32" t="s">
        <v>179</v>
      </c>
      <c r="AE41" s="47" t="s">
        <v>184</v>
      </c>
      <c r="AF41" s="32" t="s">
        <v>127</v>
      </c>
      <c r="AG41" s="32" t="s">
        <v>58</v>
      </c>
      <c r="AH41" s="47" t="s">
        <v>135</v>
      </c>
      <c r="AI41" s="47" t="s">
        <v>181</v>
      </c>
      <c r="AJ41" s="47" t="s">
        <v>53</v>
      </c>
      <c r="AK41" s="47" t="s">
        <v>54</v>
      </c>
      <c r="AL41" s="36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22">
        <v>6.1788244098199998</v>
      </c>
      <c r="BN41" s="122">
        <v>6.2292333729599996</v>
      </c>
      <c r="BO41" s="8">
        <v>22</v>
      </c>
      <c r="BP41" s="36"/>
      <c r="BQ41" s="32"/>
      <c r="BR41" s="49"/>
      <c r="BS41" s="68" t="s">
        <v>220</v>
      </c>
      <c r="BT41" s="47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</row>
    <row r="42" spans="1:97" ht="10.199999999999999" x14ac:dyDescent="0.2">
      <c r="A42" s="30"/>
      <c r="B42" s="32">
        <v>5</v>
      </c>
      <c r="C42" s="76" t="s">
        <v>168</v>
      </c>
      <c r="D42" s="145" t="str">
        <f t="shared" si="0"/>
        <v>msl/r/t/u700/v700v2 (obi)628 (offset 0)</v>
      </c>
      <c r="E42" s="32" t="s">
        <v>146</v>
      </c>
      <c r="F42" s="30"/>
      <c r="G42" s="35" t="s">
        <v>39</v>
      </c>
      <c r="H42" s="115" t="s">
        <v>239</v>
      </c>
      <c r="I42" s="47" t="s">
        <v>169</v>
      </c>
      <c r="J42" s="47" t="s">
        <v>170</v>
      </c>
      <c r="K42" s="47" t="s">
        <v>345</v>
      </c>
      <c r="L42" s="47">
        <v>500</v>
      </c>
      <c r="M42" s="47">
        <v>1</v>
      </c>
      <c r="N42" s="84">
        <v>62</v>
      </c>
      <c r="O42" s="32" t="s">
        <v>243</v>
      </c>
      <c r="P42" s="47" t="s">
        <v>46</v>
      </c>
      <c r="Q42" s="47" t="s">
        <v>190</v>
      </c>
      <c r="R42" s="47" t="s">
        <v>204</v>
      </c>
      <c r="S42" s="47" t="s">
        <v>175</v>
      </c>
      <c r="T42" s="47" t="s">
        <v>176</v>
      </c>
      <c r="U42" s="32" t="s">
        <v>127</v>
      </c>
      <c r="V42" s="47" t="s">
        <v>178</v>
      </c>
      <c r="W42" s="47" t="s">
        <v>205</v>
      </c>
      <c r="X42" s="47" t="s">
        <v>206</v>
      </c>
      <c r="Y42" s="47" t="s">
        <v>207</v>
      </c>
      <c r="Z42" s="47" t="s">
        <v>208</v>
      </c>
      <c r="AA42" s="47" t="s">
        <v>127</v>
      </c>
      <c r="AB42" s="47" t="s">
        <v>46</v>
      </c>
      <c r="AC42" s="47"/>
      <c r="AD42" s="47" t="s">
        <v>179</v>
      </c>
      <c r="AE42" s="47" t="s">
        <v>209</v>
      </c>
      <c r="AF42" s="47" t="s">
        <v>127</v>
      </c>
      <c r="AG42" s="47" t="s">
        <v>58</v>
      </c>
      <c r="AH42" s="47" t="s">
        <v>135</v>
      </c>
      <c r="AI42" s="47" t="s">
        <v>181</v>
      </c>
      <c r="AJ42" s="47" t="s">
        <v>53</v>
      </c>
      <c r="AK42" s="47" t="s">
        <v>54</v>
      </c>
      <c r="AL42" s="36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22">
        <v>5.5200101017799996</v>
      </c>
      <c r="BN42" s="122">
        <v>5.2966569503800001</v>
      </c>
      <c r="BO42" s="8">
        <v>117</v>
      </c>
      <c r="BP42" s="36"/>
      <c r="BQ42" s="32"/>
      <c r="BR42" s="49"/>
      <c r="BS42" s="68" t="s">
        <v>220</v>
      </c>
      <c r="BT42" s="47"/>
      <c r="BU42" s="73"/>
      <c r="BV42" s="73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3"/>
      <c r="CO42" s="73"/>
      <c r="CP42" s="73"/>
      <c r="CQ42" s="73"/>
      <c r="CR42" s="73"/>
      <c r="CS42" s="73"/>
    </row>
    <row r="43" spans="1:97" ht="10.199999999999999" x14ac:dyDescent="0.2">
      <c r="A43" s="30"/>
      <c r="B43" s="47">
        <v>6</v>
      </c>
      <c r="C43" s="76" t="s">
        <v>168</v>
      </c>
      <c r="D43" s="139" t="str">
        <f t="shared" si="0"/>
        <v>msl/r/t/u700/v700v2 (obi)6221 (offset 0)</v>
      </c>
      <c r="E43" s="32" t="s">
        <v>146</v>
      </c>
      <c r="F43" s="30"/>
      <c r="G43" s="35" t="s">
        <v>39</v>
      </c>
      <c r="H43" s="115" t="s">
        <v>239</v>
      </c>
      <c r="I43" s="47" t="s">
        <v>169</v>
      </c>
      <c r="J43" s="47" t="s">
        <v>170</v>
      </c>
      <c r="K43" s="47" t="s">
        <v>345</v>
      </c>
      <c r="L43" s="47">
        <v>500</v>
      </c>
      <c r="M43" s="47">
        <v>1</v>
      </c>
      <c r="N43" s="84">
        <v>62</v>
      </c>
      <c r="O43" s="47" t="s">
        <v>182</v>
      </c>
      <c r="P43" s="47" t="s">
        <v>46</v>
      </c>
      <c r="Q43" s="47" t="s">
        <v>210</v>
      </c>
      <c r="R43" s="47" t="s">
        <v>211</v>
      </c>
      <c r="S43" s="47" t="s">
        <v>212</v>
      </c>
      <c r="T43" s="47" t="s">
        <v>213</v>
      </c>
      <c r="U43" s="47" t="s">
        <v>127</v>
      </c>
      <c r="V43" s="47" t="s">
        <v>178</v>
      </c>
      <c r="W43" s="47" t="s">
        <v>184</v>
      </c>
      <c r="X43" s="47" t="s">
        <v>186</v>
      </c>
      <c r="Y43" s="47" t="s">
        <v>171</v>
      </c>
      <c r="Z43" s="47" t="s">
        <v>203</v>
      </c>
      <c r="AA43" s="47" t="s">
        <v>127</v>
      </c>
      <c r="AB43" s="47" t="s">
        <v>46</v>
      </c>
      <c r="AC43" s="47"/>
      <c r="AD43" s="47" t="s">
        <v>214</v>
      </c>
      <c r="AE43" s="47" t="s">
        <v>215</v>
      </c>
      <c r="AF43" s="47" t="s">
        <v>127</v>
      </c>
      <c r="AG43" s="47" t="s">
        <v>58</v>
      </c>
      <c r="AH43" s="47" t="s">
        <v>135</v>
      </c>
      <c r="AI43" s="47" t="s">
        <v>181</v>
      </c>
      <c r="AJ43" s="47" t="s">
        <v>53</v>
      </c>
      <c r="AK43" s="47" t="s">
        <v>54</v>
      </c>
      <c r="AL43" s="36"/>
      <c r="AM43" s="8">
        <v>42.518969578300002</v>
      </c>
      <c r="AN43" s="8">
        <v>40.329695823400002</v>
      </c>
      <c r="AO43" s="8">
        <v>40.585180065000003</v>
      </c>
      <c r="AP43" s="8">
        <v>38.101653672799998</v>
      </c>
      <c r="AQ43" s="8">
        <v>44.868089345900003</v>
      </c>
      <c r="AR43" s="8">
        <v>37.946642706900001</v>
      </c>
      <c r="AS43" s="8">
        <v>41.094451694</v>
      </c>
      <c r="AT43" s="8">
        <v>38.812474059000003</v>
      </c>
      <c r="AU43" s="54">
        <v>39.835185551499997</v>
      </c>
      <c r="AV43" s="54">
        <v>37.167406226600001</v>
      </c>
      <c r="AW43" s="54">
        <v>37.770227356200003</v>
      </c>
      <c r="AX43" s="54">
        <v>37.0616113536</v>
      </c>
      <c r="AY43" s="119">
        <v>38.520841807499998</v>
      </c>
      <c r="AZ43" s="119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22">
        <v>37.292533762300003</v>
      </c>
      <c r="BN43" s="122">
        <v>36.696512414700003</v>
      </c>
      <c r="BO43" s="8">
        <v>227</v>
      </c>
      <c r="BP43" s="36"/>
      <c r="BQ43" s="32"/>
      <c r="BR43" s="49"/>
      <c r="BS43" s="68"/>
      <c r="BT43" s="47"/>
      <c r="BU43" s="73"/>
      <c r="BV43" s="73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3"/>
      <c r="CO43" s="73"/>
      <c r="CP43" s="73"/>
      <c r="CQ43" s="73"/>
      <c r="CR43" s="73"/>
      <c r="CS43" s="73"/>
    </row>
    <row r="44" spans="1:97" ht="10.199999999999999" x14ac:dyDescent="0.2">
      <c r="A44" s="30"/>
      <c r="B44" s="32">
        <v>7</v>
      </c>
      <c r="C44" s="76" t="s">
        <v>168</v>
      </c>
      <c r="D44" s="139" t="str">
        <f t="shared" si="0"/>
        <v>msl/r/t/u700/v700v2 (obi)6221 (offset 0)</v>
      </c>
      <c r="E44" s="32" t="s">
        <v>146</v>
      </c>
      <c r="F44" s="30"/>
      <c r="G44" s="35" t="s">
        <v>39</v>
      </c>
      <c r="H44" s="115" t="s">
        <v>239</v>
      </c>
      <c r="I44" s="47" t="s">
        <v>169</v>
      </c>
      <c r="J44" s="47" t="s">
        <v>170</v>
      </c>
      <c r="K44" s="47" t="s">
        <v>345</v>
      </c>
      <c r="L44" s="47">
        <v>150</v>
      </c>
      <c r="M44" s="47">
        <v>1</v>
      </c>
      <c r="N44" s="84">
        <v>62</v>
      </c>
      <c r="O44" s="47" t="s">
        <v>182</v>
      </c>
      <c r="P44" s="47" t="s">
        <v>46</v>
      </c>
      <c r="Q44" s="47" t="s">
        <v>199</v>
      </c>
      <c r="R44" s="47" t="s">
        <v>216</v>
      </c>
      <c r="S44" s="47" t="s">
        <v>197</v>
      </c>
      <c r="T44" s="47" t="s">
        <v>200</v>
      </c>
      <c r="U44" s="47" t="s">
        <v>127</v>
      </c>
      <c r="V44" s="47" t="s">
        <v>178</v>
      </c>
      <c r="W44" s="47" t="s">
        <v>184</v>
      </c>
      <c r="X44" s="47" t="s">
        <v>186</v>
      </c>
      <c r="Y44" s="47" t="s">
        <v>171</v>
      </c>
      <c r="Z44" s="47" t="s">
        <v>203</v>
      </c>
      <c r="AA44" s="47" t="s">
        <v>127</v>
      </c>
      <c r="AB44" s="47" t="s">
        <v>46</v>
      </c>
      <c r="AC44" s="47"/>
      <c r="AD44" s="47" t="s">
        <v>214</v>
      </c>
      <c r="AE44" s="47" t="s">
        <v>215</v>
      </c>
      <c r="AF44" s="47" t="s">
        <v>127</v>
      </c>
      <c r="AG44" s="47" t="s">
        <v>59</v>
      </c>
      <c r="AH44" s="47" t="s">
        <v>135</v>
      </c>
      <c r="AI44" s="47" t="s">
        <v>217</v>
      </c>
      <c r="AJ44" s="47" t="s">
        <v>53</v>
      </c>
      <c r="AK44" s="47" t="s">
        <v>54</v>
      </c>
      <c r="AL44" s="36"/>
      <c r="AM44" s="8" t="s">
        <v>222</v>
      </c>
      <c r="AN44" s="8" t="s">
        <v>222</v>
      </c>
      <c r="AO44" s="8" t="s">
        <v>222</v>
      </c>
      <c r="AP44" s="8" t="s">
        <v>222</v>
      </c>
      <c r="AQ44" s="8" t="s">
        <v>222</v>
      </c>
      <c r="AR44" s="8" t="s">
        <v>222</v>
      </c>
      <c r="AS44" s="8" t="s">
        <v>222</v>
      </c>
      <c r="AT44" s="8" t="s">
        <v>222</v>
      </c>
      <c r="AU44" s="8" t="s">
        <v>222</v>
      </c>
      <c r="AV44" s="8" t="s">
        <v>222</v>
      </c>
      <c r="AW44" s="8" t="s">
        <v>222</v>
      </c>
      <c r="AX44" s="8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8">
        <v>86</v>
      </c>
      <c r="BP44" s="36"/>
      <c r="BQ44" s="32"/>
      <c r="BR44" s="49"/>
      <c r="BS44" s="68"/>
      <c r="BT44" s="47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</row>
    <row r="45" spans="1:97" ht="10.199999999999999" x14ac:dyDescent="0.2">
      <c r="A45" s="30"/>
      <c r="B45" s="47">
        <v>8</v>
      </c>
      <c r="C45" s="76" t="s">
        <v>168</v>
      </c>
      <c r="D45" s="139" t="str">
        <f t="shared" si="0"/>
        <v>msl/r/t/u700/v700v2 (obi)6221 (offset 0)</v>
      </c>
      <c r="E45" s="32" t="s">
        <v>146</v>
      </c>
      <c r="F45" s="30"/>
      <c r="G45" s="35" t="s">
        <v>39</v>
      </c>
      <c r="H45" s="115" t="s">
        <v>239</v>
      </c>
      <c r="I45" s="47" t="s">
        <v>169</v>
      </c>
      <c r="J45" s="47" t="s">
        <v>170</v>
      </c>
      <c r="K45" s="47" t="s">
        <v>345</v>
      </c>
      <c r="L45" s="47">
        <v>150</v>
      </c>
      <c r="M45" s="47">
        <v>1</v>
      </c>
      <c r="N45" s="84">
        <v>62</v>
      </c>
      <c r="O45" s="47" t="s">
        <v>182</v>
      </c>
      <c r="P45" s="47" t="s">
        <v>46</v>
      </c>
      <c r="Q45" s="47" t="s">
        <v>199</v>
      </c>
      <c r="R45" s="47" t="s">
        <v>216</v>
      </c>
      <c r="S45" s="47" t="s">
        <v>197</v>
      </c>
      <c r="T45" s="47" t="s">
        <v>200</v>
      </c>
      <c r="U45" s="47" t="s">
        <v>127</v>
      </c>
      <c r="V45" s="47" t="s">
        <v>178</v>
      </c>
      <c r="W45" s="47" t="s">
        <v>184</v>
      </c>
      <c r="X45" s="47" t="s">
        <v>186</v>
      </c>
      <c r="Y45" s="47" t="s">
        <v>171</v>
      </c>
      <c r="Z45" s="47" t="s">
        <v>203</v>
      </c>
      <c r="AA45" s="47" t="s">
        <v>127</v>
      </c>
      <c r="AB45" s="47" t="s">
        <v>46</v>
      </c>
      <c r="AC45" s="47"/>
      <c r="AD45" s="47" t="s">
        <v>214</v>
      </c>
      <c r="AE45" s="47" t="s">
        <v>215</v>
      </c>
      <c r="AF45" s="47" t="s">
        <v>127</v>
      </c>
      <c r="AG45" s="47" t="s">
        <v>52</v>
      </c>
      <c r="AH45" s="47" t="s">
        <v>135</v>
      </c>
      <c r="AI45" s="47" t="s">
        <v>217</v>
      </c>
      <c r="AJ45" s="47" t="s">
        <v>53</v>
      </c>
      <c r="AK45" s="47" t="s">
        <v>54</v>
      </c>
      <c r="AL45" s="36"/>
      <c r="AM45" s="8">
        <v>6239.6021973200004</v>
      </c>
      <c r="AN45" s="8">
        <v>654457751.36500001</v>
      </c>
      <c r="AO45" s="8">
        <v>6239.7886373199999</v>
      </c>
      <c r="AP45" s="8">
        <v>2648815453.46</v>
      </c>
      <c r="AQ45" s="8"/>
      <c r="AR45" s="8"/>
      <c r="AS45" s="8"/>
      <c r="AT45" s="8"/>
      <c r="AU45" s="8"/>
      <c r="AV45" s="8"/>
      <c r="AW45" s="8"/>
      <c r="AX45" s="8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8"/>
      <c r="BP45" s="36"/>
      <c r="BQ45" s="32"/>
      <c r="BR45" s="49"/>
      <c r="BS45" s="68"/>
      <c r="BT45" s="47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</row>
    <row r="46" spans="1:97" s="104" customFormat="1" ht="10.199999999999999" x14ac:dyDescent="0.2">
      <c r="A46" s="100"/>
      <c r="B46" s="95">
        <v>9</v>
      </c>
      <c r="C46" s="96" t="s">
        <v>168</v>
      </c>
      <c r="D46" s="138"/>
      <c r="E46" s="95" t="s">
        <v>146</v>
      </c>
      <c r="F46" s="100"/>
      <c r="G46" s="101" t="s">
        <v>39</v>
      </c>
      <c r="H46" s="115" t="s">
        <v>239</v>
      </c>
      <c r="I46" s="47" t="s">
        <v>169</v>
      </c>
      <c r="J46" s="47" t="s">
        <v>170</v>
      </c>
      <c r="K46" s="47" t="s">
        <v>345</v>
      </c>
      <c r="L46" s="95">
        <v>150</v>
      </c>
      <c r="M46" s="95">
        <v>1</v>
      </c>
      <c r="N46" s="105">
        <v>62</v>
      </c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102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02"/>
      <c r="BQ46" s="95"/>
      <c r="BR46" s="96"/>
      <c r="BS46" s="103"/>
      <c r="BT46" s="95"/>
    </row>
    <row r="47" spans="1:97" ht="10.199999999999999" x14ac:dyDescent="0.2">
      <c r="A47" s="30"/>
      <c r="B47" s="80">
        <v>10</v>
      </c>
      <c r="C47" s="81" t="s">
        <v>168</v>
      </c>
      <c r="D47" s="146" t="str">
        <f t="shared" ref="D47:D87" si="1">_xlfn.CONCAT(H47,I47,N47,O47)</f>
        <v>msl/r/t/u700/v700v2 (obi)6222 (offset 0)</v>
      </c>
      <c r="E47" s="80" t="s">
        <v>146</v>
      </c>
      <c r="F47" s="30"/>
      <c r="G47" s="82" t="s">
        <v>39</v>
      </c>
      <c r="H47" s="116" t="s">
        <v>239</v>
      </c>
      <c r="I47" s="47" t="s">
        <v>169</v>
      </c>
      <c r="J47" s="47" t="s">
        <v>170</v>
      </c>
      <c r="K47" s="47" t="s">
        <v>345</v>
      </c>
      <c r="L47" s="80">
        <v>150</v>
      </c>
      <c r="M47" s="80">
        <v>22</v>
      </c>
      <c r="N47" s="106">
        <v>62</v>
      </c>
      <c r="O47" s="80" t="s">
        <v>242</v>
      </c>
      <c r="P47" s="80" t="s">
        <v>50</v>
      </c>
      <c r="Q47" s="80" t="s">
        <v>199</v>
      </c>
      <c r="R47" s="80" t="s">
        <v>216</v>
      </c>
      <c r="S47" s="80" t="s">
        <v>197</v>
      </c>
      <c r="T47" s="80" t="s">
        <v>200</v>
      </c>
      <c r="U47" s="80" t="s">
        <v>223</v>
      </c>
      <c r="V47" s="80" t="s">
        <v>224</v>
      </c>
      <c r="W47" s="80" t="s">
        <v>184</v>
      </c>
      <c r="X47" s="80" t="s">
        <v>186</v>
      </c>
      <c r="Y47" s="80" t="s">
        <v>171</v>
      </c>
      <c r="Z47" s="80" t="s">
        <v>203</v>
      </c>
      <c r="AA47" s="80" t="s">
        <v>223</v>
      </c>
      <c r="AB47" s="80" t="s">
        <v>46</v>
      </c>
      <c r="AC47" s="80" t="s">
        <v>381</v>
      </c>
      <c r="AD47" s="80" t="s">
        <v>179</v>
      </c>
      <c r="AE47" s="80" t="s">
        <v>209</v>
      </c>
      <c r="AF47" s="80" t="s">
        <v>223</v>
      </c>
      <c r="AG47" s="80" t="s">
        <v>58</v>
      </c>
      <c r="AH47" s="80" t="s">
        <v>128</v>
      </c>
      <c r="AI47" s="80" t="s">
        <v>217</v>
      </c>
      <c r="AJ47" s="80" t="s">
        <v>53</v>
      </c>
      <c r="AK47" s="80" t="s">
        <v>54</v>
      </c>
      <c r="AL47" s="36"/>
      <c r="AM47" s="54">
        <v>73.9801197667</v>
      </c>
      <c r="AN47" s="55">
        <v>151.77295176199999</v>
      </c>
      <c r="AO47" s="55">
        <v>63.389403312399999</v>
      </c>
      <c r="AP47" s="55">
        <v>76.167577107699998</v>
      </c>
      <c r="AQ47" s="55">
        <v>57.746205606799997</v>
      </c>
      <c r="AR47" s="55">
        <v>55.299683888799997</v>
      </c>
      <c r="AS47" s="55">
        <v>36.567607510499997</v>
      </c>
      <c r="AT47" s="55">
        <v>38.085965474399998</v>
      </c>
      <c r="AU47" s="55">
        <v>19.7595384659</v>
      </c>
      <c r="AV47" s="55">
        <v>46.482660929399998</v>
      </c>
      <c r="AW47" s="8">
        <v>11.155259317000001</v>
      </c>
      <c r="AX47" s="8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8">
        <v>150</v>
      </c>
      <c r="BP47" s="36"/>
      <c r="BQ47" s="32"/>
      <c r="BR47" s="49"/>
      <c r="BS47" s="68" t="s">
        <v>231</v>
      </c>
      <c r="BT47" s="73" t="s">
        <v>226</v>
      </c>
      <c r="BU47" s="73" t="s">
        <v>225</v>
      </c>
      <c r="BV47" s="73"/>
      <c r="BW47" s="73"/>
      <c r="BX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</row>
    <row r="48" spans="1:97" ht="10.199999999999999" x14ac:dyDescent="0.2">
      <c r="A48" s="30"/>
      <c r="B48" s="32">
        <v>11</v>
      </c>
      <c r="C48" s="49" t="s">
        <v>168</v>
      </c>
      <c r="D48" s="146" t="str">
        <f t="shared" si="1"/>
        <v>msl/r/t/u700/v700v2 (obi)6222 (offset 0)</v>
      </c>
      <c r="E48" s="32" t="s">
        <v>146</v>
      </c>
      <c r="F48" s="30"/>
      <c r="G48" s="35" t="s">
        <v>39</v>
      </c>
      <c r="H48" s="115" t="s">
        <v>239</v>
      </c>
      <c r="I48" s="47" t="s">
        <v>169</v>
      </c>
      <c r="J48" s="47" t="s">
        <v>170</v>
      </c>
      <c r="K48" s="47" t="s">
        <v>345</v>
      </c>
      <c r="L48" s="47">
        <v>200</v>
      </c>
      <c r="M48" s="83">
        <v>22</v>
      </c>
      <c r="N48" s="83">
        <v>62</v>
      </c>
      <c r="O48" s="83" t="s">
        <v>242</v>
      </c>
      <c r="P48" s="83" t="s">
        <v>50</v>
      </c>
      <c r="Q48" s="47" t="s">
        <v>227</v>
      </c>
      <c r="R48" s="47" t="s">
        <v>227</v>
      </c>
      <c r="S48" s="47" t="s">
        <v>227</v>
      </c>
      <c r="T48" s="47" t="s">
        <v>234</v>
      </c>
      <c r="U48" s="47" t="s">
        <v>229</v>
      </c>
      <c r="V48" s="83" t="s">
        <v>224</v>
      </c>
      <c r="W48" s="47" t="s">
        <v>228</v>
      </c>
      <c r="X48" s="47" t="s">
        <v>175</v>
      </c>
      <c r="Y48" s="47" t="s">
        <v>190</v>
      </c>
      <c r="Z48" s="47" t="s">
        <v>189</v>
      </c>
      <c r="AA48" s="47" t="s">
        <v>229</v>
      </c>
      <c r="AB48" s="83" t="s">
        <v>46</v>
      </c>
      <c r="AC48" s="83" t="s">
        <v>381</v>
      </c>
      <c r="AD48" s="83" t="s">
        <v>179</v>
      </c>
      <c r="AE48" s="83" t="s">
        <v>209</v>
      </c>
      <c r="AF48" s="47" t="s">
        <v>229</v>
      </c>
      <c r="AG48" s="83" t="s">
        <v>58</v>
      </c>
      <c r="AH48" s="83" t="s">
        <v>128</v>
      </c>
      <c r="AI48" s="83" t="s">
        <v>230</v>
      </c>
      <c r="AJ48" s="83" t="s">
        <v>53</v>
      </c>
      <c r="AK48" s="83" t="s">
        <v>54</v>
      </c>
      <c r="AL48" s="36"/>
      <c r="AM48" s="8">
        <v>211.04922633000001</v>
      </c>
      <c r="AN48" s="8">
        <v>283.54170735700001</v>
      </c>
      <c r="AO48" s="8">
        <v>179.42533480700001</v>
      </c>
      <c r="AP48" s="8">
        <v>176.42661539700001</v>
      </c>
      <c r="AQ48" s="8">
        <v>141.03684308499999</v>
      </c>
      <c r="AR48" s="8">
        <v>152.73701985700001</v>
      </c>
      <c r="AS48" s="8">
        <v>62.809213699799997</v>
      </c>
      <c r="AT48" s="8">
        <v>87.575684865300005</v>
      </c>
      <c r="AU48" s="8">
        <v>27.8595002082</v>
      </c>
      <c r="AV48" s="8">
        <v>60.504605611199999</v>
      </c>
      <c r="AW48" s="8">
        <v>17.616053519699999</v>
      </c>
      <c r="AX48" s="8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>
        <v>200</v>
      </c>
      <c r="BP48" s="36"/>
      <c r="BQ48" s="32"/>
      <c r="BR48" s="49"/>
      <c r="BS48" s="68"/>
      <c r="BT48" s="88" t="s">
        <v>233</v>
      </c>
      <c r="BU48" s="88" t="s">
        <v>232</v>
      </c>
      <c r="BV48" s="73"/>
      <c r="BW48" s="73"/>
      <c r="BX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</row>
    <row r="49" spans="1:97" ht="10.199999999999999" x14ac:dyDescent="0.2">
      <c r="A49" s="30"/>
      <c r="B49" s="32">
        <v>12</v>
      </c>
      <c r="C49" s="49" t="s">
        <v>168</v>
      </c>
      <c r="D49" s="146" t="str">
        <f t="shared" si="1"/>
        <v>msl/r/t/u700/v700v2 (obi)6222 (offset 0)</v>
      </c>
      <c r="E49" s="32" t="s">
        <v>146</v>
      </c>
      <c r="F49" s="30"/>
      <c r="G49" s="35" t="s">
        <v>39</v>
      </c>
      <c r="H49" s="115" t="s">
        <v>239</v>
      </c>
      <c r="I49" s="47" t="s">
        <v>169</v>
      </c>
      <c r="J49" s="47" t="s">
        <v>170</v>
      </c>
      <c r="K49" s="47" t="s">
        <v>345</v>
      </c>
      <c r="L49" s="47">
        <v>200</v>
      </c>
      <c r="M49" s="83">
        <v>22</v>
      </c>
      <c r="N49" s="83">
        <v>62</v>
      </c>
      <c r="O49" s="83" t="s">
        <v>242</v>
      </c>
      <c r="P49" s="47" t="s">
        <v>46</v>
      </c>
      <c r="Q49" s="83" t="s">
        <v>199</v>
      </c>
      <c r="R49" s="47" t="s">
        <v>235</v>
      </c>
      <c r="S49" s="83" t="s">
        <v>197</v>
      </c>
      <c r="T49" s="83" t="s">
        <v>200</v>
      </c>
      <c r="U49" s="83" t="s">
        <v>223</v>
      </c>
      <c r="V49" s="83" t="s">
        <v>224</v>
      </c>
      <c r="W49" s="47" t="s">
        <v>228</v>
      </c>
      <c r="X49" s="47" t="s">
        <v>175</v>
      </c>
      <c r="Y49" s="47" t="s">
        <v>190</v>
      </c>
      <c r="Z49" s="47" t="s">
        <v>189</v>
      </c>
      <c r="AA49" s="83" t="s">
        <v>223</v>
      </c>
      <c r="AB49" s="83" t="s">
        <v>46</v>
      </c>
      <c r="AC49" s="83" t="s">
        <v>381</v>
      </c>
      <c r="AD49" s="83" t="s">
        <v>179</v>
      </c>
      <c r="AE49" s="83" t="s">
        <v>209</v>
      </c>
      <c r="AF49" s="83" t="s">
        <v>223</v>
      </c>
      <c r="AG49" s="83" t="s">
        <v>58</v>
      </c>
      <c r="AH49" s="83" t="s">
        <v>128</v>
      </c>
      <c r="AI49" s="83" t="s">
        <v>230</v>
      </c>
      <c r="AJ49" s="83" t="s">
        <v>53</v>
      </c>
      <c r="AK49" s="83" t="s">
        <v>54</v>
      </c>
      <c r="AL49" s="36"/>
      <c r="AM49" s="55">
        <v>115.828681207</v>
      </c>
      <c r="AN49" s="55">
        <v>689.27480061799997</v>
      </c>
      <c r="AO49" s="55">
        <v>104.08299673800001</v>
      </c>
      <c r="AP49" s="55">
        <v>112.398109436</v>
      </c>
      <c r="AQ49" s="55">
        <v>90.681109520700005</v>
      </c>
      <c r="AR49" s="55">
        <v>128.22497812899999</v>
      </c>
      <c r="AS49" s="55">
        <v>55.1315574646</v>
      </c>
      <c r="AT49" s="55">
        <v>94.030375162799999</v>
      </c>
      <c r="AU49" s="55">
        <v>26.8091286075</v>
      </c>
      <c r="AV49" s="55">
        <v>68.433279673300007</v>
      </c>
      <c r="AW49" s="8">
        <v>13.8764432169</v>
      </c>
      <c r="AX49" s="8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21">
        <v>12.8222738697</v>
      </c>
      <c r="BN49" s="121">
        <v>37.640041351299999</v>
      </c>
      <c r="BO49" s="8">
        <v>108</v>
      </c>
      <c r="BP49" s="36"/>
      <c r="BQ49" s="32"/>
      <c r="BR49" s="49"/>
      <c r="BS49" s="68"/>
      <c r="BT49" s="73"/>
      <c r="BU49" s="73"/>
      <c r="BV49" s="73"/>
      <c r="BW49" s="73"/>
      <c r="BX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</row>
    <row r="50" spans="1:97" ht="10.199999999999999" x14ac:dyDescent="0.2">
      <c r="A50" s="30"/>
      <c r="B50" s="32">
        <v>13</v>
      </c>
      <c r="C50" s="49" t="s">
        <v>168</v>
      </c>
      <c r="D50" s="146" t="str">
        <f t="shared" si="1"/>
        <v>msl/r/t/u700/v700v2 (obi)6222 (offset 0)</v>
      </c>
      <c r="E50" s="32" t="s">
        <v>146</v>
      </c>
      <c r="F50" s="30"/>
      <c r="G50" s="35" t="s">
        <v>39</v>
      </c>
      <c r="H50" s="115" t="s">
        <v>239</v>
      </c>
      <c r="I50" s="47" t="s">
        <v>169</v>
      </c>
      <c r="J50" s="47" t="s">
        <v>170</v>
      </c>
      <c r="K50" s="47" t="s">
        <v>345</v>
      </c>
      <c r="L50" s="47">
        <v>300</v>
      </c>
      <c r="M50" s="83">
        <v>22</v>
      </c>
      <c r="N50" s="83">
        <v>62</v>
      </c>
      <c r="O50" s="84" t="s">
        <v>242</v>
      </c>
      <c r="P50" s="32" t="s">
        <v>70</v>
      </c>
      <c r="Q50" s="32" t="s">
        <v>171</v>
      </c>
      <c r="R50" s="32" t="s">
        <v>203</v>
      </c>
      <c r="S50" s="32" t="s">
        <v>183</v>
      </c>
      <c r="T50" s="32" t="s">
        <v>177</v>
      </c>
      <c r="U50" s="47" t="s">
        <v>236</v>
      </c>
      <c r="V50" s="83" t="s">
        <v>224</v>
      </c>
      <c r="W50" s="47" t="s">
        <v>183</v>
      </c>
      <c r="X50" s="47" t="s">
        <v>183</v>
      </c>
      <c r="Y50" s="83" t="s">
        <v>171</v>
      </c>
      <c r="Z50" s="83" t="s">
        <v>203</v>
      </c>
      <c r="AA50" s="47" t="s">
        <v>236</v>
      </c>
      <c r="AB50" s="83" t="s">
        <v>46</v>
      </c>
      <c r="AC50" s="83" t="s">
        <v>381</v>
      </c>
      <c r="AD50" s="83" t="s">
        <v>179</v>
      </c>
      <c r="AE50" s="83" t="s">
        <v>209</v>
      </c>
      <c r="AF50" s="47" t="s">
        <v>236</v>
      </c>
      <c r="AG50" s="83" t="s">
        <v>58</v>
      </c>
      <c r="AH50" s="83" t="s">
        <v>128</v>
      </c>
      <c r="AI50" s="83" t="s">
        <v>230</v>
      </c>
      <c r="AJ50" s="83" t="s">
        <v>53</v>
      </c>
      <c r="AK50" s="83" t="s">
        <v>54</v>
      </c>
      <c r="AL50" s="36"/>
      <c r="AM50" s="55">
        <v>56.281242370599998</v>
      </c>
      <c r="AN50" s="55">
        <v>141.054885864</v>
      </c>
      <c r="AO50" s="55">
        <v>51.072075382400001</v>
      </c>
      <c r="AP50" s="55">
        <v>48.749692281100003</v>
      </c>
      <c r="AQ50" s="55">
        <v>43.521123209300001</v>
      </c>
      <c r="AR50" s="55">
        <v>78.928578694699993</v>
      </c>
      <c r="AS50" s="55">
        <v>32.733281843100002</v>
      </c>
      <c r="AT50" s="55">
        <v>80.9446919759</v>
      </c>
      <c r="AU50" s="55">
        <v>23.012960557</v>
      </c>
      <c r="AV50" s="55">
        <v>109.895113627</v>
      </c>
      <c r="AW50" s="8">
        <v>19.415703865800001</v>
      </c>
      <c r="AX50" s="8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8">
        <v>300</v>
      </c>
      <c r="BP50" s="36"/>
      <c r="BQ50" s="32"/>
      <c r="BR50" s="49"/>
      <c r="BS50" s="68"/>
      <c r="BT50" s="73"/>
      <c r="BU50" s="73"/>
      <c r="BV50" s="73"/>
      <c r="BW50" s="73"/>
      <c r="BX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</row>
    <row r="51" spans="1:97" ht="10.199999999999999" x14ac:dyDescent="0.2">
      <c r="A51" s="30"/>
      <c r="B51" s="32">
        <v>14</v>
      </c>
      <c r="C51" s="49" t="s">
        <v>168</v>
      </c>
      <c r="D51" s="146" t="str">
        <f t="shared" si="1"/>
        <v>msl/r/t/u700/v700v2 (obi)6222 (offset 0)</v>
      </c>
      <c r="E51" s="32" t="s">
        <v>146</v>
      </c>
      <c r="F51" s="30"/>
      <c r="G51" s="35" t="s">
        <v>39</v>
      </c>
      <c r="H51" s="115" t="s">
        <v>239</v>
      </c>
      <c r="I51" s="47" t="s">
        <v>169</v>
      </c>
      <c r="J51" s="47" t="s">
        <v>170</v>
      </c>
      <c r="K51" s="47" t="s">
        <v>345</v>
      </c>
      <c r="L51" s="47">
        <v>300</v>
      </c>
      <c r="M51" s="83">
        <v>22</v>
      </c>
      <c r="N51" s="83">
        <v>62</v>
      </c>
      <c r="O51" s="84" t="s">
        <v>242</v>
      </c>
      <c r="P51" s="32" t="s">
        <v>46</v>
      </c>
      <c r="Q51" s="84" t="s">
        <v>199</v>
      </c>
      <c r="R51" s="84" t="s">
        <v>216</v>
      </c>
      <c r="S51" s="53" t="s">
        <v>237</v>
      </c>
      <c r="T51" s="84" t="s">
        <v>200</v>
      </c>
      <c r="U51" s="47" t="s">
        <v>236</v>
      </c>
      <c r="V51" s="83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236</v>
      </c>
      <c r="AB51" s="83" t="s">
        <v>46</v>
      </c>
      <c r="AC51" s="83" t="s">
        <v>381</v>
      </c>
      <c r="AD51" s="83" t="s">
        <v>179</v>
      </c>
      <c r="AE51" s="83" t="s">
        <v>209</v>
      </c>
      <c r="AF51" s="47" t="s">
        <v>236</v>
      </c>
      <c r="AG51" s="83" t="s">
        <v>58</v>
      </c>
      <c r="AH51" s="83" t="s">
        <v>128</v>
      </c>
      <c r="AI51" s="83" t="s">
        <v>230</v>
      </c>
      <c r="AJ51" s="83" t="s">
        <v>53</v>
      </c>
      <c r="AK51" s="83" t="s">
        <v>54</v>
      </c>
      <c r="AL51" s="36"/>
      <c r="AM51" s="55">
        <v>41.320455981800002</v>
      </c>
      <c r="AN51" s="55">
        <v>56.886271158900001</v>
      </c>
      <c r="AO51" s="55">
        <v>35.322126696200002</v>
      </c>
      <c r="AP51" s="55">
        <v>55.390209198000001</v>
      </c>
      <c r="AQ51" s="55">
        <v>33.788293592400002</v>
      </c>
      <c r="AR51" s="55">
        <v>100.478736877</v>
      </c>
      <c r="AS51" s="55">
        <v>24.050245284999999</v>
      </c>
      <c r="AT51" s="55">
        <v>48.283097585</v>
      </c>
      <c r="AU51" s="55">
        <v>15.233642854999999</v>
      </c>
      <c r="AV51" s="55">
        <v>33.312213261899998</v>
      </c>
      <c r="AW51" s="8">
        <v>11.5856754088</v>
      </c>
      <c r="AX51" s="8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8">
        <v>300</v>
      </c>
      <c r="BP51" s="36"/>
      <c r="BQ51" s="32"/>
      <c r="BR51" s="49"/>
      <c r="BS51" s="68"/>
    </row>
    <row r="52" spans="1:97" ht="10.199999999999999" x14ac:dyDescent="0.2">
      <c r="A52" s="30"/>
      <c r="B52" s="32">
        <v>15</v>
      </c>
      <c r="C52" s="49" t="s">
        <v>168</v>
      </c>
      <c r="D52" s="147" t="str">
        <f t="shared" si="1"/>
        <v>msl/r/t/u700/v700v2 (obi)6230 (offset 0)</v>
      </c>
      <c r="E52" s="32" t="s">
        <v>146</v>
      </c>
      <c r="F52" s="30"/>
      <c r="G52" s="35" t="s">
        <v>39</v>
      </c>
      <c r="H52" s="115" t="s">
        <v>239</v>
      </c>
      <c r="I52" s="47" t="s">
        <v>169</v>
      </c>
      <c r="J52" s="47" t="s">
        <v>170</v>
      </c>
      <c r="K52" s="47" t="s">
        <v>345</v>
      </c>
      <c r="L52" s="47">
        <v>300</v>
      </c>
      <c r="M52" s="47">
        <v>15</v>
      </c>
      <c r="N52" s="83">
        <v>62</v>
      </c>
      <c r="O52" s="32" t="s">
        <v>240</v>
      </c>
      <c r="P52" s="84" t="s">
        <v>50</v>
      </c>
      <c r="Q52" s="84" t="s">
        <v>199</v>
      </c>
      <c r="R52" s="53" t="s">
        <v>244</v>
      </c>
      <c r="S52" s="53" t="s">
        <v>215</v>
      </c>
      <c r="T52" s="84" t="s">
        <v>200</v>
      </c>
      <c r="U52" s="84" t="s">
        <v>223</v>
      </c>
      <c r="V52" s="84" t="s">
        <v>224</v>
      </c>
      <c r="W52" s="32" t="s">
        <v>209</v>
      </c>
      <c r="X52" s="32" t="s">
        <v>209</v>
      </c>
      <c r="Y52" s="84" t="s">
        <v>171</v>
      </c>
      <c r="Z52" s="32" t="s">
        <v>245</v>
      </c>
      <c r="AA52" s="84" t="s">
        <v>223</v>
      </c>
      <c r="AB52" s="84" t="s">
        <v>46</v>
      </c>
      <c r="AC52" s="83" t="s">
        <v>381</v>
      </c>
      <c r="AD52" s="84" t="s">
        <v>179</v>
      </c>
      <c r="AE52" s="83" t="s">
        <v>209</v>
      </c>
      <c r="AF52" s="84" t="s">
        <v>223</v>
      </c>
      <c r="AG52" s="84" t="s">
        <v>58</v>
      </c>
      <c r="AH52" s="84" t="s">
        <v>128</v>
      </c>
      <c r="AI52" s="84" t="s">
        <v>230</v>
      </c>
      <c r="AJ52" s="84" t="s">
        <v>53</v>
      </c>
      <c r="AK52" s="84" t="s">
        <v>54</v>
      </c>
      <c r="AL52" s="36"/>
      <c r="AM52" s="55">
        <v>95.454976358721296</v>
      </c>
      <c r="AN52" s="55">
        <v>126.787563323974</v>
      </c>
      <c r="AO52" s="55">
        <v>86.2131165535219</v>
      </c>
      <c r="AP52" s="55">
        <v>146.928923288981</v>
      </c>
      <c r="AQ52" s="55">
        <v>71.940272854220396</v>
      </c>
      <c r="AR52" s="55">
        <v>169.947748819986</v>
      </c>
      <c r="AS52" s="55">
        <v>44.241473105645902</v>
      </c>
      <c r="AT52" s="55">
        <v>121.84639485677</v>
      </c>
      <c r="AU52" s="55">
        <v>29.236817359924299</v>
      </c>
      <c r="AV52" s="55">
        <v>106.13718954722</v>
      </c>
      <c r="AW52" s="55">
        <v>42.899227972953497</v>
      </c>
      <c r="AX52" s="55">
        <v>61.602459589640297</v>
      </c>
      <c r="AY52" s="124">
        <v>97.978664275138598</v>
      </c>
      <c r="AZ52" s="124">
        <v>90.297149658203097</v>
      </c>
      <c r="BA52" s="124">
        <v>46.814210030340298</v>
      </c>
      <c r="BB52" s="124">
        <v>43.9836400349934</v>
      </c>
      <c r="BC52" s="124">
        <v>35.394158271051197</v>
      </c>
      <c r="BD52" s="124">
        <v>51.770109812418603</v>
      </c>
      <c r="BE52" s="8">
        <v>32.034045557821898</v>
      </c>
      <c r="BF52" s="8">
        <v>34.6019070943196</v>
      </c>
      <c r="BG52" s="8">
        <v>27.284150215887198</v>
      </c>
      <c r="BH52" s="8">
        <v>31.344270070393801</v>
      </c>
      <c r="BI52" s="8"/>
      <c r="BJ52" s="8"/>
      <c r="BK52" s="8"/>
      <c r="BL52" s="8"/>
      <c r="BM52" s="8"/>
      <c r="BN52" s="8"/>
      <c r="BO52" s="8">
        <v>300</v>
      </c>
      <c r="BP52" s="36"/>
      <c r="BQ52" s="32"/>
      <c r="BR52" s="49"/>
      <c r="BS52" s="68"/>
      <c r="BT52" s="94" t="s">
        <v>246</v>
      </c>
      <c r="BU52" s="94" t="s">
        <v>248</v>
      </c>
      <c r="BV52" s="94" t="s">
        <v>249</v>
      </c>
      <c r="BW52" s="94" t="s">
        <v>250</v>
      </c>
      <c r="BX52" s="94" t="s">
        <v>251</v>
      </c>
    </row>
    <row r="53" spans="1:97" ht="10.199999999999999" x14ac:dyDescent="0.2">
      <c r="A53" s="30"/>
      <c r="B53" s="32">
        <v>16</v>
      </c>
      <c r="C53" s="49" t="s">
        <v>168</v>
      </c>
      <c r="D53" s="138" t="str">
        <f t="shared" si="1"/>
        <v>msl/r/t/u700/v700v2 (obi)9230 (offset 0)</v>
      </c>
      <c r="E53" s="32" t="s">
        <v>146</v>
      </c>
      <c r="F53" s="30"/>
      <c r="G53" s="35" t="s">
        <v>39</v>
      </c>
      <c r="H53" s="115" t="s">
        <v>239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10</v>
      </c>
      <c r="N53" s="32">
        <v>92</v>
      </c>
      <c r="O53" s="32" t="s">
        <v>240</v>
      </c>
      <c r="P53" s="84" t="s">
        <v>50</v>
      </c>
      <c r="Q53" s="84" t="s">
        <v>199</v>
      </c>
      <c r="R53" s="53" t="s">
        <v>244</v>
      </c>
      <c r="S53" s="53" t="s">
        <v>215</v>
      </c>
      <c r="T53" s="84" t="s">
        <v>200</v>
      </c>
      <c r="U53" s="84" t="s">
        <v>223</v>
      </c>
      <c r="V53" s="84" t="s">
        <v>224</v>
      </c>
      <c r="W53" s="32" t="s">
        <v>209</v>
      </c>
      <c r="X53" s="32" t="s">
        <v>209</v>
      </c>
      <c r="Y53" s="84" t="s">
        <v>171</v>
      </c>
      <c r="Z53" s="32" t="s">
        <v>245</v>
      </c>
      <c r="AA53" s="84" t="s">
        <v>223</v>
      </c>
      <c r="AB53" s="84" t="s">
        <v>46</v>
      </c>
      <c r="AC53" s="83" t="s">
        <v>381</v>
      </c>
      <c r="AD53" s="84" t="s">
        <v>179</v>
      </c>
      <c r="AE53" s="83" t="s">
        <v>209</v>
      </c>
      <c r="AF53" s="84" t="s">
        <v>223</v>
      </c>
      <c r="AG53" s="84" t="s">
        <v>58</v>
      </c>
      <c r="AH53" s="84" t="s">
        <v>128</v>
      </c>
      <c r="AI53" s="84" t="s">
        <v>230</v>
      </c>
      <c r="AJ53" s="84" t="s">
        <v>53</v>
      </c>
      <c r="AK53" s="84" t="s">
        <v>54</v>
      </c>
      <c r="AL53" s="36"/>
      <c r="AM53" s="55">
        <v>169.38347404233801</v>
      </c>
      <c r="AN53" s="55">
        <v>249.48200310601101</v>
      </c>
      <c r="AO53" s="55">
        <v>199.31076328728699</v>
      </c>
      <c r="AP53" s="55">
        <v>246.02244398328901</v>
      </c>
      <c r="AQ53" s="55">
        <v>169.117846745316</v>
      </c>
      <c r="AR53" s="55">
        <v>178.91800435384101</v>
      </c>
      <c r="AS53" s="55">
        <v>94.875027318154594</v>
      </c>
      <c r="AT53" s="55">
        <v>140.81301795111699</v>
      </c>
      <c r="AU53" s="8">
        <v>103.062176201933</v>
      </c>
      <c r="AV53" s="8">
        <v>211.50851101345401</v>
      </c>
      <c r="AW53" s="8">
        <v>95.023078672347495</v>
      </c>
      <c r="AX53" s="8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8"/>
      <c r="BF53" s="8"/>
      <c r="BG53" s="8"/>
      <c r="BH53" s="8"/>
      <c r="BI53" s="8"/>
      <c r="BJ53" s="8"/>
      <c r="BK53" s="8"/>
      <c r="BL53" s="8"/>
      <c r="BM53" s="125">
        <v>90.173676521547307</v>
      </c>
      <c r="BN53" s="125">
        <v>898.39953613281205</v>
      </c>
      <c r="BO53" s="8">
        <v>134</v>
      </c>
      <c r="BP53" s="36"/>
      <c r="BQ53" s="32"/>
      <c r="BR53" s="49"/>
      <c r="BS53" s="68"/>
    </row>
    <row r="54" spans="1:97" ht="10.199999999999999" x14ac:dyDescent="0.2">
      <c r="A54" s="30"/>
      <c r="B54" s="32">
        <v>17</v>
      </c>
      <c r="C54" s="49" t="s">
        <v>168</v>
      </c>
      <c r="D54" s="138" t="str">
        <f t="shared" si="1"/>
        <v>msl/r/t/u700/v700v2 (obi)3230 (offset 0)</v>
      </c>
      <c r="E54" s="32" t="s">
        <v>146</v>
      </c>
      <c r="F54" s="30"/>
      <c r="G54" s="35" t="s">
        <v>39</v>
      </c>
      <c r="H54" s="115" t="s">
        <v>239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2">
        <v>32</v>
      </c>
      <c r="O54" s="32" t="s">
        <v>240</v>
      </c>
      <c r="P54" s="84" t="s">
        <v>50</v>
      </c>
      <c r="Q54" s="84" t="s">
        <v>199</v>
      </c>
      <c r="R54" s="53" t="s">
        <v>244</v>
      </c>
      <c r="S54" s="53" t="s">
        <v>215</v>
      </c>
      <c r="T54" s="84" t="s">
        <v>200</v>
      </c>
      <c r="U54" s="84" t="s">
        <v>223</v>
      </c>
      <c r="V54" s="84" t="s">
        <v>224</v>
      </c>
      <c r="W54" s="32" t="s">
        <v>209</v>
      </c>
      <c r="X54" s="32" t="s">
        <v>209</v>
      </c>
      <c r="Y54" s="84" t="s">
        <v>171</v>
      </c>
      <c r="Z54" s="32" t="s">
        <v>245</v>
      </c>
      <c r="AA54" s="84" t="s">
        <v>223</v>
      </c>
      <c r="AB54" s="84" t="s">
        <v>46</v>
      </c>
      <c r="AC54" s="83" t="s">
        <v>381</v>
      </c>
      <c r="AD54" s="84" t="s">
        <v>179</v>
      </c>
      <c r="AE54" s="83" t="s">
        <v>209</v>
      </c>
      <c r="AF54" s="84" t="s">
        <v>223</v>
      </c>
      <c r="AG54" s="84" t="s">
        <v>58</v>
      </c>
      <c r="AH54" s="84" t="s">
        <v>128</v>
      </c>
      <c r="AI54" s="84" t="s">
        <v>230</v>
      </c>
      <c r="AJ54" s="84" t="s">
        <v>53</v>
      </c>
      <c r="AK54" s="84" t="s">
        <v>54</v>
      </c>
      <c r="AL54" s="36"/>
      <c r="AM54" s="54">
        <v>91.557287400768601</v>
      </c>
      <c r="AN54" s="54">
        <v>505.62249247233001</v>
      </c>
      <c r="AO54" s="54">
        <v>82.143231299615607</v>
      </c>
      <c r="AP54" s="54">
        <v>225.326736450195</v>
      </c>
      <c r="AQ54" s="54">
        <v>74.664461197391603</v>
      </c>
      <c r="AR54" s="54">
        <v>145.97651672363199</v>
      </c>
      <c r="AS54" s="54">
        <v>50.113202618014398</v>
      </c>
      <c r="AT54" s="54">
        <v>136.639188130696</v>
      </c>
      <c r="AU54" s="54">
        <v>26.666860518916899</v>
      </c>
      <c r="AV54" s="54">
        <v>111.84546661376901</v>
      </c>
      <c r="AW54" s="8">
        <v>16.4593943011376</v>
      </c>
      <c r="AX54" s="8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8">
        <v>8.1239127266791495</v>
      </c>
      <c r="BF54" s="8">
        <v>71.591636657714801</v>
      </c>
      <c r="BG54" s="8">
        <v>7.1347055973545199</v>
      </c>
      <c r="BH54" s="8">
        <v>66.147900899251297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94" t="s">
        <v>247</v>
      </c>
    </row>
    <row r="55" spans="1:97" ht="10.199999999999999" x14ac:dyDescent="0.2">
      <c r="A55" s="30"/>
      <c r="B55" s="32">
        <v>18</v>
      </c>
      <c r="C55" s="49" t="s">
        <v>168</v>
      </c>
      <c r="D55" s="138" t="str">
        <f t="shared" si="1"/>
        <v>msl/r/t/u700/v700/u200v2 (obi)4230 (offset 0)</v>
      </c>
      <c r="E55" s="32" t="s">
        <v>146</v>
      </c>
      <c r="F55" s="30"/>
      <c r="G55" s="35" t="s">
        <v>39</v>
      </c>
      <c r="H55" s="115" t="s">
        <v>254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2">
        <v>42</v>
      </c>
      <c r="O55" s="32" t="s">
        <v>240</v>
      </c>
      <c r="P55" s="84" t="s">
        <v>50</v>
      </c>
      <c r="Q55" s="84" t="s">
        <v>199</v>
      </c>
      <c r="R55" s="34" t="s">
        <v>216</v>
      </c>
      <c r="S55" s="32" t="s">
        <v>252</v>
      </c>
      <c r="T55" s="34" t="s">
        <v>200</v>
      </c>
      <c r="U55" s="84" t="s">
        <v>223</v>
      </c>
      <c r="V55" s="34" t="s">
        <v>224</v>
      </c>
      <c r="W55" s="32" t="s">
        <v>209</v>
      </c>
      <c r="X55" s="32" t="s">
        <v>183</v>
      </c>
      <c r="Y55" s="34" t="s">
        <v>171</v>
      </c>
      <c r="Z55" s="32" t="s">
        <v>195</v>
      </c>
      <c r="AA55" s="84" t="s">
        <v>223</v>
      </c>
      <c r="AB55" s="34" t="s">
        <v>46</v>
      </c>
      <c r="AC55" s="83" t="s">
        <v>381</v>
      </c>
      <c r="AD55" s="32" t="s">
        <v>253</v>
      </c>
      <c r="AE55" s="32" t="s">
        <v>255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54">
        <v>222.30226529029099</v>
      </c>
      <c r="AN55" s="54">
        <v>499.50866699218699</v>
      </c>
      <c r="AO55" s="54">
        <v>196.21232604980401</v>
      </c>
      <c r="AP55" s="54">
        <v>262.779062906901</v>
      </c>
      <c r="AQ55" s="54">
        <v>167.141550863942</v>
      </c>
      <c r="AR55" s="54">
        <v>259.593017578125</v>
      </c>
      <c r="AS55" s="54">
        <v>92.403793088851401</v>
      </c>
      <c r="AT55" s="54">
        <v>137.048746744791</v>
      </c>
      <c r="AU55" s="54">
        <v>38.495529297859399</v>
      </c>
      <c r="AV55" s="54">
        <v>77.268764495849595</v>
      </c>
      <c r="AW55" s="8">
        <v>22.012452525477201</v>
      </c>
      <c r="AX55" s="8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8">
        <v>17.986843632113501</v>
      </c>
      <c r="BF55" s="8">
        <v>63.368193308512303</v>
      </c>
      <c r="BG55" s="8">
        <v>14.268927912558199</v>
      </c>
      <c r="BH55" s="8">
        <v>61.260924657185797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259</v>
      </c>
    </row>
    <row r="56" spans="1:97" ht="10.199999999999999" x14ac:dyDescent="0.2">
      <c r="A56" s="30"/>
      <c r="B56" s="32">
        <v>19</v>
      </c>
      <c r="C56" s="49" t="s">
        <v>168</v>
      </c>
      <c r="D56" s="138" t="str">
        <f t="shared" si="1"/>
        <v>msl/r/t/u700/v700/u200v2 (obi)6230 (offset 0)</v>
      </c>
      <c r="E56" s="32" t="s">
        <v>146</v>
      </c>
      <c r="F56" s="30"/>
      <c r="G56" s="35" t="s">
        <v>39</v>
      </c>
      <c r="H56" s="115" t="s">
        <v>254</v>
      </c>
      <c r="I56" s="47" t="s">
        <v>169</v>
      </c>
      <c r="J56" s="47" t="s">
        <v>170</v>
      </c>
      <c r="K56" s="47" t="s">
        <v>345</v>
      </c>
      <c r="L56" s="47">
        <v>300</v>
      </c>
      <c r="M56" s="32">
        <v>30</v>
      </c>
      <c r="N56" s="34">
        <v>62</v>
      </c>
      <c r="O56" s="32" t="s">
        <v>240</v>
      </c>
      <c r="P56" s="34" t="s">
        <v>50</v>
      </c>
      <c r="Q56" s="34" t="s">
        <v>199</v>
      </c>
      <c r="R56" s="34" t="s">
        <v>216</v>
      </c>
      <c r="S56" s="32" t="s">
        <v>252</v>
      </c>
      <c r="T56" s="34" t="s">
        <v>200</v>
      </c>
      <c r="U56" s="84" t="s">
        <v>223</v>
      </c>
      <c r="V56" s="34" t="s">
        <v>224</v>
      </c>
      <c r="W56" s="32" t="s">
        <v>255</v>
      </c>
      <c r="X56" s="32" t="s">
        <v>209</v>
      </c>
      <c r="Y56" s="34" t="s">
        <v>171</v>
      </c>
      <c r="Z56" s="34" t="s">
        <v>203</v>
      </c>
      <c r="AA56" s="84" t="s">
        <v>223</v>
      </c>
      <c r="AB56" s="34" t="s">
        <v>46</v>
      </c>
      <c r="AC56" s="83" t="s">
        <v>381</v>
      </c>
      <c r="AD56" s="34" t="s">
        <v>179</v>
      </c>
      <c r="AE56" s="32" t="s">
        <v>255</v>
      </c>
      <c r="AF56" s="84" t="s">
        <v>223</v>
      </c>
      <c r="AG56" s="34" t="s">
        <v>58</v>
      </c>
      <c r="AH56" s="84" t="s">
        <v>128</v>
      </c>
      <c r="AI56" s="84" t="s">
        <v>230</v>
      </c>
      <c r="AJ56" s="34" t="s">
        <v>53</v>
      </c>
      <c r="AK56" s="34" t="s">
        <v>54</v>
      </c>
      <c r="AL56" s="36"/>
      <c r="AM56" s="8">
        <v>135.79606579195999</v>
      </c>
      <c r="AN56" s="8">
        <v>666.51963297526004</v>
      </c>
      <c r="AO56" s="8">
        <v>123.723212457472</v>
      </c>
      <c r="AP56" s="8">
        <v>138.91548156738199</v>
      </c>
      <c r="AQ56" s="8">
        <v>110.830795041976</v>
      </c>
      <c r="AR56" s="8">
        <v>210.094706217447</v>
      </c>
      <c r="AS56" s="8">
        <v>83.529019263482795</v>
      </c>
      <c r="AT56" s="8">
        <v>268.48106892903598</v>
      </c>
      <c r="AU56" s="8">
        <v>52.718409876669597</v>
      </c>
      <c r="AV56" s="8">
        <v>193.99091593424399</v>
      </c>
      <c r="AW56" s="8">
        <v>37.767996880315899</v>
      </c>
      <c r="AX56" s="8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8">
        <v>11.866983244496</v>
      </c>
      <c r="BF56" s="8">
        <v>98.225902557373004</v>
      </c>
      <c r="BG56" s="8">
        <v>8.8064473367506402</v>
      </c>
      <c r="BH56" s="8">
        <v>143.66495513916001</v>
      </c>
      <c r="BI56" s="8"/>
      <c r="BJ56" s="8"/>
      <c r="BK56" s="8"/>
      <c r="BL56" s="8"/>
      <c r="BM56" s="8"/>
      <c r="BN56" s="8"/>
      <c r="BO56" s="8">
        <v>300</v>
      </c>
      <c r="BP56" s="36"/>
      <c r="BQ56" s="32"/>
      <c r="BR56" s="49"/>
      <c r="BS56" s="68"/>
      <c r="BT56" s="32" t="s">
        <v>260</v>
      </c>
      <c r="BU56" s="15" t="s">
        <v>261</v>
      </c>
      <c r="BV56" s="15" t="s">
        <v>262</v>
      </c>
      <c r="BW56" s="15" t="s">
        <v>263</v>
      </c>
    </row>
    <row r="57" spans="1:97" ht="10.199999999999999" x14ac:dyDescent="0.2">
      <c r="A57" s="30"/>
      <c r="B57" s="32">
        <v>20</v>
      </c>
      <c r="C57" s="49" t="s">
        <v>168</v>
      </c>
      <c r="D57" s="141" t="str">
        <f t="shared" si="1"/>
        <v>msl/r/tv2 (obi)6230 (offset 0)</v>
      </c>
      <c r="E57" s="32" t="s">
        <v>146</v>
      </c>
      <c r="F57" s="30"/>
      <c r="G57" s="35" t="s">
        <v>39</v>
      </c>
      <c r="H57" s="47" t="s">
        <v>256</v>
      </c>
      <c r="I57" s="47" t="s">
        <v>169</v>
      </c>
      <c r="J57" s="47" t="s">
        <v>170</v>
      </c>
      <c r="K57" s="47" t="s">
        <v>345</v>
      </c>
      <c r="L57" s="47">
        <v>300</v>
      </c>
      <c r="M57" s="32">
        <v>30</v>
      </c>
      <c r="N57" s="34">
        <v>62</v>
      </c>
      <c r="O57" s="32" t="s">
        <v>240</v>
      </c>
      <c r="P57" s="34" t="s">
        <v>50</v>
      </c>
      <c r="Q57" s="34" t="s">
        <v>199</v>
      </c>
      <c r="R57" s="34" t="s">
        <v>216</v>
      </c>
      <c r="S57" s="32" t="s">
        <v>252</v>
      </c>
      <c r="T57" s="34" t="s">
        <v>200</v>
      </c>
      <c r="U57" s="84" t="s">
        <v>223</v>
      </c>
      <c r="V57" s="34" t="s">
        <v>224</v>
      </c>
      <c r="W57" s="32" t="s">
        <v>255</v>
      </c>
      <c r="X57" s="32" t="s">
        <v>209</v>
      </c>
      <c r="Y57" s="34" t="s">
        <v>171</v>
      </c>
      <c r="Z57" s="34" t="s">
        <v>203</v>
      </c>
      <c r="AA57" s="84" t="s">
        <v>223</v>
      </c>
      <c r="AB57" s="34" t="s">
        <v>46</v>
      </c>
      <c r="AC57" s="83" t="s">
        <v>381</v>
      </c>
      <c r="AD57" s="34" t="s">
        <v>179</v>
      </c>
      <c r="AE57" s="32" t="s">
        <v>255</v>
      </c>
      <c r="AF57" s="84" t="s">
        <v>223</v>
      </c>
      <c r="AG57" s="34" t="s">
        <v>58</v>
      </c>
      <c r="AH57" s="84" t="s">
        <v>128</v>
      </c>
      <c r="AI57" s="84" t="s">
        <v>230</v>
      </c>
      <c r="AJ57" s="34" t="s">
        <v>53</v>
      </c>
      <c r="AK57" s="34" t="s">
        <v>54</v>
      </c>
      <c r="AL57" s="36"/>
      <c r="AM57" s="8">
        <v>93.449069607642301</v>
      </c>
      <c r="AN57" s="8">
        <v>202.235872904459</v>
      </c>
      <c r="AO57" s="8">
        <v>85.241528910975305</v>
      </c>
      <c r="AP57" s="8">
        <v>71.608215332031193</v>
      </c>
      <c r="AQ57" s="8">
        <v>77.642225450084993</v>
      </c>
      <c r="AR57" s="8">
        <v>69.481870015462206</v>
      </c>
      <c r="AS57" s="8">
        <v>58.684730898949397</v>
      </c>
      <c r="AT57" s="8">
        <v>67.636091868082602</v>
      </c>
      <c r="AU57" s="8">
        <v>39.823513154060599</v>
      </c>
      <c r="AV57" s="8">
        <v>45.765093485514299</v>
      </c>
      <c r="AW57" s="8">
        <v>25.400688602078301</v>
      </c>
      <c r="AX57" s="8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8">
        <v>8.8681739530255701</v>
      </c>
      <c r="BF57" s="8">
        <v>34.761625925699803</v>
      </c>
      <c r="BG57" s="8">
        <v>9.0266013606902096</v>
      </c>
      <c r="BH57" s="8">
        <v>24.595978418986</v>
      </c>
      <c r="BI57" s="8"/>
      <c r="BJ57" s="8"/>
      <c r="BK57" s="8"/>
      <c r="BL57" s="8"/>
      <c r="BM57" s="8"/>
      <c r="BN57" s="8"/>
      <c r="BO57" s="8">
        <v>300</v>
      </c>
      <c r="BP57" s="36"/>
      <c r="BQ57" s="32"/>
      <c r="BR57" s="49"/>
      <c r="BS57" s="68"/>
      <c r="BT57" s="32" t="s">
        <v>264</v>
      </c>
      <c r="BU57" s="15" t="s">
        <v>265</v>
      </c>
      <c r="BV57" s="15" t="s">
        <v>266</v>
      </c>
      <c r="BW57" s="15" t="s">
        <v>267</v>
      </c>
      <c r="BX57" s="15" t="s">
        <v>268</v>
      </c>
    </row>
    <row r="58" spans="1:97" ht="10.199999999999999" x14ac:dyDescent="0.2">
      <c r="A58" s="30"/>
      <c r="B58" s="32">
        <v>21</v>
      </c>
      <c r="C58" s="49" t="s">
        <v>168</v>
      </c>
      <c r="D58" s="140" t="str">
        <f t="shared" si="1"/>
        <v>msl/r/t/u700/v700v2 (obi)6230 (offset 0)</v>
      </c>
      <c r="E58" s="32" t="s">
        <v>146</v>
      </c>
      <c r="F58" s="30"/>
      <c r="G58" s="35" t="s">
        <v>39</v>
      </c>
      <c r="H58" s="47" t="s">
        <v>239</v>
      </c>
      <c r="I58" s="47" t="s">
        <v>169</v>
      </c>
      <c r="J58" s="47" t="s">
        <v>170</v>
      </c>
      <c r="K58" s="47" t="s">
        <v>345</v>
      </c>
      <c r="L58" s="47">
        <v>300</v>
      </c>
      <c r="M58" s="32">
        <v>30</v>
      </c>
      <c r="N58" s="34">
        <v>62</v>
      </c>
      <c r="O58" s="32" t="s">
        <v>240</v>
      </c>
      <c r="P58" s="34" t="s">
        <v>50</v>
      </c>
      <c r="Q58" s="34" t="s">
        <v>199</v>
      </c>
      <c r="R58" s="34" t="s">
        <v>216</v>
      </c>
      <c r="S58" s="84" t="s">
        <v>197</v>
      </c>
      <c r="T58" s="34" t="s">
        <v>200</v>
      </c>
      <c r="U58" s="84" t="s">
        <v>223</v>
      </c>
      <c r="V58" s="34" t="s">
        <v>224</v>
      </c>
      <c r="W58" s="84" t="s">
        <v>184</v>
      </c>
      <c r="X58" s="32" t="s">
        <v>184</v>
      </c>
      <c r="Y58" s="34" t="s">
        <v>171</v>
      </c>
      <c r="Z58" s="34" t="s">
        <v>203</v>
      </c>
      <c r="AA58" s="84" t="s">
        <v>223</v>
      </c>
      <c r="AB58" s="34" t="s">
        <v>46</v>
      </c>
      <c r="AC58" s="83" t="s">
        <v>381</v>
      </c>
      <c r="AD58" s="34" t="s">
        <v>179</v>
      </c>
      <c r="AE58" s="32" t="s">
        <v>257</v>
      </c>
      <c r="AF58" s="84" t="s">
        <v>223</v>
      </c>
      <c r="AG58" s="34" t="s">
        <v>58</v>
      </c>
      <c r="AH58" s="84" t="s">
        <v>128</v>
      </c>
      <c r="AI58" s="84" t="s">
        <v>230</v>
      </c>
      <c r="AJ58" s="34" t="s">
        <v>53</v>
      </c>
      <c r="AK58" s="34" t="s">
        <v>54</v>
      </c>
      <c r="AL58" s="36"/>
      <c r="AM58" s="8">
        <v>84.176912861485604</v>
      </c>
      <c r="AN58" s="8">
        <v>197.17005666097</v>
      </c>
      <c r="AO58" s="8">
        <v>74.589408382292703</v>
      </c>
      <c r="AP58" s="8">
        <v>98.958114624023395</v>
      </c>
      <c r="AQ58" s="8">
        <v>68.349090207007606</v>
      </c>
      <c r="AR58" s="8">
        <v>139.28936513264901</v>
      </c>
      <c r="AS58" s="8">
        <v>50.8649054496519</v>
      </c>
      <c r="AT58" s="8">
        <v>93.879686991373703</v>
      </c>
      <c r="AU58" s="8">
        <v>29.4500771184121</v>
      </c>
      <c r="AV58" s="8">
        <v>61.5848795572916</v>
      </c>
      <c r="AW58" s="8">
        <v>17.729425553352598</v>
      </c>
      <c r="AX58" s="8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8">
        <v>10.5638574630983</v>
      </c>
      <c r="BF58" s="8">
        <v>31.861809412638301</v>
      </c>
      <c r="BG58" s="8">
        <v>9.9798514919896206</v>
      </c>
      <c r="BH58" s="8">
        <v>31.202830632527601</v>
      </c>
      <c r="BI58" s="8"/>
      <c r="BJ58" s="8"/>
      <c r="BK58" s="8"/>
      <c r="BL58" s="8"/>
      <c r="BM58" s="8"/>
      <c r="BN58" s="8"/>
      <c r="BO58" s="8">
        <v>300</v>
      </c>
      <c r="BP58" s="36"/>
      <c r="BQ58" s="32"/>
      <c r="BR58" s="49"/>
      <c r="BS58" s="68"/>
      <c r="BT58" s="32" t="s">
        <v>269</v>
      </c>
      <c r="BU58" s="15" t="s">
        <v>270</v>
      </c>
      <c r="BV58" s="15" t="s">
        <v>271</v>
      </c>
      <c r="BW58" s="15" t="s">
        <v>272</v>
      </c>
      <c r="BX58" s="15" t="s">
        <v>273</v>
      </c>
    </row>
    <row r="59" spans="1:97" ht="10.199999999999999" x14ac:dyDescent="0.2">
      <c r="A59" s="30"/>
      <c r="B59" s="32">
        <v>22</v>
      </c>
      <c r="C59" s="49" t="s">
        <v>168</v>
      </c>
      <c r="D59" s="140" t="str">
        <f t="shared" si="1"/>
        <v>msl/r/t/u700/v700v2 (obi)6230 (offset 0)</v>
      </c>
      <c r="E59" s="32" t="s">
        <v>146</v>
      </c>
      <c r="F59" s="30"/>
      <c r="G59" s="35" t="s">
        <v>39</v>
      </c>
      <c r="H59" s="47" t="s">
        <v>239</v>
      </c>
      <c r="I59" s="47" t="s">
        <v>169</v>
      </c>
      <c r="J59" s="47" t="s">
        <v>170</v>
      </c>
      <c r="K59" s="47" t="s">
        <v>345</v>
      </c>
      <c r="L59" s="47">
        <v>300</v>
      </c>
      <c r="M59" s="32">
        <v>30</v>
      </c>
      <c r="N59" s="34">
        <v>62</v>
      </c>
      <c r="O59" s="32" t="s">
        <v>240</v>
      </c>
      <c r="P59" s="34" t="s">
        <v>50</v>
      </c>
      <c r="Q59" s="34" t="s">
        <v>199</v>
      </c>
      <c r="R59" s="34" t="s">
        <v>216</v>
      </c>
      <c r="S59" s="84" t="s">
        <v>197</v>
      </c>
      <c r="T59" s="34" t="s">
        <v>200</v>
      </c>
      <c r="U59" s="84" t="s">
        <v>223</v>
      </c>
      <c r="V59" s="34" t="s">
        <v>224</v>
      </c>
      <c r="W59" s="84" t="s">
        <v>184</v>
      </c>
      <c r="X59" s="32" t="s">
        <v>184</v>
      </c>
      <c r="Y59" s="34" t="s">
        <v>171</v>
      </c>
      <c r="Z59" s="34" t="s">
        <v>203</v>
      </c>
      <c r="AA59" s="84" t="s">
        <v>223</v>
      </c>
      <c r="AB59" s="34" t="s">
        <v>46</v>
      </c>
      <c r="AC59" s="83" t="s">
        <v>381</v>
      </c>
      <c r="AD59" s="32" t="s">
        <v>214</v>
      </c>
      <c r="AE59" s="32" t="s">
        <v>258</v>
      </c>
      <c r="AF59" s="84" t="s">
        <v>223</v>
      </c>
      <c r="AG59" s="34" t="s">
        <v>58</v>
      </c>
      <c r="AH59" s="84" t="s">
        <v>128</v>
      </c>
      <c r="AI59" s="84" t="s">
        <v>230</v>
      </c>
      <c r="AJ59" s="34" t="s">
        <v>53</v>
      </c>
      <c r="AK59" s="34" t="s">
        <v>54</v>
      </c>
      <c r="AL59" s="36"/>
      <c r="AM59" s="8">
        <v>72.256646925403203</v>
      </c>
      <c r="AN59" s="8">
        <v>72.514537811279297</v>
      </c>
      <c r="AO59" s="8">
        <v>60.979968286329701</v>
      </c>
      <c r="AP59" s="8">
        <v>65.136375427246094</v>
      </c>
      <c r="AQ59" s="8">
        <v>54.935813657699001</v>
      </c>
      <c r="AR59" s="8">
        <v>88.935096740722599</v>
      </c>
      <c r="AS59" s="8">
        <v>36.686268714166403</v>
      </c>
      <c r="AT59" s="8">
        <v>62.663243611653598</v>
      </c>
      <c r="AU59" s="8">
        <v>23.380853776008799</v>
      </c>
      <c r="AV59" s="8">
        <v>30.221285502115801</v>
      </c>
      <c r="AW59" s="8">
        <v>18.183596272622299</v>
      </c>
      <c r="AX59" s="8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8">
        <v>19.734359372046601</v>
      </c>
      <c r="BF59" s="8">
        <v>27.845109939575099</v>
      </c>
      <c r="BG59" s="8">
        <v>18.633163667494198</v>
      </c>
      <c r="BH59" s="8">
        <v>26.4103597005208</v>
      </c>
      <c r="BI59" s="8"/>
      <c r="BJ59" s="8"/>
      <c r="BK59" s="8"/>
      <c r="BL59" s="8"/>
      <c r="BM59" s="8"/>
      <c r="BN59" s="8"/>
      <c r="BO59" s="8">
        <v>300</v>
      </c>
      <c r="BP59" s="36"/>
      <c r="BQ59" s="32"/>
      <c r="BR59" s="49"/>
      <c r="BS59" s="68"/>
      <c r="BT59" s="32" t="s">
        <v>274</v>
      </c>
      <c r="BU59" s="15" t="s">
        <v>275</v>
      </c>
      <c r="BV59" s="15" t="s">
        <v>276</v>
      </c>
      <c r="BW59" s="15" t="s">
        <v>277</v>
      </c>
      <c r="BX59" s="15" t="s">
        <v>278</v>
      </c>
    </row>
    <row r="60" spans="1:97" ht="10.199999999999999" x14ac:dyDescent="0.2">
      <c r="A60" s="30"/>
      <c r="B60" s="32">
        <v>23</v>
      </c>
      <c r="C60" s="49" t="s">
        <v>168</v>
      </c>
      <c r="D60" s="141" t="str">
        <f t="shared" si="1"/>
        <v>msl/r/tv2 (obi)6230 (offset 0)</v>
      </c>
      <c r="E60" s="32" t="s">
        <v>146</v>
      </c>
      <c r="F60" s="30"/>
      <c r="G60" s="35" t="s">
        <v>39</v>
      </c>
      <c r="H60" s="47" t="s">
        <v>256</v>
      </c>
      <c r="I60" s="47" t="s">
        <v>169</v>
      </c>
      <c r="J60" s="47" t="s">
        <v>170</v>
      </c>
      <c r="K60" s="47" t="s">
        <v>345</v>
      </c>
      <c r="L60" s="47">
        <v>300</v>
      </c>
      <c r="M60" s="32">
        <v>30</v>
      </c>
      <c r="N60" s="34">
        <v>62</v>
      </c>
      <c r="O60" s="32" t="s">
        <v>240</v>
      </c>
      <c r="P60" s="32" t="s">
        <v>70</v>
      </c>
      <c r="Q60" s="34" t="s">
        <v>199</v>
      </c>
      <c r="R60" s="34" t="s">
        <v>216</v>
      </c>
      <c r="S60" s="84" t="s">
        <v>197</v>
      </c>
      <c r="T60" s="34" t="s">
        <v>200</v>
      </c>
      <c r="U60" s="84" t="s">
        <v>223</v>
      </c>
      <c r="V60" s="34" t="s">
        <v>224</v>
      </c>
      <c r="W60" s="32" t="s">
        <v>197</v>
      </c>
      <c r="X60" s="32" t="s">
        <v>197</v>
      </c>
      <c r="Y60" s="32" t="s">
        <v>199</v>
      </c>
      <c r="Z60" s="32" t="s">
        <v>216</v>
      </c>
      <c r="AA60" s="84" t="s">
        <v>223</v>
      </c>
      <c r="AB60" s="34" t="s">
        <v>46</v>
      </c>
      <c r="AC60" s="83" t="s">
        <v>381</v>
      </c>
      <c r="AD60" s="32" t="s">
        <v>214</v>
      </c>
      <c r="AE60" s="32" t="s">
        <v>258</v>
      </c>
      <c r="AF60" s="84" t="s">
        <v>223</v>
      </c>
      <c r="AG60" s="34" t="s">
        <v>58</v>
      </c>
      <c r="AH60" s="84" t="s">
        <v>128</v>
      </c>
      <c r="AI60" s="84" t="s">
        <v>230</v>
      </c>
      <c r="AJ60" s="34" t="s">
        <v>53</v>
      </c>
      <c r="AK60" s="34" t="s">
        <v>54</v>
      </c>
      <c r="AL60" s="36"/>
      <c r="AM60" s="8">
        <v>72.205270951794006</v>
      </c>
      <c r="AN60" s="8">
        <v>437.49629720052002</v>
      </c>
      <c r="AO60" s="8">
        <v>60.884849548339801</v>
      </c>
      <c r="AP60" s="8">
        <v>318.08954366048101</v>
      </c>
      <c r="AQ60" s="8">
        <v>53.3724928825132</v>
      </c>
      <c r="AR60" s="8">
        <v>516.315419514974</v>
      </c>
      <c r="AS60" s="8">
        <v>36.295117285943803</v>
      </c>
      <c r="AT60" s="8">
        <v>303.82650756835898</v>
      </c>
      <c r="AU60" s="8">
        <v>25.664884628788101</v>
      </c>
      <c r="AV60" s="8">
        <v>679.86485671997002</v>
      </c>
      <c r="AW60" s="8">
        <v>21.4559277257611</v>
      </c>
      <c r="AX60" s="8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8">
        <v>15.2074041674214</v>
      </c>
      <c r="BF60" s="8">
        <v>35.449474334716797</v>
      </c>
      <c r="BG60" s="8">
        <v>13.354551622944401</v>
      </c>
      <c r="BH60" s="8">
        <v>34.469231923421198</v>
      </c>
      <c r="BI60" s="8"/>
      <c r="BJ60" s="8"/>
      <c r="BK60" s="8"/>
      <c r="BL60" s="8"/>
      <c r="BM60" s="8"/>
      <c r="BN60" s="8"/>
      <c r="BO60" s="8">
        <v>300</v>
      </c>
      <c r="BP60" s="36"/>
      <c r="BQ60" s="32"/>
      <c r="BR60" s="49"/>
      <c r="BS60" s="68"/>
      <c r="BT60" s="32" t="s">
        <v>283</v>
      </c>
      <c r="BU60" s="15" t="s">
        <v>282</v>
      </c>
      <c r="BV60" s="15" t="s">
        <v>281</v>
      </c>
      <c r="BW60" s="15" t="s">
        <v>280</v>
      </c>
      <c r="BX60" s="15" t="s">
        <v>279</v>
      </c>
    </row>
    <row r="61" spans="1:97" ht="10.199999999999999" x14ac:dyDescent="0.2">
      <c r="A61" s="30"/>
      <c r="B61" s="32">
        <v>24</v>
      </c>
      <c r="C61" s="49" t="s">
        <v>168</v>
      </c>
      <c r="D61" s="141" t="str">
        <f t="shared" si="1"/>
        <v>msl/r/tv2 (obi)6230 (offset 0)</v>
      </c>
      <c r="E61" s="32" t="s">
        <v>146</v>
      </c>
      <c r="F61" s="30"/>
      <c r="G61" s="35" t="s">
        <v>39</v>
      </c>
      <c r="H61" s="47" t="s">
        <v>256</v>
      </c>
      <c r="I61" s="47" t="s">
        <v>169</v>
      </c>
      <c r="J61" s="47" t="s">
        <v>170</v>
      </c>
      <c r="K61" s="47" t="s">
        <v>345</v>
      </c>
      <c r="L61" s="47">
        <v>300</v>
      </c>
      <c r="M61" s="32">
        <v>30</v>
      </c>
      <c r="N61" s="34">
        <v>62</v>
      </c>
      <c r="O61" s="32" t="s">
        <v>240</v>
      </c>
      <c r="P61" s="32" t="s">
        <v>46</v>
      </c>
      <c r="Q61" s="34" t="s">
        <v>199</v>
      </c>
      <c r="R61" s="32" t="s">
        <v>284</v>
      </c>
      <c r="S61" s="84" t="s">
        <v>197</v>
      </c>
      <c r="T61" s="34" t="s">
        <v>200</v>
      </c>
      <c r="U61" s="47" t="s">
        <v>229</v>
      </c>
      <c r="V61" s="34" t="s">
        <v>224</v>
      </c>
      <c r="W61" s="32" t="s">
        <v>197</v>
      </c>
      <c r="X61" s="32" t="s">
        <v>202</v>
      </c>
      <c r="Y61" s="32" t="s">
        <v>199</v>
      </c>
      <c r="Z61" s="32" t="s">
        <v>216</v>
      </c>
      <c r="AA61" s="47" t="s">
        <v>229</v>
      </c>
      <c r="AB61" s="34" t="s">
        <v>46</v>
      </c>
      <c r="AC61" s="83" t="s">
        <v>381</v>
      </c>
      <c r="AD61" s="32" t="s">
        <v>214</v>
      </c>
      <c r="AE61" s="32" t="s">
        <v>258</v>
      </c>
      <c r="AF61" s="84" t="s">
        <v>223</v>
      </c>
      <c r="AG61" s="34" t="s">
        <v>58</v>
      </c>
      <c r="AH61" s="84" t="s">
        <v>128</v>
      </c>
      <c r="AI61" s="84" t="s">
        <v>230</v>
      </c>
      <c r="AJ61" s="34" t="s">
        <v>53</v>
      </c>
      <c r="AK61" s="34" t="s">
        <v>54</v>
      </c>
      <c r="AL61" s="36"/>
      <c r="AM61" s="8">
        <v>80.751492161904594</v>
      </c>
      <c r="AN61" s="8">
        <v>220.47575887044201</v>
      </c>
      <c r="AO61" s="8">
        <v>68.974513146185103</v>
      </c>
      <c r="AP61" s="8">
        <v>86.298851013183594</v>
      </c>
      <c r="AQ61" s="8">
        <v>61.234669346963202</v>
      </c>
      <c r="AR61" s="8">
        <v>106.528689066569</v>
      </c>
      <c r="AS61" s="8">
        <v>40.562457053891997</v>
      </c>
      <c r="AT61" s="8">
        <v>54.041976928710902</v>
      </c>
      <c r="AU61" s="8">
        <v>25.2859297106342</v>
      </c>
      <c r="AV61" s="8">
        <v>45.3647448221842</v>
      </c>
      <c r="AW61" s="8">
        <v>16.5956045581448</v>
      </c>
      <c r="AX61" s="8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8">
        <v>10.630680407247199</v>
      </c>
      <c r="BF61" s="8">
        <v>25.172774632771802</v>
      </c>
      <c r="BG61" s="8">
        <v>12.0254647347234</v>
      </c>
      <c r="BH61" s="8">
        <v>24.273146311442002</v>
      </c>
      <c r="BI61" s="8"/>
      <c r="BJ61" s="8"/>
      <c r="BK61" s="8"/>
      <c r="BL61" s="8"/>
      <c r="BM61" s="8"/>
      <c r="BN61" s="8"/>
      <c r="BO61" s="8">
        <v>300</v>
      </c>
      <c r="BP61" s="36"/>
      <c r="BQ61" s="32"/>
      <c r="BR61" s="49"/>
      <c r="BS61" s="68"/>
      <c r="BT61" s="32" t="s">
        <v>285</v>
      </c>
      <c r="BU61" s="15" t="s">
        <v>286</v>
      </c>
      <c r="BV61" s="15" t="s">
        <v>287</v>
      </c>
      <c r="BW61" s="15" t="s">
        <v>288</v>
      </c>
      <c r="BX61" s="15" t="s">
        <v>289</v>
      </c>
    </row>
    <row r="62" spans="1:97" ht="10.199999999999999" x14ac:dyDescent="0.2">
      <c r="A62" s="30"/>
      <c r="B62" s="32">
        <v>25</v>
      </c>
      <c r="C62" s="49" t="s">
        <v>168</v>
      </c>
      <c r="D62" s="142" t="str">
        <f t="shared" si="1"/>
        <v>msl/r/tv2 (obi)6225 (offset 5)</v>
      </c>
      <c r="E62" s="32" t="s">
        <v>146</v>
      </c>
      <c r="F62" s="30"/>
      <c r="G62" s="35" t="s">
        <v>39</v>
      </c>
      <c r="H62" s="47" t="s">
        <v>256</v>
      </c>
      <c r="I62" s="47" t="s">
        <v>169</v>
      </c>
      <c r="J62" s="47" t="s">
        <v>170</v>
      </c>
      <c r="K62" s="47" t="s">
        <v>345</v>
      </c>
      <c r="L62" s="47">
        <v>500</v>
      </c>
      <c r="M62" s="32">
        <v>50</v>
      </c>
      <c r="N62" s="34">
        <v>62</v>
      </c>
      <c r="O62" s="32" t="s">
        <v>292</v>
      </c>
      <c r="P62" s="32" t="s">
        <v>46</v>
      </c>
      <c r="Q62" s="34" t="s">
        <v>199</v>
      </c>
      <c r="R62" s="32" t="s">
        <v>293</v>
      </c>
      <c r="S62" s="32" t="s">
        <v>294</v>
      </c>
      <c r="T62" s="34" t="s">
        <v>200</v>
      </c>
      <c r="U62" s="47" t="s">
        <v>229</v>
      </c>
      <c r="V62" s="34" t="s">
        <v>224</v>
      </c>
      <c r="W62" s="32" t="s">
        <v>197</v>
      </c>
      <c r="X62" s="32" t="s">
        <v>202</v>
      </c>
      <c r="Y62" s="32" t="s">
        <v>199</v>
      </c>
      <c r="Z62" s="32" t="s">
        <v>244</v>
      </c>
      <c r="AA62" s="47" t="s">
        <v>229</v>
      </c>
      <c r="AB62" s="34" t="s">
        <v>46</v>
      </c>
      <c r="AC62" s="83" t="s">
        <v>381</v>
      </c>
      <c r="AD62" s="32" t="s">
        <v>214</v>
      </c>
      <c r="AE62" s="32" t="s">
        <v>258</v>
      </c>
      <c r="AF62" s="32" t="s">
        <v>236</v>
      </c>
      <c r="AG62" s="34" t="s">
        <v>58</v>
      </c>
      <c r="AH62" s="32" t="s">
        <v>290</v>
      </c>
      <c r="AI62" s="32" t="s">
        <v>291</v>
      </c>
      <c r="AJ62" s="34" t="s">
        <v>53</v>
      </c>
      <c r="AK62" s="34" t="s">
        <v>54</v>
      </c>
      <c r="AL62" s="36"/>
      <c r="AM62" s="8">
        <v>57.071780050954501</v>
      </c>
      <c r="AN62" s="8">
        <v>457.75364176432203</v>
      </c>
      <c r="AO62" s="8">
        <v>42.661903873566601</v>
      </c>
      <c r="AP62" s="8">
        <v>72.5190404256184</v>
      </c>
      <c r="AQ62" s="8">
        <v>38.949362724057998</v>
      </c>
      <c r="AR62" s="8">
        <v>39.501557668050097</v>
      </c>
      <c r="AS62" s="8">
        <v>31.705713087512599</v>
      </c>
      <c r="AT62" s="8">
        <v>39.597395579020102</v>
      </c>
      <c r="AU62" s="8">
        <v>23.720819227157101</v>
      </c>
      <c r="AV62" s="8">
        <v>35.686571121215799</v>
      </c>
      <c r="AW62" s="8">
        <v>17.338407393424699</v>
      </c>
      <c r="AX62" s="8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8">
        <v>11.7090191687307</v>
      </c>
      <c r="BF62" s="8">
        <v>19.8493353525797</v>
      </c>
      <c r="BG62" s="8">
        <v>11.308062153477801</v>
      </c>
      <c r="BH62" s="8">
        <v>20.404219309488902</v>
      </c>
      <c r="BI62" s="8">
        <v>6.6923431734884904</v>
      </c>
      <c r="BJ62" s="8">
        <v>17.947771708170499</v>
      </c>
      <c r="BK62" s="8">
        <v>6.2675147825671704</v>
      </c>
      <c r="BL62" s="8">
        <v>17.4540697733561</v>
      </c>
      <c r="BM62" s="8"/>
      <c r="BN62" s="8"/>
      <c r="BO62" s="8">
        <v>500</v>
      </c>
      <c r="BP62" s="36"/>
      <c r="BQ62" s="32"/>
      <c r="BR62" s="49"/>
      <c r="BS62" s="68"/>
      <c r="BT62" s="32" t="s">
        <v>299</v>
      </c>
      <c r="BU62" s="15" t="s">
        <v>298</v>
      </c>
      <c r="BV62" s="15" t="s">
        <v>297</v>
      </c>
      <c r="BW62" s="15" t="s">
        <v>296</v>
      </c>
      <c r="BX62" s="15" t="s">
        <v>295</v>
      </c>
    </row>
    <row r="63" spans="1:97" ht="10.199999999999999" x14ac:dyDescent="0.2">
      <c r="A63" s="30"/>
      <c r="B63" s="32">
        <v>26</v>
      </c>
      <c r="C63" s="49" t="s">
        <v>168</v>
      </c>
      <c r="D63" s="142" t="str">
        <f t="shared" si="1"/>
        <v>msl/r/tv2 (obi)6225 (offset 5)</v>
      </c>
      <c r="E63" s="32" t="s">
        <v>146</v>
      </c>
      <c r="F63" s="30"/>
      <c r="G63" s="35" t="s">
        <v>39</v>
      </c>
      <c r="H63" s="47" t="s">
        <v>256</v>
      </c>
      <c r="I63" s="47" t="s">
        <v>169</v>
      </c>
      <c r="J63" s="47" t="s">
        <v>170</v>
      </c>
      <c r="K63" s="47" t="s">
        <v>345</v>
      </c>
      <c r="L63" s="47">
        <v>500</v>
      </c>
      <c r="M63" s="32">
        <v>50</v>
      </c>
      <c r="N63" s="34">
        <v>62</v>
      </c>
      <c r="O63" s="32" t="s">
        <v>292</v>
      </c>
      <c r="P63" s="32" t="s">
        <v>46</v>
      </c>
      <c r="Q63" s="34" t="s">
        <v>199</v>
      </c>
      <c r="R63" s="32" t="s">
        <v>293</v>
      </c>
      <c r="S63" s="84" t="s">
        <v>197</v>
      </c>
      <c r="T63" s="34" t="s">
        <v>200</v>
      </c>
      <c r="U63" s="47" t="s">
        <v>229</v>
      </c>
      <c r="V63" s="34" t="s">
        <v>224</v>
      </c>
      <c r="W63" s="32" t="s">
        <v>197</v>
      </c>
      <c r="X63" s="32" t="s">
        <v>197</v>
      </c>
      <c r="Y63" s="32" t="s">
        <v>199</v>
      </c>
      <c r="Z63" s="32" t="s">
        <v>244</v>
      </c>
      <c r="AA63" s="47" t="s">
        <v>229</v>
      </c>
      <c r="AB63" s="34" t="s">
        <v>46</v>
      </c>
      <c r="AC63" s="83" t="s">
        <v>381</v>
      </c>
      <c r="AD63" s="32" t="s">
        <v>214</v>
      </c>
      <c r="AE63" s="32" t="s">
        <v>300</v>
      </c>
      <c r="AF63" s="32" t="s">
        <v>229</v>
      </c>
      <c r="AG63" s="34" t="s">
        <v>58</v>
      </c>
      <c r="AH63" s="32" t="s">
        <v>290</v>
      </c>
      <c r="AI63" s="32" t="s">
        <v>291</v>
      </c>
      <c r="AJ63" s="34" t="s">
        <v>53</v>
      </c>
      <c r="AK63" s="34" t="s">
        <v>54</v>
      </c>
      <c r="AL63" s="36"/>
      <c r="AM63" s="8">
        <v>172.76728131694099</v>
      </c>
      <c r="AN63" s="8">
        <v>1448.55554199218</v>
      </c>
      <c r="AO63" s="8">
        <v>147.96218527516999</v>
      </c>
      <c r="AP63" s="8">
        <v>143.517318725585</v>
      </c>
      <c r="AQ63" s="8">
        <v>137.23604903682499</v>
      </c>
      <c r="AR63" s="8">
        <v>130.06256357828701</v>
      </c>
      <c r="AS63" s="8">
        <v>97.032779078329696</v>
      </c>
      <c r="AT63" s="8">
        <v>96.052101135253906</v>
      </c>
      <c r="AU63" s="8">
        <v>58.433391201880603</v>
      </c>
      <c r="AV63" s="8">
        <v>76.364761352539006</v>
      </c>
      <c r="AW63" s="8">
        <v>32.089397122782998</v>
      </c>
      <c r="AX63" s="8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8">
        <v>9.2067520387710999</v>
      </c>
      <c r="BF63" s="8">
        <v>25.0053412119547</v>
      </c>
      <c r="BG63" s="8">
        <v>7.01266439499393</v>
      </c>
      <c r="BH63" s="8">
        <v>21.935138066609699</v>
      </c>
      <c r="BI63" s="8">
        <v>5.9042458534240696</v>
      </c>
      <c r="BJ63" s="8">
        <v>22.440361022949201</v>
      </c>
      <c r="BK63" s="8">
        <v>5.4859546538322199</v>
      </c>
      <c r="BL63" s="8">
        <v>18.475629806518501</v>
      </c>
      <c r="BM63" s="8"/>
      <c r="BN63" s="8"/>
      <c r="BO63" s="8">
        <v>500</v>
      </c>
      <c r="BP63" s="36"/>
      <c r="BQ63" s="32"/>
      <c r="BR63" s="49"/>
      <c r="BS63" s="68"/>
      <c r="BT63" s="32" t="s">
        <v>305</v>
      </c>
      <c r="BU63" s="15" t="s">
        <v>304</v>
      </c>
      <c r="BV63" s="15" t="s">
        <v>303</v>
      </c>
      <c r="BW63" s="15" t="s">
        <v>302</v>
      </c>
      <c r="BX63" s="15" t="s">
        <v>301</v>
      </c>
    </row>
    <row r="64" spans="1:97" ht="10.199999999999999" x14ac:dyDescent="0.2">
      <c r="A64" s="30"/>
      <c r="B64" s="32">
        <v>27</v>
      </c>
      <c r="C64" s="49" t="s">
        <v>168</v>
      </c>
      <c r="D64" s="142" t="str">
        <f t="shared" si="1"/>
        <v>msl/r/tv2 (obi)6225 (offset 5)</v>
      </c>
      <c r="E64" s="32" t="s">
        <v>146</v>
      </c>
      <c r="F64" s="30"/>
      <c r="G64" s="35" t="s">
        <v>39</v>
      </c>
      <c r="H64" s="47" t="s">
        <v>256</v>
      </c>
      <c r="I64" s="47" t="s">
        <v>169</v>
      </c>
      <c r="J64" s="47" t="s">
        <v>170</v>
      </c>
      <c r="K64" s="47" t="s">
        <v>345</v>
      </c>
      <c r="L64" s="47">
        <v>500</v>
      </c>
      <c r="M64" s="32">
        <v>50</v>
      </c>
      <c r="N64" s="34">
        <v>62</v>
      </c>
      <c r="O64" s="32" t="s">
        <v>292</v>
      </c>
      <c r="P64" s="32" t="s">
        <v>46</v>
      </c>
      <c r="Q64" s="34" t="s">
        <v>199</v>
      </c>
      <c r="R64" s="32" t="s">
        <v>293</v>
      </c>
      <c r="S64" s="32" t="s">
        <v>237</v>
      </c>
      <c r="T64" s="34" t="s">
        <v>200</v>
      </c>
      <c r="U64" s="47" t="s">
        <v>306</v>
      </c>
      <c r="V64" s="34" t="s">
        <v>224</v>
      </c>
      <c r="W64" s="32" t="s">
        <v>237</v>
      </c>
      <c r="X64" s="32" t="s">
        <v>237</v>
      </c>
      <c r="Y64" s="32" t="s">
        <v>199</v>
      </c>
      <c r="Z64" s="32" t="s">
        <v>216</v>
      </c>
      <c r="AA64" s="47" t="s">
        <v>306</v>
      </c>
      <c r="AB64" s="34" t="s">
        <v>46</v>
      </c>
      <c r="AC64" s="83" t="s">
        <v>381</v>
      </c>
      <c r="AD64" s="32" t="s">
        <v>214</v>
      </c>
      <c r="AE64" s="32" t="s">
        <v>300</v>
      </c>
      <c r="AF64" s="32" t="s">
        <v>306</v>
      </c>
      <c r="AG64" s="34" t="s">
        <v>58</v>
      </c>
      <c r="AH64" s="32" t="s">
        <v>290</v>
      </c>
      <c r="AI64" s="32" t="s">
        <v>291</v>
      </c>
      <c r="AJ64" s="34" t="s">
        <v>53</v>
      </c>
      <c r="AK64" s="34" t="s">
        <v>54</v>
      </c>
      <c r="AL64" s="36"/>
      <c r="AM64" s="8">
        <v>203.76009344285501</v>
      </c>
      <c r="AN64" s="8">
        <v>1590.07775878906</v>
      </c>
      <c r="AO64" s="8">
        <v>183.46621408770099</v>
      </c>
      <c r="AP64" s="8">
        <v>164.84979248046801</v>
      </c>
      <c r="AQ64" s="8">
        <v>166.43837024319501</v>
      </c>
      <c r="AR64" s="8">
        <v>188.306299845377</v>
      </c>
      <c r="AS64" s="8">
        <v>115.21071403257299</v>
      </c>
      <c r="AT64" s="8">
        <v>150.41912333170501</v>
      </c>
      <c r="AU64" s="8">
        <v>64.356919934672604</v>
      </c>
      <c r="AV64" s="8">
        <v>169.268328348795</v>
      </c>
      <c r="AW64" s="8">
        <v>36.593468327676099</v>
      </c>
      <c r="AX64" s="8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8">
        <v>13.5018077358122</v>
      </c>
      <c r="BF64" s="8">
        <v>70.588073094685797</v>
      </c>
      <c r="BG64" s="8">
        <v>10.694810128981</v>
      </c>
      <c r="BH64" s="8">
        <v>70.869469960530594</v>
      </c>
      <c r="BI64" s="8">
        <v>10.868207131662601</v>
      </c>
      <c r="BJ64" s="8">
        <v>71.788420995076393</v>
      </c>
      <c r="BK64" s="8">
        <v>9.8089371342812797</v>
      </c>
      <c r="BL64" s="8">
        <v>71.297887166341098</v>
      </c>
      <c r="BM64" s="8"/>
      <c r="BN64" s="8"/>
      <c r="BO64" s="8">
        <v>500</v>
      </c>
      <c r="BP64" s="36"/>
      <c r="BQ64" s="32"/>
      <c r="BR64" s="49"/>
      <c r="BS64" s="128"/>
      <c r="BT64" s="47" t="s">
        <v>311</v>
      </c>
      <c r="BU64" s="73" t="s">
        <v>310</v>
      </c>
      <c r="BV64" s="73" t="s">
        <v>309</v>
      </c>
      <c r="BW64" s="73" t="s">
        <v>308</v>
      </c>
      <c r="BX64" s="73" t="s">
        <v>307</v>
      </c>
    </row>
    <row r="65" spans="1:77" ht="10.199999999999999" x14ac:dyDescent="0.2">
      <c r="A65" s="30"/>
      <c r="B65" s="95">
        <v>28</v>
      </c>
      <c r="C65" s="96" t="s">
        <v>168</v>
      </c>
      <c r="D65" s="143" t="str">
        <f t="shared" si="1"/>
        <v>msl/r/tv2 (obi)6230 (offset 1)</v>
      </c>
      <c r="E65" s="95" t="s">
        <v>146</v>
      </c>
      <c r="F65" s="30"/>
      <c r="G65" s="95" t="s">
        <v>39</v>
      </c>
      <c r="H65" s="47" t="s">
        <v>256</v>
      </c>
      <c r="I65" s="47" t="s">
        <v>169</v>
      </c>
      <c r="J65" s="47" t="s">
        <v>336</v>
      </c>
      <c r="K65" s="47" t="s">
        <v>346</v>
      </c>
      <c r="L65" s="95">
        <v>500</v>
      </c>
      <c r="M65" s="95">
        <v>50</v>
      </c>
      <c r="N65" s="97">
        <v>62</v>
      </c>
      <c r="O65" s="95" t="s">
        <v>318</v>
      </c>
      <c r="P65" s="95" t="s">
        <v>46</v>
      </c>
      <c r="Q65" s="97" t="s">
        <v>199</v>
      </c>
      <c r="R65" s="95" t="s">
        <v>216</v>
      </c>
      <c r="S65" s="95" t="s">
        <v>237</v>
      </c>
      <c r="T65" s="97" t="s">
        <v>200</v>
      </c>
      <c r="U65" s="95" t="s">
        <v>236</v>
      </c>
      <c r="V65" s="97" t="s">
        <v>224</v>
      </c>
      <c r="W65" s="95" t="s">
        <v>237</v>
      </c>
      <c r="X65" s="95" t="s">
        <v>237</v>
      </c>
      <c r="Y65" s="95" t="s">
        <v>199</v>
      </c>
      <c r="Z65" s="95" t="s">
        <v>216</v>
      </c>
      <c r="AA65" s="95" t="s">
        <v>236</v>
      </c>
      <c r="AB65" s="97" t="s">
        <v>46</v>
      </c>
      <c r="AC65" s="97" t="s">
        <v>381</v>
      </c>
      <c r="AD65" s="95" t="s">
        <v>214</v>
      </c>
      <c r="AE65" s="95" t="s">
        <v>300</v>
      </c>
      <c r="AF65" s="95" t="s">
        <v>236</v>
      </c>
      <c r="AG65" s="97" t="s">
        <v>58</v>
      </c>
      <c r="AH65" s="95" t="s">
        <v>290</v>
      </c>
      <c r="AI65" s="95" t="s">
        <v>291</v>
      </c>
      <c r="AJ65" s="97" t="s">
        <v>53</v>
      </c>
      <c r="AK65" s="97" t="s">
        <v>54</v>
      </c>
      <c r="AL65" s="36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8">
        <v>12.4589275077537</v>
      </c>
      <c r="BF65" s="8">
        <v>114.468348741531</v>
      </c>
      <c r="BG65" s="8">
        <v>11.5656393898857</v>
      </c>
      <c r="BH65" s="8">
        <v>116.036105155944</v>
      </c>
      <c r="BI65" s="8">
        <v>14.4511467615763</v>
      </c>
      <c r="BJ65" s="8">
        <v>115.157071352005</v>
      </c>
      <c r="BK65" s="8">
        <v>11.696303155687101</v>
      </c>
      <c r="BL65" s="8">
        <v>114.727144479751</v>
      </c>
      <c r="BM65" s="8"/>
      <c r="BN65" s="8"/>
      <c r="BO65" s="8">
        <v>500</v>
      </c>
      <c r="BP65" s="36"/>
      <c r="BQ65" s="32"/>
      <c r="BR65" s="49"/>
      <c r="BS65" s="128" t="s">
        <v>312</v>
      </c>
      <c r="BT65" s="47" t="s">
        <v>317</v>
      </c>
      <c r="BU65" s="73" t="s">
        <v>316</v>
      </c>
      <c r="BV65" s="73" t="s">
        <v>315</v>
      </c>
      <c r="BW65" s="73" t="s">
        <v>314</v>
      </c>
      <c r="BX65" s="73" t="s">
        <v>313</v>
      </c>
    </row>
    <row r="66" spans="1:77" ht="10.199999999999999" x14ac:dyDescent="0.2">
      <c r="A66" s="30"/>
      <c r="B66" s="32">
        <v>29</v>
      </c>
      <c r="C66" s="49" t="s">
        <v>168</v>
      </c>
      <c r="D66" s="143" t="str">
        <f t="shared" si="1"/>
        <v>msl/r/tv2 (obi)6230 (offset 1)</v>
      </c>
      <c r="E66" s="32" t="s">
        <v>146</v>
      </c>
      <c r="F66" s="30"/>
      <c r="G66" s="35" t="s">
        <v>39</v>
      </c>
      <c r="H66" s="47" t="s">
        <v>256</v>
      </c>
      <c r="I66" s="47" t="s">
        <v>169</v>
      </c>
      <c r="J66" s="47" t="s">
        <v>336</v>
      </c>
      <c r="K66" s="47" t="s">
        <v>346</v>
      </c>
      <c r="L66" s="32">
        <v>500</v>
      </c>
      <c r="M66" s="32">
        <v>30</v>
      </c>
      <c r="N66" s="34">
        <v>62</v>
      </c>
      <c r="O66" s="32" t="s">
        <v>318</v>
      </c>
      <c r="P66" s="32" t="s">
        <v>46</v>
      </c>
      <c r="Q66" s="34" t="s">
        <v>199</v>
      </c>
      <c r="R66" s="84" t="s">
        <v>216</v>
      </c>
      <c r="S66" s="32" t="s">
        <v>320</v>
      </c>
      <c r="T66" s="34" t="s">
        <v>200</v>
      </c>
      <c r="U66" s="47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47" t="s">
        <v>319</v>
      </c>
      <c r="AB66" s="34" t="s">
        <v>46</v>
      </c>
      <c r="AC66" s="34" t="s">
        <v>381</v>
      </c>
      <c r="AD66" s="32" t="s">
        <v>214</v>
      </c>
      <c r="AE66" s="32" t="s">
        <v>321</v>
      </c>
      <c r="AF66" s="32" t="s">
        <v>322</v>
      </c>
      <c r="AG66" s="34" t="s">
        <v>58</v>
      </c>
      <c r="AH66" s="32" t="s">
        <v>290</v>
      </c>
      <c r="AI66" s="32" t="s">
        <v>291</v>
      </c>
      <c r="AJ66" s="34" t="s">
        <v>53</v>
      </c>
      <c r="AK66" s="34" t="s">
        <v>54</v>
      </c>
      <c r="AL66" s="36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8">
        <v>9.2078121326587805</v>
      </c>
      <c r="BF66" s="8">
        <v>92.053703784942599</v>
      </c>
      <c r="BG66" s="8">
        <v>10.198861969841801</v>
      </c>
      <c r="BH66" s="8">
        <v>92.206084489822302</v>
      </c>
      <c r="BI66" s="8">
        <v>8.8018457977859992</v>
      </c>
      <c r="BJ66" s="8">
        <v>91.182421922683702</v>
      </c>
      <c r="BK66" s="8">
        <v>7.6298131412929902</v>
      </c>
      <c r="BL66" s="8">
        <v>91.594741106033297</v>
      </c>
      <c r="BM66" s="8"/>
      <c r="BN66" s="8"/>
      <c r="BO66" s="8">
        <v>500</v>
      </c>
      <c r="BP66" s="36"/>
      <c r="BQ66" s="32"/>
      <c r="BR66" s="49"/>
      <c r="BS66" s="128"/>
      <c r="BT66" s="47" t="s">
        <v>329</v>
      </c>
      <c r="BU66" s="73" t="s">
        <v>328</v>
      </c>
      <c r="BV66" s="73" t="s">
        <v>333</v>
      </c>
      <c r="BW66" s="73" t="s">
        <v>327</v>
      </c>
      <c r="BX66" s="73" t="s">
        <v>326</v>
      </c>
    </row>
    <row r="67" spans="1:77" ht="10.199999999999999" x14ac:dyDescent="0.2">
      <c r="A67" s="30"/>
      <c r="B67" s="32">
        <v>30</v>
      </c>
      <c r="C67" s="49" t="s">
        <v>168</v>
      </c>
      <c r="D67" s="164" t="str">
        <f t="shared" si="1"/>
        <v>msl/r/t/u700/v700v2 (obi)6230 (offset 1)</v>
      </c>
      <c r="E67" s="32" t="s">
        <v>146</v>
      </c>
      <c r="F67" s="30"/>
      <c r="G67" s="35" t="s">
        <v>39</v>
      </c>
      <c r="H67" s="47" t="s">
        <v>239</v>
      </c>
      <c r="I67" s="47" t="s">
        <v>169</v>
      </c>
      <c r="J67" s="47" t="s">
        <v>336</v>
      </c>
      <c r="K67" s="47" t="s">
        <v>346</v>
      </c>
      <c r="L67" s="32">
        <v>500</v>
      </c>
      <c r="M67" s="32">
        <v>30</v>
      </c>
      <c r="N67" s="34">
        <v>62</v>
      </c>
      <c r="O67" s="32" t="s">
        <v>318</v>
      </c>
      <c r="P67" s="32" t="s">
        <v>46</v>
      </c>
      <c r="Q67" s="34" t="s">
        <v>199</v>
      </c>
      <c r="R67" s="84" t="s">
        <v>216</v>
      </c>
      <c r="S67" s="32" t="s">
        <v>320</v>
      </c>
      <c r="T67" s="34" t="s">
        <v>200</v>
      </c>
      <c r="U67" s="47" t="s">
        <v>319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47" t="s">
        <v>319</v>
      </c>
      <c r="AB67" s="34" t="s">
        <v>46</v>
      </c>
      <c r="AC67" s="34" t="s">
        <v>381</v>
      </c>
      <c r="AD67" s="32" t="s">
        <v>214</v>
      </c>
      <c r="AE67" s="32" t="s">
        <v>321</v>
      </c>
      <c r="AF67" s="32" t="s">
        <v>322</v>
      </c>
      <c r="AG67" s="34" t="s">
        <v>58</v>
      </c>
      <c r="AH67" s="32" t="s">
        <v>290</v>
      </c>
      <c r="AI67" s="32" t="s">
        <v>291</v>
      </c>
      <c r="AJ67" s="34" t="s">
        <v>53</v>
      </c>
      <c r="AK67" s="34" t="s">
        <v>54</v>
      </c>
      <c r="AL67" s="36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8">
        <v>10.1118775297094</v>
      </c>
      <c r="BF67" s="8">
        <v>79.352541923522907</v>
      </c>
      <c r="BG67" s="8">
        <v>9.9111326712149097</v>
      </c>
      <c r="BH67" s="8">
        <v>79.1156680583953</v>
      </c>
      <c r="BI67" s="8">
        <v>8.8596499760945608</v>
      </c>
      <c r="BJ67" s="8">
        <v>78.121259927749605</v>
      </c>
      <c r="BK67" s="8">
        <v>10.046718067593</v>
      </c>
      <c r="BL67" s="8">
        <v>78.321667671203599</v>
      </c>
      <c r="BM67" s="8"/>
      <c r="BN67" s="8"/>
      <c r="BO67" s="8">
        <v>500</v>
      </c>
      <c r="BP67" s="36"/>
      <c r="BQ67" s="32"/>
      <c r="BR67" s="49"/>
      <c r="BS67" s="128"/>
      <c r="BT67" s="47" t="s">
        <v>335</v>
      </c>
      <c r="BU67" s="73" t="s">
        <v>334</v>
      </c>
      <c r="BV67" s="73" t="s">
        <v>332</v>
      </c>
      <c r="BW67" s="73" t="s">
        <v>331</v>
      </c>
      <c r="BX67" s="73" t="s">
        <v>330</v>
      </c>
    </row>
    <row r="68" spans="1:77" ht="10.199999999999999" x14ac:dyDescent="0.2">
      <c r="A68" s="30"/>
      <c r="B68" s="32">
        <v>31</v>
      </c>
      <c r="C68" s="49" t="s">
        <v>168</v>
      </c>
      <c r="D68" s="144" t="str">
        <f t="shared" si="1"/>
        <v>msl/r/t/u700/v700v2 (imd)6230 (offset 1)</v>
      </c>
      <c r="E68" s="32" t="s">
        <v>146</v>
      </c>
      <c r="F68" s="30"/>
      <c r="G68" s="35" t="s">
        <v>39</v>
      </c>
      <c r="H68" s="47" t="s">
        <v>239</v>
      </c>
      <c r="I68" s="47" t="s">
        <v>323</v>
      </c>
      <c r="J68" s="47" t="s">
        <v>336</v>
      </c>
      <c r="K68" s="47" t="s">
        <v>346</v>
      </c>
      <c r="L68" s="32">
        <v>500</v>
      </c>
      <c r="M68" s="32">
        <v>30</v>
      </c>
      <c r="N68" s="34">
        <v>62</v>
      </c>
      <c r="O68" s="32" t="s">
        <v>318</v>
      </c>
      <c r="P68" s="32" t="s">
        <v>46</v>
      </c>
      <c r="Q68" s="34" t="s">
        <v>199</v>
      </c>
      <c r="R68" s="84" t="s">
        <v>216</v>
      </c>
      <c r="S68" s="32" t="s">
        <v>320</v>
      </c>
      <c r="T68" s="34" t="s">
        <v>200</v>
      </c>
      <c r="U68" s="47" t="s">
        <v>319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319</v>
      </c>
      <c r="AB68" s="34" t="s">
        <v>46</v>
      </c>
      <c r="AC68" s="34" t="s">
        <v>381</v>
      </c>
      <c r="AD68" s="32" t="s">
        <v>214</v>
      </c>
      <c r="AE68" s="32" t="s">
        <v>321</v>
      </c>
      <c r="AF68" s="32" t="s">
        <v>322</v>
      </c>
      <c r="AG68" s="34" t="s">
        <v>58</v>
      </c>
      <c r="AH68" s="32" t="s">
        <v>290</v>
      </c>
      <c r="AI68" s="32" t="s">
        <v>291</v>
      </c>
      <c r="AJ68" s="34" t="s">
        <v>53</v>
      </c>
      <c r="AK68" s="34" t="s">
        <v>54</v>
      </c>
      <c r="AL68" s="36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8">
        <v>63.152898859094599</v>
      </c>
      <c r="BF68" s="8">
        <v>100.194520950317</v>
      </c>
      <c r="BG68" s="8">
        <v>35.475341796875</v>
      </c>
      <c r="BH68" s="8">
        <v>79.009883880615206</v>
      </c>
      <c r="BI68" s="8">
        <v>32.511577959413799</v>
      </c>
      <c r="BJ68" s="8">
        <v>76.849155426025305</v>
      </c>
      <c r="BK68" s="8">
        <v>32.486061661331703</v>
      </c>
      <c r="BL68" s="8">
        <v>76.417100906371999</v>
      </c>
      <c r="BM68" s="8"/>
      <c r="BN68" s="8"/>
      <c r="BO68" s="8">
        <v>500</v>
      </c>
      <c r="BP68" s="36"/>
      <c r="BQ68" s="32"/>
      <c r="BR68" s="49"/>
      <c r="BS68" s="129" t="s">
        <v>342</v>
      </c>
      <c r="BT68" s="130" t="s">
        <v>341</v>
      </c>
      <c r="BU68" s="131" t="s">
        <v>340</v>
      </c>
      <c r="BV68" s="131" t="s">
        <v>339</v>
      </c>
      <c r="BW68" s="131" t="s">
        <v>338</v>
      </c>
      <c r="BX68" s="131" t="s">
        <v>337</v>
      </c>
      <c r="BY68" s="132"/>
    </row>
    <row r="69" spans="1:77" s="113" customFormat="1" ht="10.199999999999999" x14ac:dyDescent="0.2">
      <c r="A69" s="107"/>
      <c r="B69" s="108">
        <v>32</v>
      </c>
      <c r="C69" s="109" t="s">
        <v>168</v>
      </c>
      <c r="D69" s="164" t="str">
        <f t="shared" si="1"/>
        <v>msl/r/t/u700/v700v2 (obj)6230 (offset 1)</v>
      </c>
      <c r="E69" s="110" t="s">
        <v>146</v>
      </c>
      <c r="F69" s="107"/>
      <c r="G69" s="111" t="s">
        <v>39</v>
      </c>
      <c r="H69" s="114" t="s">
        <v>239</v>
      </c>
      <c r="I69" s="114" t="s">
        <v>117</v>
      </c>
      <c r="J69" s="114" t="s">
        <v>347</v>
      </c>
      <c r="K69" s="114" t="s">
        <v>348</v>
      </c>
      <c r="L69" s="114">
        <v>500</v>
      </c>
      <c r="M69" s="114">
        <v>30</v>
      </c>
      <c r="N69" s="114">
        <v>62</v>
      </c>
      <c r="O69" s="114" t="s">
        <v>318</v>
      </c>
      <c r="P69" s="114" t="s">
        <v>46</v>
      </c>
      <c r="Q69" s="114" t="s">
        <v>199</v>
      </c>
      <c r="R69" s="114" t="s">
        <v>216</v>
      </c>
      <c r="S69" s="114" t="s">
        <v>320</v>
      </c>
      <c r="T69" s="114" t="s">
        <v>200</v>
      </c>
      <c r="U69" s="114" t="s">
        <v>319</v>
      </c>
      <c r="V69" s="114" t="s">
        <v>224</v>
      </c>
      <c r="W69" s="114" t="s">
        <v>184</v>
      </c>
      <c r="X69" s="114" t="s">
        <v>186</v>
      </c>
      <c r="Y69" s="114" t="s">
        <v>171</v>
      </c>
      <c r="Z69" s="114" t="s">
        <v>203</v>
      </c>
      <c r="AA69" s="114" t="s">
        <v>319</v>
      </c>
      <c r="AB69" s="114" t="s">
        <v>46</v>
      </c>
      <c r="AC69" s="114" t="s">
        <v>381</v>
      </c>
      <c r="AD69" s="114" t="s">
        <v>214</v>
      </c>
      <c r="AE69" s="114" t="s">
        <v>321</v>
      </c>
      <c r="AF69" s="114" t="s">
        <v>322</v>
      </c>
      <c r="AG69" s="114" t="s">
        <v>58</v>
      </c>
      <c r="AH69" s="114" t="s">
        <v>290</v>
      </c>
      <c r="AI69" s="114" t="s">
        <v>291</v>
      </c>
      <c r="AJ69" s="114" t="s">
        <v>53</v>
      </c>
      <c r="AK69" s="114" t="s">
        <v>54</v>
      </c>
      <c r="AL69" s="112"/>
      <c r="AM69" s="126">
        <v>62.877708875215902</v>
      </c>
      <c r="AN69" s="126">
        <v>94.952963256835901</v>
      </c>
      <c r="AO69" s="126">
        <v>56.1078781714806</v>
      </c>
      <c r="AP69" s="126">
        <v>105.029967498779</v>
      </c>
      <c r="AQ69" s="126">
        <v>52.745119388286803</v>
      </c>
      <c r="AR69" s="126">
        <v>70.629306793212805</v>
      </c>
      <c r="AS69" s="126">
        <v>40.976320266723597</v>
      </c>
      <c r="AT69" s="126">
        <v>99.029536437988199</v>
      </c>
      <c r="AU69" s="126">
        <v>27.236779506389901</v>
      </c>
      <c r="AV69" s="126">
        <v>80.115940475463802</v>
      </c>
      <c r="AW69" s="126">
        <v>17.8412153537456</v>
      </c>
      <c r="AX69" s="126">
        <v>50.423555755615197</v>
      </c>
      <c r="AY69" s="126">
        <v>18.0975671914907</v>
      </c>
      <c r="AZ69" s="126">
        <v>44.042997741699203</v>
      </c>
      <c r="BA69" s="126">
        <v>16.9491234192481</v>
      </c>
      <c r="BB69" s="126">
        <v>77.385494232177706</v>
      </c>
      <c r="BC69" s="126">
        <v>14.4335609582754</v>
      </c>
      <c r="BD69" s="126">
        <v>44.902422714233303</v>
      </c>
      <c r="BE69" s="127">
        <v>12.1879046146686</v>
      </c>
      <c r="BF69" s="127">
        <v>56.658317184448201</v>
      </c>
      <c r="BG69" s="127">
        <v>10.795161173893799</v>
      </c>
      <c r="BH69" s="127">
        <v>50.215784072875898</v>
      </c>
      <c r="BI69" s="127">
        <v>12.7014615719135</v>
      </c>
      <c r="BJ69" s="127">
        <v>49.435476303100501</v>
      </c>
      <c r="BK69" s="127">
        <v>9.92226872077355</v>
      </c>
      <c r="BL69" s="127">
        <v>49.419598770141597</v>
      </c>
      <c r="BM69" s="127"/>
      <c r="BN69" s="127"/>
      <c r="BO69" s="127">
        <v>500</v>
      </c>
      <c r="BP69" s="112"/>
      <c r="BQ69" s="110"/>
      <c r="BR69" s="109"/>
      <c r="BS69" s="133" t="s">
        <v>355</v>
      </c>
      <c r="BT69" s="99" t="s">
        <v>354</v>
      </c>
      <c r="BU69" s="73" t="s">
        <v>353</v>
      </c>
      <c r="BV69" s="73" t="s">
        <v>352</v>
      </c>
      <c r="BW69" s="134" t="s">
        <v>351</v>
      </c>
      <c r="BX69" s="73" t="s">
        <v>350</v>
      </c>
      <c r="BY69" s="15"/>
    </row>
    <row r="70" spans="1:77" ht="10.199999999999999" x14ac:dyDescent="0.2">
      <c r="A70" s="30"/>
      <c r="B70" s="99">
        <v>33</v>
      </c>
      <c r="C70" s="49" t="s">
        <v>168</v>
      </c>
      <c r="D70" s="144" t="str">
        <f t="shared" si="1"/>
        <v>msl/r/t/u700/v700v2 (imd)6230 (offset 1)</v>
      </c>
      <c r="E70" s="32" t="s">
        <v>146</v>
      </c>
      <c r="F70" s="30"/>
      <c r="G70" s="35" t="s">
        <v>39</v>
      </c>
      <c r="H70" s="80" t="s">
        <v>239</v>
      </c>
      <c r="I70" s="80" t="s">
        <v>323</v>
      </c>
      <c r="J70" s="80" t="s">
        <v>347</v>
      </c>
      <c r="K70" s="80" t="s">
        <v>348</v>
      </c>
      <c r="L70" s="80">
        <v>500</v>
      </c>
      <c r="M70" s="80">
        <v>30</v>
      </c>
      <c r="N70" s="80">
        <v>62</v>
      </c>
      <c r="O70" s="80" t="s">
        <v>318</v>
      </c>
      <c r="P70" s="80" t="s">
        <v>46</v>
      </c>
      <c r="Q70" s="80" t="s">
        <v>199</v>
      </c>
      <c r="R70" s="80" t="s">
        <v>216</v>
      </c>
      <c r="S70" s="80" t="s">
        <v>320</v>
      </c>
      <c r="T70" s="80" t="s">
        <v>200</v>
      </c>
      <c r="U70" s="80" t="s">
        <v>319</v>
      </c>
      <c r="V70" s="80" t="s">
        <v>224</v>
      </c>
      <c r="W70" s="80" t="s">
        <v>184</v>
      </c>
      <c r="X70" s="80" t="s">
        <v>186</v>
      </c>
      <c r="Y70" s="80" t="s">
        <v>171</v>
      </c>
      <c r="Z70" s="80" t="s">
        <v>203</v>
      </c>
      <c r="AA70" s="80" t="s">
        <v>319</v>
      </c>
      <c r="AB70" s="80" t="s">
        <v>46</v>
      </c>
      <c r="AC70" s="80" t="s">
        <v>381</v>
      </c>
      <c r="AD70" s="80" t="s">
        <v>214</v>
      </c>
      <c r="AE70" s="80" t="s">
        <v>321</v>
      </c>
      <c r="AF70" s="80" t="s">
        <v>322</v>
      </c>
      <c r="AG70" s="80" t="s">
        <v>58</v>
      </c>
      <c r="AH70" s="80" t="s">
        <v>290</v>
      </c>
      <c r="AI70" s="80" t="s">
        <v>291</v>
      </c>
      <c r="AJ70" s="80" t="s">
        <v>53</v>
      </c>
      <c r="AK70" s="80" t="s">
        <v>54</v>
      </c>
      <c r="AL70" s="36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8"/>
      <c r="BN70" s="8"/>
      <c r="BO70" s="8">
        <v>500</v>
      </c>
      <c r="BP70" s="36"/>
      <c r="BQ70" s="32"/>
      <c r="BR70" s="49"/>
      <c r="BS70" s="133" t="s">
        <v>361</v>
      </c>
      <c r="BT70" s="99" t="s">
        <v>360</v>
      </c>
      <c r="BU70" s="135" t="s">
        <v>359</v>
      </c>
      <c r="BV70" s="134" t="s">
        <v>358</v>
      </c>
      <c r="BW70" s="134" t="s">
        <v>357</v>
      </c>
      <c r="BX70" s="135" t="s">
        <v>356</v>
      </c>
    </row>
    <row r="71" spans="1:77" ht="10.199999999999999" x14ac:dyDescent="0.2">
      <c r="A71" s="30"/>
      <c r="B71" s="32">
        <v>34</v>
      </c>
      <c r="C71" s="49" t="s">
        <v>168</v>
      </c>
      <c r="D71" s="144" t="str">
        <f t="shared" si="1"/>
        <v>msl/r/t/u700/v700v2 (imd)6230 (offset 1)</v>
      </c>
      <c r="E71" s="32" t="s">
        <v>146</v>
      </c>
      <c r="F71" s="30"/>
      <c r="G71" s="35" t="s">
        <v>39</v>
      </c>
      <c r="H71" s="83" t="s">
        <v>239</v>
      </c>
      <c r="I71" s="83" t="s">
        <v>323</v>
      </c>
      <c r="J71" s="83" t="s">
        <v>347</v>
      </c>
      <c r="K71" s="83" t="s">
        <v>348</v>
      </c>
      <c r="L71" s="84">
        <v>500</v>
      </c>
      <c r="M71" s="84">
        <v>30</v>
      </c>
      <c r="N71" s="34">
        <v>62</v>
      </c>
      <c r="O71" s="84" t="s">
        <v>318</v>
      </c>
      <c r="P71" s="84" t="s">
        <v>46</v>
      </c>
      <c r="Q71" s="34" t="s">
        <v>199</v>
      </c>
      <c r="R71" s="84" t="s">
        <v>216</v>
      </c>
      <c r="S71" s="84" t="s">
        <v>320</v>
      </c>
      <c r="T71" s="34" t="s">
        <v>200</v>
      </c>
      <c r="U71" s="83" t="s">
        <v>319</v>
      </c>
      <c r="V71" s="83" t="s">
        <v>224</v>
      </c>
      <c r="W71" s="84" t="s">
        <v>184</v>
      </c>
      <c r="X71" s="84" t="s">
        <v>186</v>
      </c>
      <c r="Y71" s="84" t="s">
        <v>171</v>
      </c>
      <c r="Z71" s="84" t="s">
        <v>203</v>
      </c>
      <c r="AA71" s="83" t="s">
        <v>319</v>
      </c>
      <c r="AB71" s="84" t="s">
        <v>46</v>
      </c>
      <c r="AC71" s="84" t="s">
        <v>381</v>
      </c>
      <c r="AD71" s="84" t="s">
        <v>214</v>
      </c>
      <c r="AE71" s="84" t="s">
        <v>321</v>
      </c>
      <c r="AF71" s="84" t="s">
        <v>322</v>
      </c>
      <c r="AG71" s="84" t="s">
        <v>58</v>
      </c>
      <c r="AH71" s="84" t="s">
        <v>290</v>
      </c>
      <c r="AI71" s="84" t="s">
        <v>291</v>
      </c>
      <c r="AJ71" s="84" t="s">
        <v>53</v>
      </c>
      <c r="AK71" s="84" t="s">
        <v>54</v>
      </c>
      <c r="AL71" s="36"/>
      <c r="AM71" s="2">
        <v>71.058140974778397</v>
      </c>
      <c r="AN71" s="2">
        <v>265.469226074218</v>
      </c>
      <c r="AO71" s="2">
        <v>61.319406802837598</v>
      </c>
      <c r="AP71" s="2">
        <v>166.461598968505</v>
      </c>
      <c r="AQ71" s="2">
        <v>56.437274052546499</v>
      </c>
      <c r="AR71" s="2">
        <v>124.338119506835</v>
      </c>
      <c r="AS71" s="2">
        <v>47.059073668259799</v>
      </c>
      <c r="AT71" s="2">
        <v>101.840943908691</v>
      </c>
      <c r="AU71" s="2">
        <v>41.095383350665699</v>
      </c>
      <c r="AV71" s="2">
        <v>122.909629058837</v>
      </c>
      <c r="AW71" s="2">
        <v>22.533559725834699</v>
      </c>
      <c r="AX71" s="2">
        <v>63.632677841186499</v>
      </c>
      <c r="AY71" s="2">
        <v>16.742213689363901</v>
      </c>
      <c r="AZ71" s="2">
        <v>98.9135639190673</v>
      </c>
      <c r="BA71" s="2">
        <v>15.2869146420405</v>
      </c>
      <c r="BB71" s="2">
        <v>67.661907196044893</v>
      </c>
      <c r="BC71" s="2">
        <v>20.6434994477492</v>
      </c>
      <c r="BD71" s="2">
        <v>100.57059059143</v>
      </c>
      <c r="BE71" s="8">
        <v>18.502612554110001</v>
      </c>
      <c r="BF71" s="8">
        <v>100.470175933837</v>
      </c>
      <c r="BG71" s="8">
        <v>13.3881823099576</v>
      </c>
      <c r="BH71" s="8">
        <v>114.779244041442</v>
      </c>
      <c r="BI71" s="8">
        <v>12.819020748138399</v>
      </c>
      <c r="BJ71" s="8">
        <v>100.473306274414</v>
      </c>
      <c r="BK71" s="8">
        <v>12.6342270924494</v>
      </c>
      <c r="BL71" s="8">
        <v>97.776087951660102</v>
      </c>
      <c r="BM71" s="8"/>
      <c r="BN71" s="8"/>
      <c r="BO71" s="8">
        <v>500</v>
      </c>
      <c r="BP71" s="36"/>
      <c r="BQ71" s="32"/>
      <c r="BR71" s="49"/>
      <c r="BS71" s="133" t="s">
        <v>367</v>
      </c>
      <c r="BT71" s="47" t="s">
        <v>366</v>
      </c>
      <c r="BU71" s="135" t="s">
        <v>365</v>
      </c>
      <c r="BV71" s="73" t="s">
        <v>364</v>
      </c>
      <c r="BW71" s="73" t="s">
        <v>363</v>
      </c>
      <c r="BX71" s="73" t="s">
        <v>362</v>
      </c>
    </row>
    <row r="72" spans="1:77" ht="10.199999999999999" x14ac:dyDescent="0.2">
      <c r="A72" s="30"/>
      <c r="B72" s="47">
        <v>35</v>
      </c>
      <c r="C72" s="49" t="s">
        <v>168</v>
      </c>
      <c r="D72" s="144" t="str">
        <f t="shared" si="1"/>
        <v>msl/r/t/u700/v700v2 (imd)6230 (offset 1)</v>
      </c>
      <c r="E72" s="32" t="s">
        <v>146</v>
      </c>
      <c r="F72" s="30"/>
      <c r="G72" s="35" t="s">
        <v>39</v>
      </c>
      <c r="H72" s="83" t="s">
        <v>239</v>
      </c>
      <c r="I72" s="83" t="s">
        <v>323</v>
      </c>
      <c r="J72" s="83" t="s">
        <v>347</v>
      </c>
      <c r="K72" s="83" t="s">
        <v>348</v>
      </c>
      <c r="L72" s="84">
        <v>500</v>
      </c>
      <c r="M72" s="84">
        <v>30</v>
      </c>
      <c r="N72" s="34">
        <v>62</v>
      </c>
      <c r="O72" s="84" t="s">
        <v>318</v>
      </c>
      <c r="P72" s="84" t="s">
        <v>46</v>
      </c>
      <c r="Q72" s="34" t="s">
        <v>199</v>
      </c>
      <c r="R72" s="84" t="s">
        <v>216</v>
      </c>
      <c r="S72" s="32" t="s">
        <v>197</v>
      </c>
      <c r="T72" s="34" t="s">
        <v>200</v>
      </c>
      <c r="U72" s="32" t="s">
        <v>223</v>
      </c>
      <c r="V72" s="83" t="s">
        <v>224</v>
      </c>
      <c r="W72" s="84" t="s">
        <v>184</v>
      </c>
      <c r="X72" s="84" t="s">
        <v>186</v>
      </c>
      <c r="Y72" s="84" t="s">
        <v>171</v>
      </c>
      <c r="Z72" s="84" t="s">
        <v>203</v>
      </c>
      <c r="AA72" s="32" t="s">
        <v>223</v>
      </c>
      <c r="AB72" s="84" t="s">
        <v>46</v>
      </c>
      <c r="AC72" s="84" t="s">
        <v>381</v>
      </c>
      <c r="AD72" s="84" t="s">
        <v>214</v>
      </c>
      <c r="AE72" s="32" t="s">
        <v>215</v>
      </c>
      <c r="AF72" s="32" t="s">
        <v>223</v>
      </c>
      <c r="AG72" s="84" t="s">
        <v>58</v>
      </c>
      <c r="AH72" s="84" t="s">
        <v>290</v>
      </c>
      <c r="AI72" s="32" t="s">
        <v>349</v>
      </c>
      <c r="AJ72" s="84" t="s">
        <v>53</v>
      </c>
      <c r="AK72" s="84" t="s">
        <v>54</v>
      </c>
      <c r="AL72" s="36"/>
      <c r="AM72" s="2">
        <v>69.584475297194203</v>
      </c>
      <c r="AN72" s="2">
        <v>367.54500885009702</v>
      </c>
      <c r="AO72" s="2">
        <v>64.026820402878897</v>
      </c>
      <c r="AP72" s="2">
        <v>124.169043731689</v>
      </c>
      <c r="AQ72" s="2">
        <v>53.625028170072099</v>
      </c>
      <c r="AR72" s="2">
        <v>106.15221481323201</v>
      </c>
      <c r="AS72" s="2">
        <v>36.637332769540599</v>
      </c>
      <c r="AT72" s="2">
        <v>80.577391052246099</v>
      </c>
      <c r="AU72" s="2">
        <v>19.890818815964899</v>
      </c>
      <c r="AV72" s="2">
        <v>58.081820297241201</v>
      </c>
      <c r="AW72" s="2">
        <v>13.1704400502718</v>
      </c>
      <c r="AX72" s="2">
        <v>50.365449523925697</v>
      </c>
      <c r="AY72" s="2">
        <v>11.1775188446044</v>
      </c>
      <c r="AZ72" s="2">
        <v>51.525625419616702</v>
      </c>
      <c r="BA72" s="2">
        <v>7.6216214711849499</v>
      </c>
      <c r="BB72" s="2">
        <v>50.083456802368097</v>
      </c>
      <c r="BC72" s="2">
        <v>5.8996958916003797</v>
      </c>
      <c r="BD72" s="2">
        <v>51.834704017639098</v>
      </c>
      <c r="BE72" s="8">
        <v>5.7768096006833503</v>
      </c>
      <c r="BF72" s="8">
        <v>51.660117149352999</v>
      </c>
      <c r="BG72" s="8">
        <v>5.7084893721800496</v>
      </c>
      <c r="BH72" s="8">
        <v>51.295000839233303</v>
      </c>
      <c r="BI72" s="8">
        <v>4.99220122740818</v>
      </c>
      <c r="BJ72" s="8">
        <v>50.827589225769003</v>
      </c>
      <c r="BK72" s="8">
        <v>5.69364285469055</v>
      </c>
      <c r="BL72" s="8">
        <v>49.743533706664998</v>
      </c>
      <c r="BM72" s="8"/>
      <c r="BN72" s="8"/>
      <c r="BO72" s="8">
        <v>500</v>
      </c>
      <c r="BP72" s="36"/>
      <c r="BQ72" s="32"/>
      <c r="BR72" s="49"/>
      <c r="BS72" s="128" t="s">
        <v>373</v>
      </c>
      <c r="BT72" s="47" t="s">
        <v>372</v>
      </c>
      <c r="BU72" s="135" t="s">
        <v>371</v>
      </c>
      <c r="BV72" s="73" t="s">
        <v>370</v>
      </c>
      <c r="BW72" s="73" t="s">
        <v>369</v>
      </c>
      <c r="BX72" s="73" t="s">
        <v>368</v>
      </c>
    </row>
    <row r="73" spans="1:77" ht="10.199999999999999" x14ac:dyDescent="0.2">
      <c r="A73" s="30"/>
      <c r="B73" s="32">
        <v>36</v>
      </c>
      <c r="C73" s="49" t="s">
        <v>168</v>
      </c>
      <c r="D73" s="144" t="str">
        <f t="shared" si="1"/>
        <v>msl/r/t/u700/v700v2 (imd)6230 (offset 1)</v>
      </c>
      <c r="E73" s="32" t="s">
        <v>146</v>
      </c>
      <c r="F73" s="30"/>
      <c r="G73" s="35" t="s">
        <v>39</v>
      </c>
      <c r="H73" s="83" t="s">
        <v>239</v>
      </c>
      <c r="I73" s="83" t="s">
        <v>323</v>
      </c>
      <c r="J73" s="83" t="s">
        <v>347</v>
      </c>
      <c r="K73" s="83" t="s">
        <v>348</v>
      </c>
      <c r="L73" s="84">
        <v>500</v>
      </c>
      <c r="M73" s="84">
        <v>30</v>
      </c>
      <c r="N73" s="34">
        <v>62</v>
      </c>
      <c r="O73" s="84" t="s">
        <v>318</v>
      </c>
      <c r="P73" s="84" t="s">
        <v>46</v>
      </c>
      <c r="Q73" s="34" t="s">
        <v>199</v>
      </c>
      <c r="R73" s="84" t="s">
        <v>216</v>
      </c>
      <c r="S73" s="32" t="s">
        <v>197</v>
      </c>
      <c r="T73" s="34" t="s">
        <v>200</v>
      </c>
      <c r="U73" s="32" t="s">
        <v>223</v>
      </c>
      <c r="V73" s="83" t="s">
        <v>224</v>
      </c>
      <c r="W73" s="84" t="s">
        <v>184</v>
      </c>
      <c r="X73" s="84" t="s">
        <v>186</v>
      </c>
      <c r="Y73" s="84" t="s">
        <v>171</v>
      </c>
      <c r="Z73" s="84" t="s">
        <v>203</v>
      </c>
      <c r="AA73" s="32" t="s">
        <v>223</v>
      </c>
      <c r="AB73" s="84" t="s">
        <v>46</v>
      </c>
      <c r="AC73" s="32" t="s">
        <v>46</v>
      </c>
      <c r="AD73" s="84" t="s">
        <v>214</v>
      </c>
      <c r="AE73" s="32" t="s">
        <v>215</v>
      </c>
      <c r="AF73" s="32" t="s">
        <v>223</v>
      </c>
      <c r="AG73" s="84" t="s">
        <v>58</v>
      </c>
      <c r="AH73" s="84" t="s">
        <v>290</v>
      </c>
      <c r="AI73" s="32" t="s">
        <v>349</v>
      </c>
      <c r="AJ73" s="84" t="s">
        <v>53</v>
      </c>
      <c r="AK73" s="84" t="s">
        <v>54</v>
      </c>
      <c r="AL73" s="36"/>
      <c r="AM73" s="2">
        <v>77.163892599252506</v>
      </c>
      <c r="AN73" s="2">
        <v>171.56161193847601</v>
      </c>
      <c r="AO73" s="2">
        <v>69.928154138418293</v>
      </c>
      <c r="AP73" s="2">
        <v>122.02747650146399</v>
      </c>
      <c r="AQ73" s="2">
        <v>65.845301994910599</v>
      </c>
      <c r="AR73" s="2">
        <v>174.28813781738199</v>
      </c>
      <c r="AS73" s="2">
        <v>51.501893997192298</v>
      </c>
      <c r="AT73" s="2">
        <v>100.102481842041</v>
      </c>
      <c r="AU73" s="2">
        <v>28.319895084087602</v>
      </c>
      <c r="AV73" s="2">
        <v>131.741434478759</v>
      </c>
      <c r="AW73" s="2">
        <v>21.7767937733576</v>
      </c>
      <c r="AX73" s="2">
        <v>134.157033920288</v>
      </c>
      <c r="AY73" s="2">
        <v>20.559630540701001</v>
      </c>
      <c r="AZ73" s="2">
        <v>135.79482688903801</v>
      </c>
      <c r="BA73" s="2">
        <v>19.9740872016319</v>
      </c>
      <c r="BB73" s="2">
        <v>134.90266761779699</v>
      </c>
      <c r="BC73" s="2">
        <v>20.4704525287334</v>
      </c>
      <c r="BD73" s="2">
        <v>136.51371307373</v>
      </c>
      <c r="BE73" s="8">
        <v>20.2074242371779</v>
      </c>
      <c r="BF73" s="8">
        <v>134.60813751220701</v>
      </c>
      <c r="BG73" s="8">
        <v>19.098481985238799</v>
      </c>
      <c r="BH73" s="8">
        <v>135.52069168090799</v>
      </c>
      <c r="BI73" s="8">
        <v>17.525957400982101</v>
      </c>
      <c r="BJ73" s="8">
        <v>134.086605072021</v>
      </c>
      <c r="BK73" s="8">
        <v>17.2359170546898</v>
      </c>
      <c r="BL73" s="8">
        <v>127.173500823974</v>
      </c>
      <c r="BM73" s="8"/>
      <c r="BN73" s="8"/>
      <c r="BO73" s="8">
        <v>500</v>
      </c>
      <c r="BP73" s="36"/>
      <c r="BQ73" s="32"/>
      <c r="BR73" s="49"/>
      <c r="BS73" s="128" t="s">
        <v>379</v>
      </c>
      <c r="BT73" s="47" t="s">
        <v>378</v>
      </c>
      <c r="BU73" s="73" t="s">
        <v>377</v>
      </c>
      <c r="BV73" s="73" t="s">
        <v>376</v>
      </c>
      <c r="BW73" s="73" t="s">
        <v>375</v>
      </c>
      <c r="BX73" s="73" t="s">
        <v>374</v>
      </c>
    </row>
    <row r="74" spans="1:77" ht="10.199999999999999" x14ac:dyDescent="0.2">
      <c r="A74" s="30"/>
      <c r="B74" s="47">
        <v>37</v>
      </c>
      <c r="C74" s="49" t="s">
        <v>168</v>
      </c>
      <c r="D74" s="144" t="str">
        <f t="shared" si="1"/>
        <v>msl/r/t/u700/v700v2 (imd)6230 (offset 1)</v>
      </c>
      <c r="E74" s="32" t="s">
        <v>146</v>
      </c>
      <c r="F74" s="30"/>
      <c r="G74" s="35" t="s">
        <v>39</v>
      </c>
      <c r="H74" s="83" t="s">
        <v>239</v>
      </c>
      <c r="I74" s="83" t="s">
        <v>323</v>
      </c>
      <c r="J74" s="83" t="s">
        <v>347</v>
      </c>
      <c r="K74" s="83" t="s">
        <v>348</v>
      </c>
      <c r="L74" s="84">
        <v>500</v>
      </c>
      <c r="M74" s="84">
        <v>30</v>
      </c>
      <c r="N74" s="34">
        <v>62</v>
      </c>
      <c r="O74" s="84" t="s">
        <v>318</v>
      </c>
      <c r="P74" s="84" t="s">
        <v>46</v>
      </c>
      <c r="Q74" s="34" t="s">
        <v>199</v>
      </c>
      <c r="R74" s="84" t="s">
        <v>216</v>
      </c>
      <c r="S74" s="84" t="s">
        <v>320</v>
      </c>
      <c r="T74" s="34" t="s">
        <v>200</v>
      </c>
      <c r="U74" s="83" t="s">
        <v>319</v>
      </c>
      <c r="V74" s="83" t="s">
        <v>224</v>
      </c>
      <c r="W74" s="84" t="s">
        <v>184</v>
      </c>
      <c r="X74" s="84" t="s">
        <v>186</v>
      </c>
      <c r="Y74" s="84" t="s">
        <v>171</v>
      </c>
      <c r="Z74" s="84" t="s">
        <v>203</v>
      </c>
      <c r="AA74" s="83" t="s">
        <v>319</v>
      </c>
      <c r="AB74" s="84" t="s">
        <v>46</v>
      </c>
      <c r="AC74" s="32" t="s">
        <v>46</v>
      </c>
      <c r="AD74" s="84" t="s">
        <v>214</v>
      </c>
      <c r="AE74" s="84" t="s">
        <v>321</v>
      </c>
      <c r="AF74" s="84" t="s">
        <v>322</v>
      </c>
      <c r="AG74" s="84" t="s">
        <v>58</v>
      </c>
      <c r="AH74" s="84" t="s">
        <v>290</v>
      </c>
      <c r="AI74" s="32" t="s">
        <v>349</v>
      </c>
      <c r="AJ74" s="84" t="s">
        <v>53</v>
      </c>
      <c r="AK74" s="84" t="s">
        <v>54</v>
      </c>
      <c r="AL74" s="36"/>
      <c r="AM74" s="2">
        <v>77.160429881169193</v>
      </c>
      <c r="AN74" s="2">
        <v>197.976553344726</v>
      </c>
      <c r="AO74" s="2">
        <v>81.510749523456198</v>
      </c>
      <c r="AP74" s="2">
        <v>301.31586914062501</v>
      </c>
      <c r="AQ74" s="2">
        <v>70.668027584369298</v>
      </c>
      <c r="AR74" s="2">
        <v>217.27536163330001</v>
      </c>
      <c r="AS74" s="2">
        <v>55.8100266089806</v>
      </c>
      <c r="AT74" s="2">
        <v>88.607292938232405</v>
      </c>
      <c r="AU74" s="2">
        <v>36.754604339599602</v>
      </c>
      <c r="AV74" s="2">
        <v>76.8684581756591</v>
      </c>
      <c r="AW74" s="2">
        <v>25.3153038758497</v>
      </c>
      <c r="AX74" s="2">
        <v>88.568832015991205</v>
      </c>
      <c r="AY74" s="2">
        <v>20.748408977801901</v>
      </c>
      <c r="AZ74" s="2">
        <v>66.4786464691162</v>
      </c>
      <c r="BA74" s="2">
        <v>14.3516633693988</v>
      </c>
      <c r="BB74" s="2">
        <v>65.119573593139606</v>
      </c>
      <c r="BC74" s="2">
        <v>14.091361155876699</v>
      </c>
      <c r="BD74" s="2">
        <v>70.404528808593696</v>
      </c>
      <c r="BE74" s="8">
        <v>12.422366545750499</v>
      </c>
      <c r="BF74" s="8">
        <v>70.141420555114706</v>
      </c>
      <c r="BG74" s="8">
        <v>11.850096812615</v>
      </c>
      <c r="BH74" s="8">
        <v>70.333775901794397</v>
      </c>
      <c r="BI74" s="8">
        <v>11.6689128875732</v>
      </c>
      <c r="BJ74" s="8">
        <v>70.539445877075195</v>
      </c>
      <c r="BK74" s="8">
        <v>11.458161354064901</v>
      </c>
      <c r="BL74" s="8">
        <v>70.992649078369098</v>
      </c>
      <c r="BM74" s="8"/>
      <c r="BN74" s="8"/>
      <c r="BO74" s="8">
        <v>500</v>
      </c>
      <c r="BP74" s="36"/>
      <c r="BQ74" s="32"/>
      <c r="BR74" s="49"/>
      <c r="BS74" s="128" t="s">
        <v>389</v>
      </c>
      <c r="BT74" s="47" t="s">
        <v>388</v>
      </c>
      <c r="BU74" s="135" t="s">
        <v>387</v>
      </c>
      <c r="BV74" s="73" t="s">
        <v>386</v>
      </c>
      <c r="BW74" s="73" t="s">
        <v>385</v>
      </c>
      <c r="BX74" s="73" t="s">
        <v>384</v>
      </c>
    </row>
    <row r="75" spans="1:77" ht="10.199999999999999" x14ac:dyDescent="0.2">
      <c r="A75" s="30"/>
      <c r="B75" s="32">
        <v>38</v>
      </c>
      <c r="C75" s="49" t="s">
        <v>168</v>
      </c>
      <c r="D75" s="144" t="str">
        <f t="shared" si="1"/>
        <v>msl/r/t/u700/v700v2 (imd)6230 (offset 1)</v>
      </c>
      <c r="E75" s="32" t="s">
        <v>146</v>
      </c>
      <c r="F75" s="30"/>
      <c r="G75" s="35" t="s">
        <v>39</v>
      </c>
      <c r="H75" s="83" t="s">
        <v>239</v>
      </c>
      <c r="I75" s="83" t="s">
        <v>323</v>
      </c>
      <c r="J75" s="83" t="s">
        <v>347</v>
      </c>
      <c r="K75" s="83" t="s">
        <v>348</v>
      </c>
      <c r="L75" s="84">
        <v>500</v>
      </c>
      <c r="M75" s="84">
        <v>30</v>
      </c>
      <c r="N75" s="34">
        <v>62</v>
      </c>
      <c r="O75" s="84" t="s">
        <v>318</v>
      </c>
      <c r="P75" s="84" t="s">
        <v>46</v>
      </c>
      <c r="Q75" s="34" t="s">
        <v>199</v>
      </c>
      <c r="R75" s="84" t="s">
        <v>216</v>
      </c>
      <c r="S75" s="32" t="s">
        <v>197</v>
      </c>
      <c r="T75" s="34" t="s">
        <v>200</v>
      </c>
      <c r="U75" s="32" t="s">
        <v>223</v>
      </c>
      <c r="V75" s="83" t="s">
        <v>224</v>
      </c>
      <c r="W75" s="84" t="s">
        <v>184</v>
      </c>
      <c r="X75" s="84" t="s">
        <v>186</v>
      </c>
      <c r="Y75" s="84" t="s">
        <v>171</v>
      </c>
      <c r="Z75" s="84" t="s">
        <v>203</v>
      </c>
      <c r="AA75" s="32" t="s">
        <v>223</v>
      </c>
      <c r="AB75" s="84" t="s">
        <v>46</v>
      </c>
      <c r="AC75" s="32" t="s">
        <v>46</v>
      </c>
      <c r="AD75" s="32" t="s">
        <v>179</v>
      </c>
      <c r="AE75" s="32" t="s">
        <v>382</v>
      </c>
      <c r="AF75" s="32" t="s">
        <v>223</v>
      </c>
      <c r="AG75" s="84" t="s">
        <v>58</v>
      </c>
      <c r="AH75" s="84" t="s">
        <v>290</v>
      </c>
      <c r="AI75" s="84" t="s">
        <v>291</v>
      </c>
      <c r="AJ75" s="84" t="s">
        <v>53</v>
      </c>
      <c r="AK75" s="84" t="s">
        <v>54</v>
      </c>
      <c r="AL75" s="36"/>
      <c r="AM75" s="2">
        <v>86.222018315241797</v>
      </c>
      <c r="AN75" s="2">
        <v>220.32329711913999</v>
      </c>
      <c r="AO75" s="2">
        <v>74.459404725294803</v>
      </c>
      <c r="AP75" s="2">
        <v>323.02738342285102</v>
      </c>
      <c r="AQ75" s="2">
        <v>69.033628903902496</v>
      </c>
      <c r="AR75" s="2">
        <v>131.93752136230401</v>
      </c>
      <c r="AS75" s="2">
        <v>56.181474392230697</v>
      </c>
      <c r="AT75" s="2">
        <v>124.516310119628</v>
      </c>
      <c r="AU75" s="2">
        <v>41.7147727379432</v>
      </c>
      <c r="AV75" s="2">
        <v>96.276521301269497</v>
      </c>
      <c r="AW75" s="2">
        <v>24.802778610816301</v>
      </c>
      <c r="AX75" s="2">
        <v>90.445998764037995</v>
      </c>
      <c r="AY75" s="2">
        <v>24.230807451101398</v>
      </c>
      <c r="AZ75" s="2">
        <v>79.175647735595703</v>
      </c>
      <c r="BA75" s="2">
        <v>20.8717405979449</v>
      </c>
      <c r="BB75" s="2">
        <v>84.484105682372999</v>
      </c>
      <c r="BC75" s="2">
        <v>21.601840532743001</v>
      </c>
      <c r="BD75" s="2">
        <v>75.149966430663994</v>
      </c>
      <c r="BE75" s="8">
        <v>13.022100375248799</v>
      </c>
      <c r="BF75" s="8">
        <v>73.854158782958905</v>
      </c>
      <c r="BG75" s="8">
        <v>12.7273061825678</v>
      </c>
      <c r="BH75" s="8">
        <v>71.278323173522907</v>
      </c>
      <c r="BI75" s="8">
        <v>11.410540250631399</v>
      </c>
      <c r="BJ75" s="8">
        <v>72.416191101074205</v>
      </c>
      <c r="BK75" s="8">
        <v>11.148422057812001</v>
      </c>
      <c r="BL75" s="8">
        <v>72.812332916259706</v>
      </c>
      <c r="BM75" s="8"/>
      <c r="BN75" s="8"/>
      <c r="BO75" s="8">
        <v>500</v>
      </c>
      <c r="BP75" s="36"/>
      <c r="BQ75" s="32"/>
      <c r="BR75" s="49"/>
      <c r="BS75" s="128" t="s">
        <v>395</v>
      </c>
      <c r="BT75" s="47" t="s">
        <v>394</v>
      </c>
      <c r="BU75" s="73" t="s">
        <v>393</v>
      </c>
      <c r="BV75" s="73" t="s">
        <v>392</v>
      </c>
      <c r="BW75" s="73" t="s">
        <v>391</v>
      </c>
      <c r="BX75" s="73" t="s">
        <v>390</v>
      </c>
    </row>
    <row r="76" spans="1:77" ht="10.199999999999999" x14ac:dyDescent="0.2">
      <c r="A76" s="30"/>
      <c r="B76" s="32">
        <v>39</v>
      </c>
      <c r="C76" s="49" t="s">
        <v>168</v>
      </c>
      <c r="D76" s="144" t="str">
        <f t="shared" si="1"/>
        <v>msl/r/t/u700/v700v2 (imd)6230 (offset 1)</v>
      </c>
      <c r="E76" s="32" t="s">
        <v>146</v>
      </c>
      <c r="F76" s="30"/>
      <c r="G76" s="35" t="s">
        <v>39</v>
      </c>
      <c r="H76" s="83" t="s">
        <v>239</v>
      </c>
      <c r="I76" s="83" t="s">
        <v>323</v>
      </c>
      <c r="J76" s="83" t="s">
        <v>347</v>
      </c>
      <c r="K76" s="83" t="s">
        <v>348</v>
      </c>
      <c r="L76" s="84">
        <v>500</v>
      </c>
      <c r="M76" s="84">
        <v>30</v>
      </c>
      <c r="N76" s="34">
        <v>62</v>
      </c>
      <c r="O76" s="84" t="s">
        <v>318</v>
      </c>
      <c r="P76" s="84" t="s">
        <v>46</v>
      </c>
      <c r="Q76" s="34" t="s">
        <v>199</v>
      </c>
      <c r="R76" s="84" t="s">
        <v>216</v>
      </c>
      <c r="S76" s="84" t="s">
        <v>320</v>
      </c>
      <c r="T76" s="34" t="s">
        <v>200</v>
      </c>
      <c r="U76" s="47" t="s">
        <v>229</v>
      </c>
      <c r="V76" s="83" t="s">
        <v>224</v>
      </c>
      <c r="W76" s="84" t="s">
        <v>184</v>
      </c>
      <c r="X76" s="84" t="s">
        <v>186</v>
      </c>
      <c r="Y76" s="84" t="s">
        <v>171</v>
      </c>
      <c r="Z76" s="84" t="s">
        <v>203</v>
      </c>
      <c r="AA76" s="47" t="s">
        <v>229</v>
      </c>
      <c r="AB76" s="84" t="s">
        <v>46</v>
      </c>
      <c r="AC76" s="84" t="s">
        <v>381</v>
      </c>
      <c r="AD76" s="84" t="s">
        <v>214</v>
      </c>
      <c r="AE76" s="32" t="s">
        <v>258</v>
      </c>
      <c r="AF76" s="32" t="s">
        <v>229</v>
      </c>
      <c r="AG76" s="84" t="s">
        <v>58</v>
      </c>
      <c r="AH76" s="84" t="s">
        <v>290</v>
      </c>
      <c r="AI76" s="84" t="s">
        <v>291</v>
      </c>
      <c r="AJ76" s="84" t="s">
        <v>53</v>
      </c>
      <c r="AK76" s="84" t="s">
        <v>54</v>
      </c>
      <c r="AL76" s="36"/>
      <c r="AM76" s="2">
        <v>79.613837315485995</v>
      </c>
      <c r="AN76" s="2">
        <v>175.83980407714799</v>
      </c>
      <c r="AO76" s="2">
        <v>66.270713952871404</v>
      </c>
      <c r="AP76" s="2">
        <v>149.836348724365</v>
      </c>
      <c r="AQ76" s="2">
        <v>60.260359984177803</v>
      </c>
      <c r="AR76" s="2">
        <v>216.34099731445301</v>
      </c>
      <c r="AS76" s="2">
        <v>45.430628849909802</v>
      </c>
      <c r="AT76" s="2">
        <v>127.57290649414</v>
      </c>
      <c r="AU76" s="2">
        <v>27.275991146380999</v>
      </c>
      <c r="AV76" s="2">
        <v>83.037588119506793</v>
      </c>
      <c r="AW76" s="2">
        <v>21.382183918586101</v>
      </c>
      <c r="AX76" s="2">
        <v>114.834735107421</v>
      </c>
      <c r="AY76" s="2">
        <v>13.1841574815603</v>
      </c>
      <c r="AZ76" s="2">
        <v>83.297084426879806</v>
      </c>
      <c r="BA76" s="2">
        <v>14.860706366025401</v>
      </c>
      <c r="BB76" s="2">
        <v>81.191492462158195</v>
      </c>
      <c r="BC76" s="2">
        <v>16.811285128960201</v>
      </c>
      <c r="BD76" s="2">
        <v>73.894224929809496</v>
      </c>
      <c r="BE76" s="8">
        <v>11.0506406563978</v>
      </c>
      <c r="BF76" s="8">
        <v>66.647617340087805</v>
      </c>
      <c r="BG76" s="8">
        <v>10.0866502615121</v>
      </c>
      <c r="BH76" s="8">
        <v>65.950553512573194</v>
      </c>
      <c r="BI76" s="8">
        <v>9.3199940644777701</v>
      </c>
      <c r="BJ76" s="8">
        <v>63.411864089965803</v>
      </c>
      <c r="BK76" s="8">
        <v>6.7283964890700103</v>
      </c>
      <c r="BL76" s="8">
        <v>62.937532806396398</v>
      </c>
      <c r="BM76" s="8"/>
      <c r="BN76" s="8"/>
      <c r="BO76" s="8">
        <v>500</v>
      </c>
      <c r="BP76" s="36"/>
      <c r="BQ76" s="32"/>
      <c r="BR76" s="49"/>
      <c r="BS76" s="133" t="s">
        <v>401</v>
      </c>
      <c r="BT76" s="47" t="s">
        <v>400</v>
      </c>
      <c r="BU76" s="73" t="s">
        <v>399</v>
      </c>
      <c r="BV76" s="73" t="s">
        <v>398</v>
      </c>
      <c r="BW76" s="73" t="s">
        <v>397</v>
      </c>
      <c r="BX76" s="135" t="s">
        <v>396</v>
      </c>
    </row>
    <row r="77" spans="1:77" ht="10.199999999999999" x14ac:dyDescent="0.2">
      <c r="A77" s="30"/>
      <c r="B77" s="47">
        <v>40</v>
      </c>
      <c r="C77" s="49" t="s">
        <v>168</v>
      </c>
      <c r="D77" s="144" t="str">
        <f t="shared" si="1"/>
        <v>msl/r/t/u700/v700v2 (imd)6230 (offset 1)</v>
      </c>
      <c r="E77" s="32" t="s">
        <v>146</v>
      </c>
      <c r="F77" s="30"/>
      <c r="G77" s="35" t="s">
        <v>39</v>
      </c>
      <c r="H77" s="83" t="s">
        <v>239</v>
      </c>
      <c r="I77" s="83" t="s">
        <v>323</v>
      </c>
      <c r="J77" s="83" t="s">
        <v>347</v>
      </c>
      <c r="K77" s="83" t="s">
        <v>348</v>
      </c>
      <c r="L77" s="84">
        <v>500</v>
      </c>
      <c r="M77" s="84">
        <v>30</v>
      </c>
      <c r="N77" s="34">
        <v>62</v>
      </c>
      <c r="O77" s="84" t="s">
        <v>318</v>
      </c>
      <c r="P77" s="84" t="s">
        <v>46</v>
      </c>
      <c r="Q77" s="32" t="s">
        <v>227</v>
      </c>
      <c r="R77" s="32" t="s">
        <v>227</v>
      </c>
      <c r="S77" s="32" t="s">
        <v>227</v>
      </c>
      <c r="T77" s="32" t="s">
        <v>234</v>
      </c>
      <c r="U77" s="47" t="s">
        <v>229</v>
      </c>
      <c r="V77" s="83" t="s">
        <v>224</v>
      </c>
      <c r="W77" s="84" t="s">
        <v>184</v>
      </c>
      <c r="X77" s="84" t="s">
        <v>186</v>
      </c>
      <c r="Y77" s="84" t="s">
        <v>171</v>
      </c>
      <c r="Z77" s="84" t="s">
        <v>203</v>
      </c>
      <c r="AA77" s="47" t="s">
        <v>229</v>
      </c>
      <c r="AB77" s="84" t="s">
        <v>46</v>
      </c>
      <c r="AC77" s="84" t="s">
        <v>381</v>
      </c>
      <c r="AD77" s="84" t="s">
        <v>214</v>
      </c>
      <c r="AE77" s="32" t="s">
        <v>258</v>
      </c>
      <c r="AF77" s="32" t="s">
        <v>229</v>
      </c>
      <c r="AG77" s="84" t="s">
        <v>58</v>
      </c>
      <c r="AH77" s="84" t="s">
        <v>290</v>
      </c>
      <c r="AI77" s="84" t="s">
        <v>291</v>
      </c>
      <c r="AJ77" s="84" t="s">
        <v>53</v>
      </c>
      <c r="AK77" s="84" t="s">
        <v>54</v>
      </c>
      <c r="AL77" s="36"/>
      <c r="AM77" s="2">
        <v>88.351120288555407</v>
      </c>
      <c r="AN77" s="2">
        <v>233.30315246582001</v>
      </c>
      <c r="AO77" s="2">
        <v>74.083017495962295</v>
      </c>
      <c r="AP77" s="2">
        <v>115.344236755371</v>
      </c>
      <c r="AQ77" s="2">
        <v>68.794708545391302</v>
      </c>
      <c r="AR77" s="2">
        <v>151.300239562988</v>
      </c>
      <c r="AS77" s="2">
        <v>47.859511302067602</v>
      </c>
      <c r="AT77" s="2">
        <v>81.051201629638598</v>
      </c>
      <c r="AU77" s="2">
        <v>31.150267380934402</v>
      </c>
      <c r="AV77" s="2">
        <v>74.216021728515599</v>
      </c>
      <c r="AW77" s="2">
        <v>20.055114819453301</v>
      </c>
      <c r="AX77" s="2">
        <v>51.542720794677699</v>
      </c>
      <c r="AY77" s="2">
        <v>15.8456637675945</v>
      </c>
      <c r="AZ77" s="2">
        <v>85.599415969848593</v>
      </c>
      <c r="BA77" s="2">
        <v>17.075503349304199</v>
      </c>
      <c r="BB77" s="2">
        <v>66.4597755432128</v>
      </c>
      <c r="BC77" s="2">
        <v>10.947466740241399</v>
      </c>
      <c r="BD77" s="2">
        <v>53.417679595947199</v>
      </c>
      <c r="BE77" s="8">
        <v>9.9909510795886707</v>
      </c>
      <c r="BF77" s="8">
        <v>54.103751373290997</v>
      </c>
      <c r="BG77" s="8">
        <v>9.3967018127441406</v>
      </c>
      <c r="BH77" s="8">
        <v>51.684416007995601</v>
      </c>
      <c r="BI77" s="8">
        <v>7.5472534986642597</v>
      </c>
      <c r="BJ77" s="8">
        <v>48.813772201538001</v>
      </c>
      <c r="BK77" s="8">
        <v>6.4159433383208002</v>
      </c>
      <c r="BL77" s="8">
        <v>52.3102023124694</v>
      </c>
      <c r="BM77" s="8"/>
      <c r="BN77" s="8"/>
      <c r="BO77" s="8">
        <v>500</v>
      </c>
      <c r="BP77" s="36"/>
      <c r="BQ77" s="32"/>
      <c r="BR77" s="49"/>
      <c r="BS77" s="128" t="s">
        <v>407</v>
      </c>
      <c r="BT77" s="99" t="s">
        <v>406</v>
      </c>
      <c r="BU77" s="135" t="s">
        <v>405</v>
      </c>
      <c r="BV77" s="134" t="s">
        <v>404</v>
      </c>
      <c r="BW77" s="73" t="s">
        <v>403</v>
      </c>
      <c r="BX77" s="135" t="s">
        <v>402</v>
      </c>
    </row>
    <row r="78" spans="1:77" ht="10.199999999999999" x14ac:dyDescent="0.2">
      <c r="A78" s="30"/>
      <c r="B78" s="99">
        <v>41</v>
      </c>
      <c r="C78" s="49" t="s">
        <v>168</v>
      </c>
      <c r="D78" s="143" t="str">
        <f t="shared" si="1"/>
        <v>msl/r/tv2 (imd)6230 (offset 1)</v>
      </c>
      <c r="E78" s="32" t="s">
        <v>146</v>
      </c>
      <c r="F78" s="30"/>
      <c r="G78" s="35" t="s">
        <v>39</v>
      </c>
      <c r="H78" s="47" t="s">
        <v>256</v>
      </c>
      <c r="I78" s="83" t="s">
        <v>323</v>
      </c>
      <c r="J78" s="83" t="s">
        <v>347</v>
      </c>
      <c r="K78" s="83" t="s">
        <v>348</v>
      </c>
      <c r="L78" s="84">
        <v>500</v>
      </c>
      <c r="M78" s="84">
        <v>30</v>
      </c>
      <c r="N78" s="34">
        <v>62</v>
      </c>
      <c r="O78" s="84" t="s">
        <v>318</v>
      </c>
      <c r="P78" s="84" t="s">
        <v>46</v>
      </c>
      <c r="Q78" s="32" t="s">
        <v>227</v>
      </c>
      <c r="R78" s="32" t="s">
        <v>227</v>
      </c>
      <c r="S78" s="32" t="s">
        <v>227</v>
      </c>
      <c r="T78" s="32" t="s">
        <v>234</v>
      </c>
      <c r="U78" s="47" t="s">
        <v>229</v>
      </c>
      <c r="V78" s="83" t="s">
        <v>224</v>
      </c>
      <c r="W78" s="84" t="s">
        <v>184</v>
      </c>
      <c r="X78" s="84" t="s">
        <v>186</v>
      </c>
      <c r="Y78" s="84" t="s">
        <v>171</v>
      </c>
      <c r="Z78" s="84" t="s">
        <v>203</v>
      </c>
      <c r="AA78" s="47" t="s">
        <v>229</v>
      </c>
      <c r="AB78" s="84" t="s">
        <v>46</v>
      </c>
      <c r="AC78" s="84" t="s">
        <v>381</v>
      </c>
      <c r="AD78" s="84" t="s">
        <v>214</v>
      </c>
      <c r="AE78" s="32" t="s">
        <v>258</v>
      </c>
      <c r="AF78" s="32" t="s">
        <v>229</v>
      </c>
      <c r="AG78" s="84" t="s">
        <v>58</v>
      </c>
      <c r="AH78" s="84" t="s">
        <v>290</v>
      </c>
      <c r="AI78" s="84" t="s">
        <v>291</v>
      </c>
      <c r="AJ78" s="84" t="s">
        <v>53</v>
      </c>
      <c r="AK78" s="84" t="s">
        <v>54</v>
      </c>
      <c r="AL78" s="36"/>
      <c r="AM78" s="4">
        <v>80.7028999328613</v>
      </c>
      <c r="AN78" s="4">
        <v>229.08037719726499</v>
      </c>
      <c r="AO78" s="4">
        <v>74.240450345552802</v>
      </c>
      <c r="AP78" s="4">
        <v>149.751020050048</v>
      </c>
      <c r="AQ78" s="4">
        <v>61.406195420485197</v>
      </c>
      <c r="AR78" s="4">
        <v>127.01690673828099</v>
      </c>
      <c r="AS78" s="4">
        <v>43.709268129788903</v>
      </c>
      <c r="AT78" s="4">
        <v>110.424712371826</v>
      </c>
      <c r="AU78" s="4">
        <v>28.049994175250699</v>
      </c>
      <c r="AV78" s="4">
        <v>83.988044738769503</v>
      </c>
      <c r="AW78" s="4">
        <v>16.457451270176801</v>
      </c>
      <c r="AX78" s="4">
        <v>90.6736906051635</v>
      </c>
      <c r="AY78" s="4">
        <v>15.7893098317659</v>
      </c>
      <c r="AZ78" s="4">
        <v>67.581919860839804</v>
      </c>
      <c r="BA78" s="4">
        <v>18.514284427349299</v>
      </c>
      <c r="BB78" s="4">
        <v>77.3369228363037</v>
      </c>
      <c r="BC78" s="4">
        <v>18.504056893862199</v>
      </c>
      <c r="BD78" s="4">
        <v>71.512132263183503</v>
      </c>
      <c r="BE78" s="4">
        <v>12.1372434542729</v>
      </c>
      <c r="BF78" s="4">
        <v>63.8427211761474</v>
      </c>
      <c r="BG78" s="4">
        <v>11.6171652537125</v>
      </c>
      <c r="BH78" s="4">
        <v>73.311181068420396</v>
      </c>
      <c r="BI78" s="4">
        <v>7.9650766115922096</v>
      </c>
      <c r="BJ78" s="4">
        <v>61.638251399993898</v>
      </c>
      <c r="BK78" s="4">
        <v>5.8559831747641899</v>
      </c>
      <c r="BL78" s="4">
        <v>68.109468650817803</v>
      </c>
      <c r="BM78" s="8"/>
      <c r="BN78" s="8"/>
      <c r="BO78" s="8">
        <v>500</v>
      </c>
      <c r="BP78" s="36"/>
      <c r="BQ78" s="32"/>
      <c r="BR78" s="49"/>
      <c r="BS78" s="73" t="s">
        <v>415</v>
      </c>
      <c r="BT78" s="73" t="s">
        <v>414</v>
      </c>
      <c r="BU78" s="73" t="s">
        <v>412</v>
      </c>
      <c r="BV78" s="134" t="s">
        <v>413</v>
      </c>
      <c r="BW78" s="134" t="s">
        <v>411</v>
      </c>
      <c r="BX78" s="135" t="s">
        <v>410</v>
      </c>
    </row>
    <row r="79" spans="1:77" ht="10.199999999999999" x14ac:dyDescent="0.2">
      <c r="A79" s="30"/>
      <c r="B79" s="99" t="s">
        <v>416</v>
      </c>
      <c r="C79" s="49" t="s">
        <v>168</v>
      </c>
      <c r="D79" s="143" t="str">
        <f t="shared" si="1"/>
        <v>msl/r/tv2 (imd)6230 (offset 1)</v>
      </c>
      <c r="E79" s="32" t="s">
        <v>146</v>
      </c>
      <c r="F79" s="30"/>
      <c r="G79" s="35" t="s">
        <v>39</v>
      </c>
      <c r="H79" s="47" t="s">
        <v>256</v>
      </c>
      <c r="I79" s="83" t="s">
        <v>323</v>
      </c>
      <c r="J79" s="83" t="s">
        <v>347</v>
      </c>
      <c r="K79" s="83" t="s">
        <v>348</v>
      </c>
      <c r="L79" s="83">
        <v>500</v>
      </c>
      <c r="M79" s="84">
        <v>60</v>
      </c>
      <c r="N79" s="34">
        <v>62</v>
      </c>
      <c r="O79" s="84" t="s">
        <v>318</v>
      </c>
      <c r="P79" s="84" t="s">
        <v>46</v>
      </c>
      <c r="Q79" s="34" t="s">
        <v>199</v>
      </c>
      <c r="R79" s="32" t="s">
        <v>293</v>
      </c>
      <c r="S79" s="32" t="s">
        <v>294</v>
      </c>
      <c r="T79" s="34" t="s">
        <v>200</v>
      </c>
      <c r="U79" s="47" t="s">
        <v>229</v>
      </c>
      <c r="V79" s="84" t="s">
        <v>224</v>
      </c>
      <c r="W79" s="32" t="s">
        <v>197</v>
      </c>
      <c r="X79" s="32" t="s">
        <v>202</v>
      </c>
      <c r="Y79" s="32" t="s">
        <v>199</v>
      </c>
      <c r="Z79" s="32" t="s">
        <v>244</v>
      </c>
      <c r="AA79" s="47" t="s">
        <v>229</v>
      </c>
      <c r="AB79" s="84" t="s">
        <v>46</v>
      </c>
      <c r="AC79" s="83" t="s">
        <v>381</v>
      </c>
      <c r="AD79" s="84" t="s">
        <v>214</v>
      </c>
      <c r="AE79" s="32" t="s">
        <v>258</v>
      </c>
      <c r="AF79" s="32" t="s">
        <v>236</v>
      </c>
      <c r="AG79" s="84" t="s">
        <v>58</v>
      </c>
      <c r="AH79" s="84" t="s">
        <v>290</v>
      </c>
      <c r="AI79" s="84" t="s">
        <v>291</v>
      </c>
      <c r="AJ79" s="84" t="s">
        <v>53</v>
      </c>
      <c r="AK79" s="84" t="s">
        <v>54</v>
      </c>
      <c r="AL79" s="36"/>
      <c r="AM79" s="2">
        <v>54.630828270545301</v>
      </c>
      <c r="AN79" s="2">
        <v>155.01472320556601</v>
      </c>
      <c r="AO79" s="2">
        <v>43.197076357327902</v>
      </c>
      <c r="AP79" s="2">
        <v>91.956735992431604</v>
      </c>
      <c r="AQ79" s="2">
        <v>40.0061325660118</v>
      </c>
      <c r="AR79" s="2">
        <v>127.08176498413</v>
      </c>
      <c r="AS79" s="2">
        <v>32.592082390418398</v>
      </c>
      <c r="AT79" s="2">
        <v>70.133570861816395</v>
      </c>
      <c r="AU79" s="2">
        <v>25.172592163085898</v>
      </c>
      <c r="AV79" s="2">
        <v>73.039200973510702</v>
      </c>
      <c r="AW79" s="2">
        <v>17.9011991941011</v>
      </c>
      <c r="AX79" s="2">
        <v>66.321381378173797</v>
      </c>
      <c r="AY79" s="2">
        <v>13.427299352792501</v>
      </c>
      <c r="AZ79" s="2">
        <v>57.026602935790997</v>
      </c>
      <c r="BA79" s="2">
        <v>8.5824780830970102</v>
      </c>
      <c r="BB79" s="2">
        <v>63.5776668548584</v>
      </c>
      <c r="BC79" s="2">
        <v>7.0760737932645297</v>
      </c>
      <c r="BD79" s="2">
        <v>57.539830017089798</v>
      </c>
      <c r="BE79" s="8">
        <v>6.5552413646991399</v>
      </c>
      <c r="BF79" s="8">
        <v>62.7495323181152</v>
      </c>
      <c r="BG79" s="8">
        <v>6.8691803492032504</v>
      </c>
      <c r="BH79" s="8">
        <v>63.640277671813898</v>
      </c>
      <c r="BI79" s="8">
        <v>6.2699390558096004</v>
      </c>
      <c r="BJ79" s="8">
        <v>63.025551986694303</v>
      </c>
      <c r="BK79" s="8">
        <v>5.7891449194688001</v>
      </c>
      <c r="BL79" s="8">
        <v>62.9730974197387</v>
      </c>
      <c r="BM79" s="8"/>
      <c r="BN79" s="8"/>
      <c r="BO79" s="8">
        <v>500</v>
      </c>
      <c r="BP79" s="36"/>
      <c r="BQ79" s="32"/>
      <c r="BR79" s="49"/>
      <c r="BS79" s="128" t="s">
        <v>425</v>
      </c>
      <c r="BT79" s="99" t="s">
        <v>424</v>
      </c>
      <c r="BU79" s="73" t="s">
        <v>423</v>
      </c>
      <c r="BV79" s="134" t="s">
        <v>422</v>
      </c>
      <c r="BW79" s="134" t="s">
        <v>421</v>
      </c>
      <c r="BX79" s="73" t="s">
        <v>420</v>
      </c>
    </row>
    <row r="80" spans="1:77" ht="10.199999999999999" x14ac:dyDescent="0.2">
      <c r="A80" s="30"/>
      <c r="B80" s="99" t="s">
        <v>417</v>
      </c>
      <c r="C80" s="49" t="s">
        <v>168</v>
      </c>
      <c r="D80" s="138" t="str">
        <f t="shared" si="1"/>
        <v>msl/r/tv2 (obj)6230 (offset 1)</v>
      </c>
      <c r="E80" s="32" t="s">
        <v>146</v>
      </c>
      <c r="F80" s="30"/>
      <c r="G80" s="35" t="s">
        <v>39</v>
      </c>
      <c r="H80" s="47" t="s">
        <v>256</v>
      </c>
      <c r="I80" s="47" t="s">
        <v>117</v>
      </c>
      <c r="J80" s="83" t="s">
        <v>347</v>
      </c>
      <c r="K80" s="83" t="s">
        <v>348</v>
      </c>
      <c r="L80" s="83">
        <v>500</v>
      </c>
      <c r="M80" s="84">
        <v>60</v>
      </c>
      <c r="N80" s="34">
        <v>62</v>
      </c>
      <c r="O80" s="84" t="s">
        <v>318</v>
      </c>
      <c r="P80" s="84" t="s">
        <v>46</v>
      </c>
      <c r="Q80" s="34" t="s">
        <v>199</v>
      </c>
      <c r="R80" s="32" t="s">
        <v>293</v>
      </c>
      <c r="S80" s="32" t="s">
        <v>294</v>
      </c>
      <c r="T80" s="34" t="s">
        <v>200</v>
      </c>
      <c r="U80" s="47" t="s">
        <v>229</v>
      </c>
      <c r="V80" s="84" t="s">
        <v>224</v>
      </c>
      <c r="W80" s="32" t="s">
        <v>197</v>
      </c>
      <c r="X80" s="32" t="s">
        <v>202</v>
      </c>
      <c r="Y80" s="32" t="s">
        <v>199</v>
      </c>
      <c r="Z80" s="32" t="s">
        <v>244</v>
      </c>
      <c r="AA80" s="47" t="s">
        <v>229</v>
      </c>
      <c r="AB80" s="84" t="s">
        <v>46</v>
      </c>
      <c r="AC80" s="83" t="s">
        <v>381</v>
      </c>
      <c r="AD80" s="84" t="s">
        <v>214</v>
      </c>
      <c r="AE80" s="32" t="s">
        <v>258</v>
      </c>
      <c r="AF80" s="32" t="s">
        <v>236</v>
      </c>
      <c r="AG80" s="84" t="s">
        <v>58</v>
      </c>
      <c r="AH80" s="84" t="s">
        <v>290</v>
      </c>
      <c r="AI80" s="84" t="s">
        <v>291</v>
      </c>
      <c r="AJ80" s="84" t="s">
        <v>53</v>
      </c>
      <c r="AK80" s="84" t="s">
        <v>54</v>
      </c>
      <c r="AL80" s="36"/>
      <c r="AM80" s="2">
        <v>51.277959676889203</v>
      </c>
      <c r="AN80" s="2">
        <v>235.114337158203</v>
      </c>
      <c r="AO80" s="2">
        <v>40.542383047250603</v>
      </c>
      <c r="AP80" s="2">
        <v>59.198632049560501</v>
      </c>
      <c r="AQ80" s="2">
        <v>37.150020892803397</v>
      </c>
      <c r="AR80" s="2">
        <v>78.642109680175693</v>
      </c>
      <c r="AS80" s="2">
        <v>32.262828680185102</v>
      </c>
      <c r="AT80" s="2">
        <v>58.232490158080999</v>
      </c>
      <c r="AU80" s="2">
        <v>23.579309463500898</v>
      </c>
      <c r="AV80" s="2">
        <v>57.995343017578101</v>
      </c>
      <c r="AW80" s="2">
        <v>16.288769281827399</v>
      </c>
      <c r="AX80" s="2">
        <v>68.377946853637695</v>
      </c>
      <c r="AY80" s="2">
        <v>13.8699268194345</v>
      </c>
      <c r="AZ80" s="2">
        <v>34.647836303710903</v>
      </c>
      <c r="BA80" s="2">
        <v>8.0629790746248595</v>
      </c>
      <c r="BB80" s="2">
        <v>47.653253555297802</v>
      </c>
      <c r="BC80" s="2">
        <v>6.07539629936218</v>
      </c>
      <c r="BD80" s="2">
        <v>36.858628845214803</v>
      </c>
      <c r="BE80" s="8">
        <v>6.0420583761655298</v>
      </c>
      <c r="BF80" s="8">
        <v>32.399694061279298</v>
      </c>
      <c r="BG80" s="8">
        <v>4.3720128169426502</v>
      </c>
      <c r="BH80" s="8">
        <v>33.217424392700103</v>
      </c>
      <c r="BI80" s="8">
        <v>5.4553698759812503</v>
      </c>
      <c r="BJ80" s="8">
        <v>33.2851062774658</v>
      </c>
      <c r="BK80" s="8">
        <v>5.3254607090583201</v>
      </c>
      <c r="BL80" s="8">
        <v>33.431785964965798</v>
      </c>
      <c r="BM80" s="8"/>
      <c r="BN80" s="8"/>
      <c r="BO80" s="8">
        <v>500</v>
      </c>
      <c r="BP80" s="36"/>
      <c r="BQ80" s="32"/>
      <c r="BR80" s="49"/>
      <c r="BS80" s="128" t="s">
        <v>431</v>
      </c>
      <c r="BT80" s="99" t="s">
        <v>430</v>
      </c>
      <c r="BU80" s="73" t="s">
        <v>429</v>
      </c>
      <c r="BV80" s="134" t="s">
        <v>428</v>
      </c>
      <c r="BW80" s="134" t="s">
        <v>427</v>
      </c>
      <c r="BX80" s="73" t="s">
        <v>426</v>
      </c>
    </row>
    <row r="81" spans="1:76" ht="10.199999999999999" x14ac:dyDescent="0.2">
      <c r="A81" s="30"/>
      <c r="B81" s="47" t="s">
        <v>418</v>
      </c>
      <c r="C81" s="49" t="s">
        <v>168</v>
      </c>
      <c r="D81" s="138" t="str">
        <f t="shared" si="1"/>
        <v>msl/r/tv2 (imd)4730 (offset 1)</v>
      </c>
      <c r="E81" s="32" t="s">
        <v>146</v>
      </c>
      <c r="F81" s="30"/>
      <c r="G81" s="35" t="s">
        <v>39</v>
      </c>
      <c r="H81" s="47" t="s">
        <v>256</v>
      </c>
      <c r="I81" s="83" t="s">
        <v>323</v>
      </c>
      <c r="J81" s="83" t="s">
        <v>347</v>
      </c>
      <c r="K81" s="83" t="s">
        <v>348</v>
      </c>
      <c r="L81" s="84">
        <v>500</v>
      </c>
      <c r="M81" s="84">
        <v>60</v>
      </c>
      <c r="N81" s="32">
        <v>47</v>
      </c>
      <c r="O81" s="84" t="s">
        <v>318</v>
      </c>
      <c r="P81" s="84" t="s">
        <v>46</v>
      </c>
      <c r="Q81" s="34" t="s">
        <v>199</v>
      </c>
      <c r="R81" s="84" t="s">
        <v>216</v>
      </c>
      <c r="S81" s="84" t="s">
        <v>320</v>
      </c>
      <c r="T81" s="34" t="s">
        <v>200</v>
      </c>
      <c r="U81" s="83" t="s">
        <v>319</v>
      </c>
      <c r="V81" s="83" t="s">
        <v>224</v>
      </c>
      <c r="W81" s="84" t="s">
        <v>184</v>
      </c>
      <c r="X81" s="84" t="s">
        <v>186</v>
      </c>
      <c r="Y81" s="84" t="s">
        <v>171</v>
      </c>
      <c r="Z81" s="84" t="s">
        <v>203</v>
      </c>
      <c r="AA81" s="83" t="s">
        <v>319</v>
      </c>
      <c r="AB81" s="84" t="s">
        <v>46</v>
      </c>
      <c r="AC81" s="84" t="s">
        <v>381</v>
      </c>
      <c r="AD81" s="84" t="s">
        <v>214</v>
      </c>
      <c r="AE81" s="84" t="s">
        <v>321</v>
      </c>
      <c r="AF81" s="84" t="s">
        <v>322</v>
      </c>
      <c r="AG81" s="84" t="s">
        <v>58</v>
      </c>
      <c r="AH81" s="84" t="s">
        <v>290</v>
      </c>
      <c r="AI81" s="84" t="s">
        <v>291</v>
      </c>
      <c r="AJ81" s="84" t="s">
        <v>53</v>
      </c>
      <c r="AK81" s="84" t="s">
        <v>54</v>
      </c>
      <c r="AL81" s="36"/>
      <c r="AM81" s="2">
        <v>65.404235546405502</v>
      </c>
      <c r="AN81" s="2">
        <v>273.79665527343701</v>
      </c>
      <c r="AO81" s="2">
        <v>47.994330479548502</v>
      </c>
      <c r="AP81" s="2">
        <v>132.17736511230399</v>
      </c>
      <c r="AQ81" s="2">
        <v>46.816018324631898</v>
      </c>
      <c r="AR81" s="2">
        <v>102.182891845703</v>
      </c>
      <c r="AS81" s="2">
        <v>37.284242189847497</v>
      </c>
      <c r="AT81" s="2">
        <v>85.347142791747999</v>
      </c>
      <c r="AU81" s="2">
        <v>30.311617631178599</v>
      </c>
      <c r="AV81" s="2">
        <v>86.824015426635697</v>
      </c>
      <c r="AW81" s="2">
        <v>21.401102652916499</v>
      </c>
      <c r="AX81" s="2">
        <v>87.638612365722594</v>
      </c>
      <c r="AY81" s="2">
        <v>15.1059165367713</v>
      </c>
      <c r="AZ81" s="2">
        <v>72.280191421508704</v>
      </c>
      <c r="BA81" s="2">
        <v>12.2856969099778</v>
      </c>
      <c r="BB81" s="2">
        <v>65.104716491699193</v>
      </c>
      <c r="BC81" s="2">
        <v>12.704511715815601</v>
      </c>
      <c r="BD81" s="2">
        <v>68.977613067626905</v>
      </c>
      <c r="BE81" s="8">
        <v>12.170767270601701</v>
      </c>
      <c r="BF81" s="8">
        <v>68.756814575195307</v>
      </c>
      <c r="BG81" s="8">
        <v>11.7983711682833</v>
      </c>
      <c r="BH81" s="8">
        <v>68.371984863281199</v>
      </c>
      <c r="BI81" s="8">
        <v>11.753825847919099</v>
      </c>
      <c r="BJ81" s="8">
        <v>68.352840423583899</v>
      </c>
      <c r="BK81" s="8">
        <v>11.2917803250826</v>
      </c>
      <c r="BL81" s="8">
        <v>68.187257766723604</v>
      </c>
      <c r="BM81" s="8"/>
      <c r="BN81" s="8"/>
      <c r="BO81" s="8">
        <v>500</v>
      </c>
      <c r="BP81" s="36"/>
      <c r="BQ81" s="32"/>
      <c r="BR81" s="49"/>
      <c r="BS81" s="128" t="s">
        <v>437</v>
      </c>
      <c r="BT81" s="47" t="s">
        <v>436</v>
      </c>
      <c r="BU81" s="73" t="s">
        <v>435</v>
      </c>
      <c r="BV81" s="73" t="s">
        <v>434</v>
      </c>
      <c r="BW81" s="73" t="s">
        <v>433</v>
      </c>
      <c r="BX81" s="73" t="s">
        <v>432</v>
      </c>
    </row>
    <row r="82" spans="1:76" ht="10.199999999999999" x14ac:dyDescent="0.2">
      <c r="A82" s="30"/>
      <c r="B82" s="32" t="s">
        <v>419</v>
      </c>
      <c r="C82" s="49" t="s">
        <v>168</v>
      </c>
      <c r="D82" s="138" t="str">
        <f t="shared" si="1"/>
        <v>msl/r/tv2 (imd)7730 (offset 1)</v>
      </c>
      <c r="E82" s="32" t="s">
        <v>146</v>
      </c>
      <c r="F82" s="30"/>
      <c r="G82" s="35" t="s">
        <v>39</v>
      </c>
      <c r="H82" s="47" t="s">
        <v>256</v>
      </c>
      <c r="I82" s="83" t="s">
        <v>323</v>
      </c>
      <c r="J82" s="83" t="s">
        <v>347</v>
      </c>
      <c r="K82" s="83" t="s">
        <v>348</v>
      </c>
      <c r="L82" s="84">
        <v>500</v>
      </c>
      <c r="M82" s="84">
        <v>30</v>
      </c>
      <c r="N82" s="32">
        <v>77</v>
      </c>
      <c r="O82" s="84" t="s">
        <v>318</v>
      </c>
      <c r="P82" s="84" t="s">
        <v>46</v>
      </c>
      <c r="Q82" s="34" t="s">
        <v>199</v>
      </c>
      <c r="R82" s="84" t="s">
        <v>216</v>
      </c>
      <c r="S82" s="84" t="s">
        <v>320</v>
      </c>
      <c r="T82" s="34" t="s">
        <v>200</v>
      </c>
      <c r="U82" s="83" t="s">
        <v>319</v>
      </c>
      <c r="V82" s="83" t="s">
        <v>224</v>
      </c>
      <c r="W82" s="84" t="s">
        <v>184</v>
      </c>
      <c r="X82" s="84" t="s">
        <v>186</v>
      </c>
      <c r="Y82" s="84" t="s">
        <v>171</v>
      </c>
      <c r="Z82" s="84" t="s">
        <v>203</v>
      </c>
      <c r="AA82" s="83" t="s">
        <v>319</v>
      </c>
      <c r="AB82" s="84" t="s">
        <v>46</v>
      </c>
      <c r="AC82" s="84" t="s">
        <v>381</v>
      </c>
      <c r="AD82" s="84" t="s">
        <v>214</v>
      </c>
      <c r="AE82" s="84" t="s">
        <v>321</v>
      </c>
      <c r="AF82" s="84" t="s">
        <v>322</v>
      </c>
      <c r="AG82" s="84" t="s">
        <v>58</v>
      </c>
      <c r="AH82" s="84" t="s">
        <v>290</v>
      </c>
      <c r="AI82" s="84" t="s">
        <v>291</v>
      </c>
      <c r="AJ82" s="84" t="s">
        <v>53</v>
      </c>
      <c r="AK82" s="84" t="s">
        <v>54</v>
      </c>
      <c r="AL82" s="36"/>
      <c r="AM82" s="2">
        <v>59.220147352952203</v>
      </c>
      <c r="AN82" s="2">
        <v>165.87310104370101</v>
      </c>
      <c r="AO82" s="2">
        <v>53.811751439021101</v>
      </c>
      <c r="AP82" s="2">
        <v>75.508136749267507</v>
      </c>
      <c r="AQ82" s="2">
        <v>45.489532764141302</v>
      </c>
      <c r="AR82" s="2">
        <v>121.608433532714</v>
      </c>
      <c r="AS82" s="2">
        <v>35.038108752324</v>
      </c>
      <c r="AT82" s="2">
        <v>63.492524719238197</v>
      </c>
      <c r="AU82" s="2">
        <v>23.624683306767299</v>
      </c>
      <c r="AV82" s="2">
        <v>87.211144638061498</v>
      </c>
      <c r="AW82" s="2">
        <v>16.3767400888296</v>
      </c>
      <c r="AX82" s="2">
        <v>78.7697187423706</v>
      </c>
      <c r="AY82" s="2">
        <v>13.673101865328199</v>
      </c>
      <c r="AZ82" s="2">
        <v>95.697096443176207</v>
      </c>
      <c r="BA82" s="2">
        <v>10.2982125649085</v>
      </c>
      <c r="BB82" s="2">
        <v>72.167939758300705</v>
      </c>
      <c r="BC82" s="2">
        <v>8.0318525937887308</v>
      </c>
      <c r="BD82" s="2">
        <v>67.293751335143995</v>
      </c>
      <c r="BE82" s="2">
        <v>7.2728665241828301</v>
      </c>
      <c r="BF82" s="2">
        <v>69.1732831954956</v>
      </c>
      <c r="BG82" s="2">
        <v>6.7775878356053196</v>
      </c>
      <c r="BH82" s="2">
        <v>69.091911315917898</v>
      </c>
      <c r="BI82" s="2">
        <v>7.7919069436880202</v>
      </c>
      <c r="BJ82" s="2">
        <v>68.646847343444804</v>
      </c>
      <c r="BK82" s="2">
        <v>5.8981757530799204</v>
      </c>
      <c r="BL82" s="2">
        <v>68.649958324432305</v>
      </c>
      <c r="BM82" s="2"/>
      <c r="BN82" s="2"/>
      <c r="BO82" s="8">
        <v>500</v>
      </c>
      <c r="BP82" s="36"/>
      <c r="BQ82" s="32"/>
      <c r="BR82" s="49"/>
      <c r="BS82" s="133" t="s">
        <v>443</v>
      </c>
      <c r="BT82" s="32" t="s">
        <v>442</v>
      </c>
      <c r="BU82" s="15" t="s">
        <v>441</v>
      </c>
      <c r="BV82" s="15" t="s">
        <v>440</v>
      </c>
      <c r="BW82" s="15" t="s">
        <v>439</v>
      </c>
      <c r="BX82" s="135" t="s">
        <v>438</v>
      </c>
    </row>
    <row r="83" spans="1:76" ht="10.199999999999999" x14ac:dyDescent="0.2">
      <c r="A83" s="30"/>
      <c r="B83" s="32">
        <v>46</v>
      </c>
      <c r="C83" s="49" t="s">
        <v>168</v>
      </c>
      <c r="D83" s="138" t="str">
        <f t="shared" si="1"/>
        <v/>
      </c>
      <c r="E83" s="32" t="s">
        <v>146</v>
      </c>
      <c r="F83" s="30"/>
      <c r="G83" s="32"/>
      <c r="H83" s="83"/>
      <c r="I83" s="83"/>
      <c r="J83" s="83"/>
      <c r="K83" s="83"/>
      <c r="L83" s="84"/>
      <c r="M83" s="84"/>
      <c r="N83" s="84"/>
      <c r="O83" s="84"/>
      <c r="P83" s="84"/>
      <c r="Q83" s="34"/>
      <c r="R83" s="84"/>
      <c r="S83" s="84"/>
      <c r="T83" s="34"/>
      <c r="U83" s="83"/>
      <c r="V83" s="83"/>
      <c r="W83" s="84"/>
      <c r="X83" s="84"/>
      <c r="Y83" s="84"/>
      <c r="Z83" s="84"/>
      <c r="AA83" s="83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8"/>
      <c r="BP83" s="36"/>
      <c r="BQ83" s="32"/>
      <c r="BR83" s="49"/>
      <c r="BS83" s="68"/>
      <c r="BT83" s="32"/>
    </row>
    <row r="84" spans="1:76" ht="10.199999999999999" x14ac:dyDescent="0.2">
      <c r="A84" s="30"/>
      <c r="B84" s="32">
        <v>47</v>
      </c>
      <c r="C84" s="49" t="s">
        <v>168</v>
      </c>
      <c r="D84" s="138" t="str">
        <f t="shared" si="1"/>
        <v/>
      </c>
      <c r="E84" s="32" t="s">
        <v>146</v>
      </c>
      <c r="F84" s="30"/>
      <c r="G84" s="32"/>
      <c r="H84" s="47"/>
      <c r="I84" s="83"/>
      <c r="J84" s="83"/>
      <c r="K84" s="83"/>
      <c r="L84" s="84"/>
      <c r="M84" s="84"/>
      <c r="N84" s="32"/>
      <c r="O84" s="84"/>
      <c r="P84" s="84"/>
      <c r="Q84" s="34"/>
      <c r="R84" s="84"/>
      <c r="S84" s="84"/>
      <c r="T84" s="34"/>
      <c r="U84" s="83"/>
      <c r="V84" s="83"/>
      <c r="W84" s="84"/>
      <c r="X84" s="84"/>
      <c r="Y84" s="84"/>
      <c r="Z84" s="84"/>
      <c r="AA84" s="83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3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8"/>
      <c r="BP84" s="36"/>
      <c r="BQ84" s="32"/>
      <c r="BR84" s="49"/>
      <c r="BS84" s="68"/>
      <c r="BT84" s="32"/>
    </row>
    <row r="85" spans="1:76" ht="10.199999999999999" x14ac:dyDescent="0.2">
      <c r="A85" s="30"/>
      <c r="B85" s="32">
        <v>48</v>
      </c>
      <c r="C85" s="49" t="s">
        <v>168</v>
      </c>
      <c r="D85" s="138" t="str">
        <f t="shared" si="1"/>
        <v/>
      </c>
      <c r="E85" s="32" t="s">
        <v>146</v>
      </c>
      <c r="F85" s="30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  <c r="BT85" s="32"/>
    </row>
    <row r="86" spans="1:76" ht="10.199999999999999" x14ac:dyDescent="0.2">
      <c r="A86" s="30"/>
      <c r="B86" s="32">
        <v>49</v>
      </c>
      <c r="C86" s="49" t="s">
        <v>168</v>
      </c>
      <c r="D86" s="138" t="str">
        <f t="shared" si="1"/>
        <v/>
      </c>
      <c r="E86" s="32" t="s">
        <v>146</v>
      </c>
      <c r="F86" s="30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8"/>
      <c r="BP86" s="36"/>
      <c r="BQ86" s="32"/>
      <c r="BR86" s="49"/>
      <c r="BS86" s="68"/>
      <c r="BT86" s="32"/>
    </row>
    <row r="87" spans="1:76" ht="10.199999999999999" x14ac:dyDescent="0.2">
      <c r="A87" s="30"/>
      <c r="B87" s="32">
        <v>50</v>
      </c>
      <c r="C87" s="49" t="s">
        <v>168</v>
      </c>
      <c r="D87" s="138" t="str">
        <f t="shared" si="1"/>
        <v/>
      </c>
      <c r="E87" s="32" t="s">
        <v>146</v>
      </c>
      <c r="F87" s="30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8"/>
      <c r="BP87" s="36"/>
      <c r="BQ87" s="32"/>
      <c r="BR87" s="49"/>
      <c r="BS87" s="68"/>
      <c r="BT87" s="32"/>
    </row>
    <row r="88" spans="1:76" s="44" customFormat="1" ht="10.199999999999999" x14ac:dyDescent="0.2">
      <c r="A88" s="30"/>
      <c r="B88" s="30"/>
      <c r="C88" s="41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30"/>
      <c r="BQ88" s="30"/>
      <c r="BR88" s="41"/>
      <c r="BS88" s="70"/>
      <c r="BT88" s="30"/>
    </row>
    <row r="89" spans="1:76" ht="10.199999999999999" x14ac:dyDescent="0.2">
      <c r="A89" s="30"/>
      <c r="B89" s="32">
        <v>0</v>
      </c>
      <c r="C89" s="49" t="s">
        <v>168</v>
      </c>
      <c r="D89" s="49" t="s">
        <v>37</v>
      </c>
      <c r="E89" s="32" t="s">
        <v>409</v>
      </c>
      <c r="F89" s="30"/>
      <c r="G89" s="32" t="s">
        <v>383</v>
      </c>
      <c r="H89" s="136" t="s">
        <v>239</v>
      </c>
      <c r="I89" s="136" t="s">
        <v>117</v>
      </c>
      <c r="J89" s="137">
        <v>0.2</v>
      </c>
      <c r="K89" s="136" t="s">
        <v>348</v>
      </c>
      <c r="L89" s="136">
        <v>500</v>
      </c>
      <c r="M89" s="136">
        <v>30</v>
      </c>
      <c r="N89" s="136">
        <v>62</v>
      </c>
      <c r="O89" s="136" t="s">
        <v>318</v>
      </c>
      <c r="P89" s="136" t="s">
        <v>46</v>
      </c>
      <c r="Q89" s="136" t="s">
        <v>199</v>
      </c>
      <c r="R89" s="136" t="s">
        <v>216</v>
      </c>
      <c r="S89" s="136" t="s">
        <v>320</v>
      </c>
      <c r="T89" s="136" t="s">
        <v>200</v>
      </c>
      <c r="U89" s="136" t="s">
        <v>319</v>
      </c>
      <c r="V89" s="136" t="s">
        <v>224</v>
      </c>
      <c r="W89" s="136" t="s">
        <v>184</v>
      </c>
      <c r="X89" s="136" t="s">
        <v>186</v>
      </c>
      <c r="Y89" s="136" t="s">
        <v>171</v>
      </c>
      <c r="Z89" s="136" t="s">
        <v>203</v>
      </c>
      <c r="AA89" s="136" t="s">
        <v>319</v>
      </c>
      <c r="AB89" s="136" t="s">
        <v>46</v>
      </c>
      <c r="AC89" s="136" t="s">
        <v>381</v>
      </c>
      <c r="AD89" s="136" t="s">
        <v>214</v>
      </c>
      <c r="AE89" s="136" t="s">
        <v>321</v>
      </c>
      <c r="AF89" s="136" t="s">
        <v>322</v>
      </c>
      <c r="AG89" s="136" t="s">
        <v>58</v>
      </c>
      <c r="AH89" s="136" t="s">
        <v>290</v>
      </c>
      <c r="AI89" s="136" t="s">
        <v>291</v>
      </c>
      <c r="AJ89" s="136" t="s">
        <v>53</v>
      </c>
      <c r="AK89" s="136" t="s">
        <v>54</v>
      </c>
      <c r="AL89" s="36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8"/>
      <c r="BP89" s="36"/>
      <c r="BQ89" s="32"/>
      <c r="BR89" s="49"/>
      <c r="BS89" s="68"/>
      <c r="BT89" s="32"/>
    </row>
    <row r="90" spans="1:76" ht="10.199999999999999" x14ac:dyDescent="0.2">
      <c r="A90" s="30"/>
      <c r="B90" s="32">
        <v>1</v>
      </c>
      <c r="C90" s="49" t="s">
        <v>168</v>
      </c>
      <c r="D90" s="49" t="s">
        <v>37</v>
      </c>
      <c r="E90" s="32" t="s">
        <v>409</v>
      </c>
      <c r="F90" s="30"/>
      <c r="G90" s="32" t="s">
        <v>383</v>
      </c>
      <c r="H90" s="47" t="s">
        <v>239</v>
      </c>
      <c r="I90" s="47" t="s">
        <v>323</v>
      </c>
      <c r="J90" s="137">
        <v>0.2</v>
      </c>
      <c r="K90" s="47" t="s">
        <v>348</v>
      </c>
      <c r="L90" s="47">
        <v>500</v>
      </c>
      <c r="M90" s="47">
        <v>30</v>
      </c>
      <c r="N90" s="47">
        <v>62</v>
      </c>
      <c r="O90" s="47" t="s">
        <v>318</v>
      </c>
      <c r="P90" s="47" t="s">
        <v>46</v>
      </c>
      <c r="Q90" s="47" t="s">
        <v>199</v>
      </c>
      <c r="R90" s="47" t="s">
        <v>216</v>
      </c>
      <c r="S90" s="47" t="s">
        <v>320</v>
      </c>
      <c r="T90" s="47" t="s">
        <v>200</v>
      </c>
      <c r="U90" s="47" t="s">
        <v>319</v>
      </c>
      <c r="V90" s="47" t="s">
        <v>224</v>
      </c>
      <c r="W90" s="47" t="s">
        <v>184</v>
      </c>
      <c r="X90" s="47" t="s">
        <v>186</v>
      </c>
      <c r="Y90" s="47" t="s">
        <v>171</v>
      </c>
      <c r="Z90" s="47" t="s">
        <v>203</v>
      </c>
      <c r="AA90" s="47" t="s">
        <v>319</v>
      </c>
      <c r="AB90" s="47" t="s">
        <v>46</v>
      </c>
      <c r="AC90" s="47" t="s">
        <v>381</v>
      </c>
      <c r="AD90" s="47" t="s">
        <v>214</v>
      </c>
      <c r="AE90" s="47" t="s">
        <v>321</v>
      </c>
      <c r="AF90" s="47" t="s">
        <v>322</v>
      </c>
      <c r="AG90" s="47" t="s">
        <v>58</v>
      </c>
      <c r="AH90" s="47" t="s">
        <v>290</v>
      </c>
      <c r="AI90" s="47" t="s">
        <v>291</v>
      </c>
      <c r="AJ90" s="47" t="s">
        <v>53</v>
      </c>
      <c r="AK90" s="47" t="s">
        <v>54</v>
      </c>
      <c r="AL90" s="36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8"/>
      <c r="BP90" s="36"/>
      <c r="BQ90" s="32"/>
      <c r="BR90" s="49"/>
      <c r="BS90" s="68"/>
      <c r="BT90" s="32"/>
    </row>
    <row r="91" spans="1:76" ht="10.199999999999999" x14ac:dyDescent="0.2">
      <c r="A91" s="30"/>
      <c r="B91" s="32">
        <v>2</v>
      </c>
      <c r="C91" s="49" t="s">
        <v>168</v>
      </c>
      <c r="D91" s="49" t="s">
        <v>37</v>
      </c>
      <c r="E91" s="32" t="s">
        <v>409</v>
      </c>
      <c r="F91" s="30"/>
      <c r="G91" s="32" t="s">
        <v>383</v>
      </c>
      <c r="H91" s="47" t="s">
        <v>256</v>
      </c>
      <c r="I91" s="47" t="s">
        <v>323</v>
      </c>
      <c r="J91" s="137">
        <v>0.2</v>
      </c>
      <c r="K91" s="47" t="s">
        <v>348</v>
      </c>
      <c r="L91" s="47">
        <v>500</v>
      </c>
      <c r="M91" s="47">
        <v>30</v>
      </c>
      <c r="N91" s="47">
        <v>62</v>
      </c>
      <c r="O91" s="47" t="s">
        <v>318</v>
      </c>
      <c r="P91" s="47" t="s">
        <v>46</v>
      </c>
      <c r="Q91" s="47" t="s">
        <v>227</v>
      </c>
      <c r="R91" s="47" t="s">
        <v>227</v>
      </c>
      <c r="S91" s="47" t="s">
        <v>227</v>
      </c>
      <c r="T91" s="47" t="s">
        <v>234</v>
      </c>
      <c r="U91" s="47" t="s">
        <v>229</v>
      </c>
      <c r="V91" s="47" t="s">
        <v>224</v>
      </c>
      <c r="W91" s="47" t="s">
        <v>184</v>
      </c>
      <c r="X91" s="47" t="s">
        <v>186</v>
      </c>
      <c r="Y91" s="47" t="s">
        <v>171</v>
      </c>
      <c r="Z91" s="47" t="s">
        <v>203</v>
      </c>
      <c r="AA91" s="47" t="s">
        <v>229</v>
      </c>
      <c r="AB91" s="47" t="s">
        <v>46</v>
      </c>
      <c r="AC91" s="47" t="s">
        <v>381</v>
      </c>
      <c r="AD91" s="47" t="s">
        <v>214</v>
      </c>
      <c r="AE91" s="47" t="s">
        <v>258</v>
      </c>
      <c r="AF91" s="47" t="s">
        <v>229</v>
      </c>
      <c r="AG91" s="47" t="s">
        <v>58</v>
      </c>
      <c r="AH91" s="47" t="s">
        <v>290</v>
      </c>
      <c r="AI91" s="47" t="s">
        <v>291</v>
      </c>
      <c r="AJ91" s="47" t="s">
        <v>53</v>
      </c>
      <c r="AK91" s="47" t="s">
        <v>54</v>
      </c>
      <c r="AL91" s="36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8"/>
      <c r="BP91" s="36"/>
      <c r="BQ91" s="32"/>
      <c r="BR91" s="49"/>
      <c r="BS91" s="68"/>
      <c r="BT91" s="32"/>
    </row>
    <row r="92" spans="1:76" ht="10.199999999999999" x14ac:dyDescent="0.2">
      <c r="A92" s="30"/>
      <c r="B92" s="32">
        <v>3</v>
      </c>
      <c r="C92" s="49" t="s">
        <v>168</v>
      </c>
      <c r="D92" s="49" t="s">
        <v>37</v>
      </c>
      <c r="E92" s="32" t="s">
        <v>409</v>
      </c>
      <c r="F92" s="30"/>
      <c r="G92" s="32" t="s">
        <v>383</v>
      </c>
      <c r="H92" s="47" t="s">
        <v>256</v>
      </c>
      <c r="I92" s="47" t="s">
        <v>323</v>
      </c>
      <c r="J92" s="137">
        <v>0.2</v>
      </c>
      <c r="K92" s="47" t="s">
        <v>348</v>
      </c>
      <c r="L92" s="47">
        <v>500</v>
      </c>
      <c r="M92" s="47">
        <v>60</v>
      </c>
      <c r="N92" s="47">
        <v>62</v>
      </c>
      <c r="O92" s="47" t="s">
        <v>318</v>
      </c>
      <c r="P92" s="47" t="s">
        <v>46</v>
      </c>
      <c r="Q92" s="47" t="s">
        <v>199</v>
      </c>
      <c r="R92" s="47" t="s">
        <v>293</v>
      </c>
      <c r="S92" s="47" t="s">
        <v>294</v>
      </c>
      <c r="T92" s="47" t="s">
        <v>200</v>
      </c>
      <c r="U92" s="47" t="s">
        <v>229</v>
      </c>
      <c r="V92" s="47" t="s">
        <v>224</v>
      </c>
      <c r="W92" s="47" t="s">
        <v>197</v>
      </c>
      <c r="X92" s="47" t="s">
        <v>202</v>
      </c>
      <c r="Y92" s="47" t="s">
        <v>199</v>
      </c>
      <c r="Z92" s="47" t="s">
        <v>244</v>
      </c>
      <c r="AA92" s="47" t="s">
        <v>229</v>
      </c>
      <c r="AB92" s="47" t="s">
        <v>46</v>
      </c>
      <c r="AC92" s="47" t="s">
        <v>381</v>
      </c>
      <c r="AD92" s="47" t="s">
        <v>214</v>
      </c>
      <c r="AE92" s="47" t="s">
        <v>258</v>
      </c>
      <c r="AF92" s="47" t="s">
        <v>236</v>
      </c>
      <c r="AG92" s="47" t="s">
        <v>58</v>
      </c>
      <c r="AH92" s="47" t="s">
        <v>290</v>
      </c>
      <c r="AI92" s="47" t="s">
        <v>291</v>
      </c>
      <c r="AJ92" s="47" t="s">
        <v>53</v>
      </c>
      <c r="AK92" s="47" t="s">
        <v>54</v>
      </c>
      <c r="AL92" s="36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8"/>
      <c r="BP92" s="36"/>
      <c r="BQ92" s="32"/>
      <c r="BR92" s="49"/>
      <c r="BS92" s="68"/>
      <c r="BT92" s="32"/>
    </row>
    <row r="93" spans="1:76" ht="10.199999999999999" x14ac:dyDescent="0.2">
      <c r="A93" s="30"/>
      <c r="B93" s="32">
        <v>4</v>
      </c>
      <c r="C93" s="49" t="s">
        <v>168</v>
      </c>
      <c r="D93" s="49" t="s">
        <v>37</v>
      </c>
      <c r="E93" s="32" t="s">
        <v>409</v>
      </c>
      <c r="F93" s="30"/>
      <c r="G93" s="32" t="s">
        <v>383</v>
      </c>
      <c r="H93" s="47" t="s">
        <v>256</v>
      </c>
      <c r="I93" s="47" t="s">
        <v>117</v>
      </c>
      <c r="J93" s="137">
        <v>0.2</v>
      </c>
      <c r="K93" s="47" t="s">
        <v>348</v>
      </c>
      <c r="L93" s="47">
        <v>500</v>
      </c>
      <c r="M93" s="47">
        <v>60</v>
      </c>
      <c r="N93" s="47">
        <v>62</v>
      </c>
      <c r="O93" s="47" t="s">
        <v>318</v>
      </c>
      <c r="P93" s="47" t="s">
        <v>46</v>
      </c>
      <c r="Q93" s="47" t="s">
        <v>199</v>
      </c>
      <c r="R93" s="47" t="s">
        <v>293</v>
      </c>
      <c r="S93" s="47" t="s">
        <v>294</v>
      </c>
      <c r="T93" s="47" t="s">
        <v>200</v>
      </c>
      <c r="U93" s="47" t="s">
        <v>229</v>
      </c>
      <c r="V93" s="47" t="s">
        <v>224</v>
      </c>
      <c r="W93" s="47" t="s">
        <v>197</v>
      </c>
      <c r="X93" s="47" t="s">
        <v>202</v>
      </c>
      <c r="Y93" s="47" t="s">
        <v>199</v>
      </c>
      <c r="Z93" s="47" t="s">
        <v>244</v>
      </c>
      <c r="AA93" s="47" t="s">
        <v>229</v>
      </c>
      <c r="AB93" s="47" t="s">
        <v>46</v>
      </c>
      <c r="AC93" s="47" t="s">
        <v>381</v>
      </c>
      <c r="AD93" s="47" t="s">
        <v>214</v>
      </c>
      <c r="AE93" s="47" t="s">
        <v>258</v>
      </c>
      <c r="AF93" s="47" t="s">
        <v>236</v>
      </c>
      <c r="AG93" s="47" t="s">
        <v>58</v>
      </c>
      <c r="AH93" s="47" t="s">
        <v>290</v>
      </c>
      <c r="AI93" s="47" t="s">
        <v>291</v>
      </c>
      <c r="AJ93" s="47" t="s">
        <v>53</v>
      </c>
      <c r="AK93" s="47" t="s">
        <v>54</v>
      </c>
      <c r="AL93" s="36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8"/>
      <c r="BP93" s="36"/>
      <c r="BQ93" s="32"/>
      <c r="BR93" s="49"/>
      <c r="BS93" s="68"/>
      <c r="BT93" s="32"/>
    </row>
    <row r="94" spans="1:76" ht="10.199999999999999" x14ac:dyDescent="0.2">
      <c r="A94" s="30"/>
      <c r="B94" s="32"/>
      <c r="C94" s="49"/>
      <c r="D94" s="49"/>
      <c r="E94" s="32"/>
      <c r="F94" s="30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6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8"/>
      <c r="BP94" s="36"/>
      <c r="BQ94" s="32"/>
      <c r="BR94" s="49"/>
      <c r="BS94" s="68"/>
      <c r="BT94" s="32"/>
    </row>
    <row r="95" spans="1:76" ht="10.199999999999999" x14ac:dyDescent="0.2">
      <c r="A95" s="30"/>
      <c r="B95" s="32"/>
      <c r="C95" s="49"/>
      <c r="D95" s="49"/>
      <c r="E95" s="32"/>
      <c r="F95" s="30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6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8"/>
      <c r="BP95" s="36"/>
      <c r="BQ95" s="32"/>
      <c r="BR95" s="49"/>
      <c r="BS95" s="68"/>
      <c r="BT95" s="32"/>
    </row>
    <row r="96" spans="1:76" ht="10.199999999999999" x14ac:dyDescent="0.2">
      <c r="A96" s="30"/>
      <c r="B96" s="32"/>
      <c r="C96" s="49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6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8"/>
      <c r="BP96" s="36"/>
      <c r="BQ96" s="32"/>
      <c r="BR96" s="49"/>
      <c r="BS96" s="68"/>
      <c r="BT96" s="32"/>
    </row>
    <row r="97" spans="1:72" ht="10.199999999999999" x14ac:dyDescent="0.2">
      <c r="A97" s="30"/>
      <c r="B97" s="32"/>
      <c r="C97" s="49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6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8"/>
      <c r="BP97" s="36"/>
      <c r="BQ97" s="32"/>
      <c r="BR97" s="49"/>
      <c r="BS97" s="68"/>
      <c r="BT97" s="32"/>
    </row>
    <row r="98" spans="1:72" ht="10.199999999999999" x14ac:dyDescent="0.2">
      <c r="A98" s="30"/>
      <c r="B98" s="32"/>
      <c r="C98" s="49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6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8"/>
      <c r="BP98" s="36"/>
      <c r="BQ98" s="32"/>
      <c r="BR98" s="49"/>
      <c r="BS98" s="68"/>
      <c r="BT98" s="32"/>
    </row>
    <row r="99" spans="1:72" ht="10.199999999999999" x14ac:dyDescent="0.2">
      <c r="A99" s="30"/>
      <c r="B99" s="32"/>
      <c r="C99" s="49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6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8"/>
      <c r="BP99" s="36"/>
      <c r="BQ99" s="32"/>
      <c r="BR99" s="49"/>
      <c r="BS99" s="68"/>
      <c r="BT99" s="32"/>
    </row>
    <row r="100" spans="1:72" ht="10.199999999999999" x14ac:dyDescent="0.2">
      <c r="A100" s="30"/>
      <c r="B100" s="32"/>
      <c r="C100" s="49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6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8"/>
      <c r="BP100" s="36"/>
      <c r="BQ100" s="32"/>
      <c r="BR100" s="49"/>
      <c r="BS100" s="68"/>
      <c r="BT100" s="32"/>
    </row>
    <row r="101" spans="1:72" ht="10.199999999999999" x14ac:dyDescent="0.2">
      <c r="A101" s="30"/>
      <c r="B101" s="32"/>
      <c r="C101" s="49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6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8"/>
      <c r="BP101" s="36"/>
      <c r="BQ101" s="32"/>
      <c r="BR101" s="49"/>
      <c r="BS101" s="68"/>
      <c r="BT101" s="32"/>
    </row>
    <row r="102" spans="1:72" ht="10.199999999999999" x14ac:dyDescent="0.2">
      <c r="A102" s="30"/>
      <c r="B102" s="32"/>
      <c r="C102" s="49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6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8"/>
      <c r="BP102" s="36"/>
      <c r="BQ102" s="32"/>
      <c r="BR102" s="49"/>
      <c r="BS102" s="68"/>
      <c r="BT102" s="32"/>
    </row>
    <row r="103" spans="1:72" ht="10.199999999999999" x14ac:dyDescent="0.2">
      <c r="A103" s="30"/>
      <c r="B103" s="32"/>
      <c r="C103" s="49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6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8"/>
      <c r="BP103" s="36"/>
      <c r="BQ103" s="32"/>
      <c r="BR103" s="49"/>
      <c r="BS103" s="68"/>
      <c r="BT103" s="32"/>
    </row>
    <row r="104" spans="1:72" ht="10.199999999999999" x14ac:dyDescent="0.2">
      <c r="A104" s="30"/>
      <c r="B104" s="32"/>
      <c r="C104" s="49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6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8"/>
      <c r="BP104" s="36"/>
      <c r="BQ104" s="32"/>
      <c r="BR104" s="49"/>
      <c r="BS104" s="68"/>
      <c r="BT104" s="32"/>
    </row>
    <row r="105" spans="1:72" ht="10.199999999999999" x14ac:dyDescent="0.2">
      <c r="A105" s="30"/>
      <c r="B105" s="32"/>
      <c r="C105" s="49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6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8"/>
      <c r="BP105" s="36"/>
      <c r="BQ105" s="32"/>
      <c r="BR105" s="49"/>
      <c r="BS105" s="68"/>
      <c r="BT105" s="32"/>
    </row>
    <row r="106" spans="1:72" ht="10.199999999999999" x14ac:dyDescent="0.2">
      <c r="A106" s="30"/>
      <c r="B106" s="32"/>
      <c r="C106" s="49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6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72" ht="10.199999999999999" x14ac:dyDescent="0.2">
      <c r="A107" s="30"/>
      <c r="B107" s="32"/>
      <c r="C107" s="49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6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8"/>
      <c r="BP107" s="36"/>
      <c r="BQ107" s="32"/>
      <c r="BR107" s="49"/>
      <c r="BS107" s="68"/>
      <c r="BT107" s="32"/>
    </row>
    <row r="108" spans="1:72" ht="10.199999999999999" x14ac:dyDescent="0.2">
      <c r="A108" s="30"/>
      <c r="B108" s="32"/>
      <c r="C108" s="49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6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8"/>
      <c r="BP108" s="36"/>
      <c r="BQ108" s="32"/>
      <c r="BR108" s="49"/>
      <c r="BS108" s="68"/>
      <c r="BT108" s="32"/>
    </row>
    <row r="109" spans="1:72" ht="10.199999999999999" x14ac:dyDescent="0.2">
      <c r="A109" s="30"/>
      <c r="B109" s="32"/>
      <c r="C109" s="49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6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8"/>
      <c r="BP109" s="36"/>
      <c r="BQ109" s="32"/>
      <c r="BR109" s="49"/>
      <c r="BS109" s="68"/>
      <c r="BT109" s="32"/>
    </row>
    <row r="110" spans="1:72" ht="10.199999999999999" x14ac:dyDescent="0.2">
      <c r="A110" s="30"/>
      <c r="B110" s="32"/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8"/>
      <c r="BP110" s="36"/>
      <c r="BQ110" s="32"/>
      <c r="BR110" s="49"/>
      <c r="BS110" s="68"/>
      <c r="BT110" s="32"/>
    </row>
    <row r="111" spans="1:72" ht="10.199999999999999" x14ac:dyDescent="0.2">
      <c r="A111" s="30"/>
      <c r="B111" s="32"/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72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x14ac:dyDescent="0.25">
      <c r="A210" s="30"/>
      <c r="B210" s="32"/>
      <c r="C210" s="49"/>
      <c r="D210" s="49"/>
      <c r="E210" s="32"/>
      <c r="F210" s="6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x14ac:dyDescent="0.25">
      <c r="A211" s="30"/>
      <c r="B211" s="32"/>
      <c r="C211" s="49"/>
      <c r="D211" s="49"/>
      <c r="E211" s="32"/>
      <c r="F211" s="6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x14ac:dyDescent="0.25">
      <c r="A212" s="30"/>
      <c r="B212" s="32"/>
      <c r="C212" s="49"/>
      <c r="D212" s="49"/>
      <c r="E212" s="32"/>
      <c r="F212" s="6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x14ac:dyDescent="0.25">
      <c r="A213" s="30"/>
      <c r="B213" s="32"/>
      <c r="C213" s="49"/>
      <c r="D213" s="49"/>
      <c r="E213" s="32"/>
      <c r="F213" s="6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x14ac:dyDescent="0.25">
      <c r="A214" s="30"/>
      <c r="B214" s="32"/>
      <c r="C214" s="49"/>
      <c r="D214" s="49"/>
      <c r="E214" s="32"/>
      <c r="F214" s="6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x14ac:dyDescent="0.25">
      <c r="A215" s="30"/>
      <c r="B215" s="32"/>
      <c r="C215" s="49"/>
      <c r="D215" s="49"/>
      <c r="E215" s="32"/>
      <c r="F215" s="6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x14ac:dyDescent="0.25">
      <c r="A216" s="30"/>
      <c r="B216" s="32"/>
      <c r="C216" s="49"/>
      <c r="D216" s="49"/>
      <c r="E216" s="32"/>
      <c r="F216" s="6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x14ac:dyDescent="0.25">
      <c r="A217" s="30"/>
      <c r="B217" s="32"/>
      <c r="C217" s="49"/>
      <c r="D217" s="49"/>
      <c r="E217" s="32"/>
      <c r="F217" s="6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x14ac:dyDescent="0.25">
      <c r="A218" s="30"/>
      <c r="B218" s="32"/>
      <c r="C218" s="49"/>
      <c r="D218" s="49"/>
      <c r="E218" s="32"/>
      <c r="F218" s="6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x14ac:dyDescent="0.25">
      <c r="A219" s="30"/>
      <c r="B219" s="32"/>
      <c r="C219" s="49"/>
      <c r="D219" s="49"/>
      <c r="E219" s="32"/>
      <c r="F219" s="6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x14ac:dyDescent="0.25">
      <c r="A220" s="30"/>
      <c r="B220" s="32"/>
      <c r="C220" s="49"/>
      <c r="D220" s="49"/>
      <c r="E220" s="32"/>
      <c r="F220" s="6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x14ac:dyDescent="0.25">
      <c r="A221" s="30"/>
      <c r="B221" s="32"/>
      <c r="C221" s="49"/>
      <c r="D221" s="49"/>
      <c r="E221" s="32"/>
      <c r="F221" s="6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x14ac:dyDescent="0.25">
      <c r="A222" s="30"/>
      <c r="B222" s="32"/>
      <c r="C222" s="49"/>
      <c r="D222" s="49"/>
      <c r="E222" s="32"/>
      <c r="F222" s="6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x14ac:dyDescent="0.25">
      <c r="A223" s="30"/>
      <c r="B223" s="32"/>
      <c r="C223" s="49"/>
      <c r="D223" s="49"/>
      <c r="E223" s="32"/>
      <c r="F223" s="6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x14ac:dyDescent="0.25">
      <c r="A224" s="30"/>
      <c r="B224" s="32"/>
      <c r="C224" s="49"/>
      <c r="D224" s="49"/>
      <c r="E224" s="32"/>
      <c r="F224" s="6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x14ac:dyDescent="0.25">
      <c r="A225" s="30"/>
      <c r="B225" s="32"/>
      <c r="C225" s="49"/>
      <c r="D225" s="49"/>
      <c r="E225" s="32"/>
      <c r="F225" s="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</sheetData>
  <mergeCells count="37"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  <mergeCell ref="N5:N6"/>
    <mergeCell ref="BR5:BR6"/>
    <mergeCell ref="BS5:BS6"/>
    <mergeCell ref="BC5:BD5"/>
    <mergeCell ref="BE5:BF5"/>
    <mergeCell ref="BG5:BH5"/>
    <mergeCell ref="BM5:BO5"/>
    <mergeCell ref="BI5:BJ5"/>
    <mergeCell ref="BK5:BL5"/>
    <mergeCell ref="D5:D6"/>
    <mergeCell ref="B5:B6"/>
    <mergeCell ref="C5:C6"/>
    <mergeCell ref="E5:E6"/>
    <mergeCell ref="AJ5:AJ6"/>
    <mergeCell ref="J5:J6"/>
    <mergeCell ref="I5:I6"/>
    <mergeCell ref="O5:O6"/>
    <mergeCell ref="V5:AA5"/>
    <mergeCell ref="P5:U5"/>
    <mergeCell ref="M5:M6"/>
    <mergeCell ref="AG5:AI5"/>
    <mergeCell ref="AB5:AF5"/>
    <mergeCell ref="L5:L6"/>
    <mergeCell ref="K5:K6"/>
  </mergeCells>
  <conditionalFormatting sqref="AM88:BO88">
    <cfRule type="cellIs" dxfId="16" priority="2" operator="greaterThan">
      <formula>500</formula>
    </cfRule>
    <cfRule type="cellIs" dxfId="15" priority="3" operator="between">
      <formula>150</formula>
      <formula>65</formula>
    </cfRule>
    <cfRule type="cellIs" dxfId="14" priority="4" operator="between">
      <formula>65</formula>
      <formula>40</formula>
    </cfRule>
    <cfRule type="cellIs" dxfId="13" priority="5" operator="between">
      <formula>0.0001</formula>
      <formula>40</formula>
    </cfRule>
  </conditionalFormatting>
  <conditionalFormatting sqref="AM9:BN177">
    <cfRule type="cellIs" dxfId="12" priority="6" operator="greaterThan">
      <formula>500</formula>
    </cfRule>
    <cfRule type="cellIs" dxfId="11" priority="7" operator="between">
      <formula>150</formula>
      <formula>65</formula>
    </cfRule>
    <cfRule type="cellIs" dxfId="10" priority="8" operator="between">
      <formula>65</formula>
      <formula>40</formula>
    </cfRule>
    <cfRule type="cellIs" dxfId="9" priority="9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47" sqref="N47"/>
    </sheetView>
  </sheetViews>
  <sheetFormatPr defaultColWidth="14.44140625" defaultRowHeight="13.8" x14ac:dyDescent="0.25"/>
  <cols>
    <col min="1" max="1" width="0.88671875" style="44" customWidth="1"/>
    <col min="2" max="2" width="9.77734375" style="15" customWidth="1"/>
    <col min="3" max="3" width="6" style="15" bestFit="1" customWidth="1"/>
    <col min="4" max="4" width="3.77734375" style="15" bestFit="1" customWidth="1"/>
    <col min="5" max="5" width="7.21875" style="15" customWidth="1"/>
    <col min="6" max="6" width="0.33203125" style="7" customWidth="1"/>
    <col min="7" max="7" width="10" style="15" bestFit="1" customWidth="1"/>
    <col min="8" max="8" width="5.88671875" style="15" bestFit="1" customWidth="1"/>
    <col min="9" max="9" width="8.88671875" style="15" bestFit="1" customWidth="1"/>
    <col min="10" max="10" width="6.77734375" style="15" bestFit="1" customWidth="1"/>
    <col min="11" max="11" width="9.21875" style="15" bestFit="1" customWidth="1"/>
    <col min="12" max="12" width="7.109375" style="15" bestFit="1" customWidth="1"/>
    <col min="13" max="13" width="7.21875" style="15" bestFit="1" customWidth="1"/>
    <col min="14" max="14" width="5.77734375" style="15" bestFit="1" customWidth="1"/>
    <col min="15" max="15" width="8.109375" style="15" bestFit="1" customWidth="1"/>
    <col min="16" max="16" width="6.109375" style="15" bestFit="1" customWidth="1"/>
    <col min="17" max="17" width="7.33203125" style="15" bestFit="1" customWidth="1"/>
    <col min="18" max="18" width="8.21875" style="15" bestFit="1" customWidth="1"/>
    <col min="19" max="19" width="10.21875" style="15" bestFit="1" customWidth="1"/>
    <col min="20" max="20" width="6.109375" style="15" bestFit="1" customWidth="1"/>
    <col min="21" max="21" width="8.21875" style="15" bestFit="1" customWidth="1"/>
    <col min="22" max="22" width="7.21875" style="15" bestFit="1" customWidth="1"/>
    <col min="23" max="23" width="14.44140625" style="15" bestFit="1" customWidth="1"/>
    <col min="24" max="24" width="6.109375" style="15" bestFit="1" customWidth="1"/>
    <col min="25" max="25" width="8.21875" style="15" bestFit="1" customWidth="1"/>
    <col min="26" max="26" width="7.33203125" style="15" bestFit="1" customWidth="1"/>
    <col min="27" max="27" width="9.21875" style="15" bestFit="1" customWidth="1"/>
    <col min="28" max="28" width="11.21875" style="15" bestFit="1" customWidth="1"/>
    <col min="29" max="29" width="10.6640625" style="15" bestFit="1" customWidth="1"/>
    <col min="30" max="30" width="4.33203125" style="15" bestFit="1" customWidth="1"/>
    <col min="31" max="31" width="1" style="15" customWidth="1"/>
    <col min="32" max="32" width="4.109375" style="15" bestFit="1" customWidth="1"/>
    <col min="33" max="33" width="4.88671875" style="15" bestFit="1" customWidth="1"/>
    <col min="34" max="34" width="4.109375" style="15" bestFit="1" customWidth="1"/>
    <col min="35" max="35" width="6.5546875" style="15" bestFit="1" customWidth="1"/>
    <col min="36" max="36" width="3.21875" style="15" bestFit="1" customWidth="1"/>
    <col min="37" max="37" width="6.5546875" style="15" bestFit="1" customWidth="1"/>
    <col min="38" max="38" width="3.21875" style="15" bestFit="1" customWidth="1"/>
    <col min="39" max="39" width="10.6640625" style="15" bestFit="1" customWidth="1"/>
    <col min="40" max="40" width="3.21875" style="15" bestFit="1" customWidth="1"/>
    <col min="41" max="41" width="8.21875" style="15" bestFit="1" customWidth="1"/>
    <col min="42" max="42" width="3.21875" style="15" bestFit="1" customWidth="1"/>
    <col min="43" max="43" width="8.21875" style="15" bestFit="1" customWidth="1"/>
    <col min="44" max="44" width="2.44140625" style="15" bestFit="1" customWidth="1"/>
    <col min="45" max="45" width="4.109375" style="15" bestFit="1" customWidth="1"/>
    <col min="46" max="46" width="2.44140625" style="15" bestFit="1" customWidth="1"/>
    <col min="47" max="47" width="2.77734375" style="15" bestFit="1" customWidth="1"/>
    <col min="48" max="48" width="2.44140625" style="15" bestFit="1" customWidth="1"/>
    <col min="49" max="49" width="2.77734375" style="15" bestFit="1" customWidth="1"/>
    <col min="50" max="50" width="1.77734375" style="15" bestFit="1" customWidth="1"/>
    <col min="51" max="51" width="2.77734375" style="15" bestFit="1" customWidth="1"/>
    <col min="52" max="52" width="1.77734375" style="15" bestFit="1" customWidth="1"/>
    <col min="53" max="53" width="2.77734375" style="15" bestFit="1" customWidth="1"/>
    <col min="54" max="54" width="9.77734375" style="15" bestFit="1" customWidth="1"/>
    <col min="55" max="55" width="11.44140625" style="15" bestFit="1" customWidth="1"/>
    <col min="56" max="56" width="3.21875" style="15" bestFit="1" customWidth="1"/>
    <col min="57" max="57" width="1" style="15" customWidth="1"/>
    <col min="58" max="58" width="5.88671875" style="15" bestFit="1" customWidth="1"/>
    <col min="59" max="59" width="55.5546875" style="56" bestFit="1" customWidth="1"/>
    <col min="60" max="60" width="6.109375" style="15" customWidth="1"/>
    <col min="61" max="61" width="8" style="15" customWidth="1"/>
    <col min="62" max="16384" width="14.44140625" style="15"/>
  </cols>
  <sheetData>
    <row r="1" spans="1:80" ht="7.5" customHeight="1" x14ac:dyDescent="0.25">
      <c r="A1" s="9"/>
      <c r="B1" s="10"/>
      <c r="C1" s="10"/>
      <c r="D1" s="11"/>
      <c r="E1" s="10"/>
      <c r="F1" s="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2"/>
      <c r="BF1" s="10"/>
      <c r="BG1" s="13"/>
      <c r="BH1" s="10"/>
      <c r="BI1" s="10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ht="24.6" x14ac:dyDescent="0.25">
      <c r="A2" s="9"/>
      <c r="B2" s="58" t="s">
        <v>0</v>
      </c>
      <c r="C2" s="16"/>
      <c r="D2" s="11"/>
      <c r="E2" s="10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2"/>
      <c r="BF2" s="10"/>
      <c r="BG2" s="13"/>
      <c r="BH2" s="10"/>
      <c r="BI2" s="10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80" ht="17.399999999999999" x14ac:dyDescent="0.25">
      <c r="A3" s="9"/>
      <c r="B3" s="57" t="s">
        <v>324</v>
      </c>
      <c r="C3" s="16"/>
      <c r="D3" s="11"/>
      <c r="E3" s="1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2"/>
      <c r="BF3" s="10"/>
      <c r="BG3" s="13"/>
      <c r="BH3" s="10"/>
      <c r="BI3" s="10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ht="10.199999999999999" x14ac:dyDescent="0.2">
      <c r="A4" s="9"/>
      <c r="B4" s="10"/>
      <c r="C4" s="10"/>
      <c r="D4" s="11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2"/>
      <c r="AF4" s="159" t="s">
        <v>1</v>
      </c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2"/>
      <c r="BF4" s="10"/>
      <c r="BG4" s="13"/>
      <c r="BH4" s="10"/>
      <c r="BI4" s="10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s="19" customFormat="1" ht="10.199999999999999" x14ac:dyDescent="0.2">
      <c r="A5" s="17"/>
      <c r="B5" s="151" t="s">
        <v>2</v>
      </c>
      <c r="C5" s="151" t="s">
        <v>148</v>
      </c>
      <c r="D5" s="149" t="s">
        <v>3</v>
      </c>
      <c r="E5" s="151" t="s">
        <v>4</v>
      </c>
      <c r="F5" s="86"/>
      <c r="G5" s="151" t="s">
        <v>18</v>
      </c>
      <c r="H5" s="151" t="s">
        <v>5</v>
      </c>
      <c r="I5" s="151" t="s">
        <v>6</v>
      </c>
      <c r="J5" s="151" t="s">
        <v>7</v>
      </c>
      <c r="K5" s="151" t="s">
        <v>8</v>
      </c>
      <c r="L5" s="151" t="s">
        <v>9</v>
      </c>
      <c r="M5" s="152" t="s">
        <v>10</v>
      </c>
      <c r="N5" s="150"/>
      <c r="O5" s="150"/>
      <c r="P5" s="150"/>
      <c r="Q5" s="150"/>
      <c r="R5" s="150"/>
      <c r="S5" s="152" t="s">
        <v>11</v>
      </c>
      <c r="T5" s="150"/>
      <c r="U5" s="150"/>
      <c r="V5" s="152" t="s">
        <v>12</v>
      </c>
      <c r="W5" s="150"/>
      <c r="X5" s="150"/>
      <c r="Y5" s="150"/>
      <c r="Z5" s="152" t="s">
        <v>13</v>
      </c>
      <c r="AA5" s="150"/>
      <c r="AB5" s="150"/>
      <c r="AC5" s="152" t="s">
        <v>14</v>
      </c>
      <c r="AD5" s="151" t="s">
        <v>15</v>
      </c>
      <c r="AE5" s="85"/>
      <c r="AF5" s="159">
        <v>5</v>
      </c>
      <c r="AG5" s="150"/>
      <c r="AH5" s="159">
        <v>10</v>
      </c>
      <c r="AI5" s="150"/>
      <c r="AJ5" s="159">
        <v>15</v>
      </c>
      <c r="AK5" s="150"/>
      <c r="AL5" s="159">
        <v>30</v>
      </c>
      <c r="AM5" s="150"/>
      <c r="AN5" s="159">
        <v>50</v>
      </c>
      <c r="AO5" s="150"/>
      <c r="AP5" s="159">
        <v>75</v>
      </c>
      <c r="AQ5" s="150"/>
      <c r="AR5" s="159">
        <v>100</v>
      </c>
      <c r="AS5" s="150"/>
      <c r="AT5" s="158">
        <v>150</v>
      </c>
      <c r="AU5" s="150"/>
      <c r="AV5" s="158">
        <v>200</v>
      </c>
      <c r="AW5" s="150"/>
      <c r="AX5" s="158">
        <v>250</v>
      </c>
      <c r="AY5" s="150"/>
      <c r="AZ5" s="158">
        <v>300</v>
      </c>
      <c r="BA5" s="150"/>
      <c r="BB5" s="159" t="s">
        <v>16</v>
      </c>
      <c r="BC5" s="150"/>
      <c r="BD5" s="150"/>
      <c r="BE5" s="85"/>
      <c r="BF5" s="151" t="s">
        <v>17</v>
      </c>
      <c r="BG5" s="162" t="s">
        <v>19</v>
      </c>
      <c r="BH5" s="151" t="s">
        <v>20</v>
      </c>
      <c r="BI5" s="150"/>
      <c r="BJ5" s="85"/>
      <c r="BK5" s="85"/>
      <c r="BL5" s="85"/>
      <c r="BM5" s="85"/>
      <c r="BN5" s="85"/>
      <c r="BO5" s="85"/>
      <c r="BP5" s="85"/>
      <c r="BQ5" s="85"/>
      <c r="BR5" s="85"/>
      <c r="BS5" s="18"/>
      <c r="BT5" s="18"/>
      <c r="BU5" s="18"/>
      <c r="BV5" s="18"/>
      <c r="BW5" s="18"/>
      <c r="BX5" s="18"/>
      <c r="BY5" s="18"/>
      <c r="BZ5" s="18"/>
      <c r="CA5" s="18"/>
      <c r="CB5" s="18"/>
    </row>
    <row r="6" spans="1:80" s="23" customFormat="1" ht="10.199999999999999" x14ac:dyDescent="0.2">
      <c r="A6" s="17"/>
      <c r="B6" s="150"/>
      <c r="C6" s="150"/>
      <c r="D6" s="150"/>
      <c r="E6" s="150"/>
      <c r="F6" s="87"/>
      <c r="G6" s="150"/>
      <c r="H6" s="150"/>
      <c r="I6" s="150"/>
      <c r="J6" s="150"/>
      <c r="K6" s="150"/>
      <c r="L6" s="150"/>
      <c r="M6" s="20" t="s">
        <v>21</v>
      </c>
      <c r="N6" s="86" t="s">
        <v>22</v>
      </c>
      <c r="O6" s="86" t="s">
        <v>23</v>
      </c>
      <c r="P6" s="86" t="s">
        <v>24</v>
      </c>
      <c r="Q6" s="86" t="s">
        <v>25</v>
      </c>
      <c r="R6" s="86" t="s">
        <v>26</v>
      </c>
      <c r="S6" s="20" t="s">
        <v>21</v>
      </c>
      <c r="T6" s="86" t="s">
        <v>24</v>
      </c>
      <c r="U6" s="86" t="s">
        <v>26</v>
      </c>
      <c r="V6" s="20" t="s">
        <v>21</v>
      </c>
      <c r="W6" s="86" t="s">
        <v>27</v>
      </c>
      <c r="X6" s="86" t="s">
        <v>24</v>
      </c>
      <c r="Y6" s="86" t="s">
        <v>26</v>
      </c>
      <c r="Z6" s="20" t="s">
        <v>28</v>
      </c>
      <c r="AA6" s="86" t="s">
        <v>29</v>
      </c>
      <c r="AB6" s="86" t="s">
        <v>30</v>
      </c>
      <c r="AC6" s="153"/>
      <c r="AD6" s="150"/>
      <c r="AE6" s="86"/>
      <c r="AF6" s="21" t="s">
        <v>31</v>
      </c>
      <c r="AG6" s="21" t="s">
        <v>32</v>
      </c>
      <c r="AH6" s="21" t="s">
        <v>31</v>
      </c>
      <c r="AI6" s="21" t="s">
        <v>32</v>
      </c>
      <c r="AJ6" s="21" t="s">
        <v>31</v>
      </c>
      <c r="AK6" s="21" t="s">
        <v>32</v>
      </c>
      <c r="AL6" s="21" t="s">
        <v>31</v>
      </c>
      <c r="AM6" s="21" t="s">
        <v>32</v>
      </c>
      <c r="AN6" s="21" t="s">
        <v>31</v>
      </c>
      <c r="AO6" s="21" t="s">
        <v>32</v>
      </c>
      <c r="AP6" s="21" t="s">
        <v>31</v>
      </c>
      <c r="AQ6" s="21" t="s">
        <v>32</v>
      </c>
      <c r="AR6" s="21" t="s">
        <v>31</v>
      </c>
      <c r="AS6" s="21" t="s">
        <v>32</v>
      </c>
      <c r="AT6" s="21" t="s">
        <v>31</v>
      </c>
      <c r="AU6" s="21" t="s">
        <v>32</v>
      </c>
      <c r="AV6" s="21" t="s">
        <v>31</v>
      </c>
      <c r="AW6" s="21" t="s">
        <v>32</v>
      </c>
      <c r="AX6" s="21" t="s">
        <v>31</v>
      </c>
      <c r="AY6" s="21" t="s">
        <v>32</v>
      </c>
      <c r="AZ6" s="21" t="s">
        <v>31</v>
      </c>
      <c r="BA6" s="21" t="s">
        <v>32</v>
      </c>
      <c r="BB6" s="22" t="s">
        <v>31</v>
      </c>
      <c r="BC6" s="22" t="s">
        <v>32</v>
      </c>
      <c r="BD6" s="22" t="s">
        <v>33</v>
      </c>
      <c r="BE6" s="86"/>
      <c r="BF6" s="150"/>
      <c r="BG6" s="163"/>
      <c r="BH6" s="86" t="s">
        <v>34</v>
      </c>
      <c r="BI6" s="86" t="s">
        <v>35</v>
      </c>
      <c r="BJ6" s="86"/>
      <c r="BK6" s="86"/>
      <c r="BL6" s="86"/>
      <c r="BM6" s="86"/>
      <c r="BN6" s="86"/>
      <c r="BO6" s="86"/>
      <c r="BP6" s="86"/>
      <c r="BQ6" s="86"/>
      <c r="BR6" s="86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80" ht="4.95" customHeight="1" x14ac:dyDescent="0.2">
      <c r="A7" s="24"/>
      <c r="B7" s="24"/>
      <c r="C7" s="24"/>
      <c r="D7" s="25"/>
      <c r="E7" s="24"/>
      <c r="F7" s="24"/>
      <c r="G7" s="2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6"/>
      <c r="BF7" s="26"/>
      <c r="BG7" s="27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s="28" customFormat="1" ht="10.199999999999999" x14ac:dyDescent="0.2">
      <c r="B8" s="29" t="s">
        <v>41</v>
      </c>
      <c r="C8" s="29"/>
      <c r="D8" s="29"/>
      <c r="E8" s="29"/>
      <c r="F8" s="29"/>
      <c r="G8" s="29"/>
      <c r="H8" s="30" t="s">
        <v>43</v>
      </c>
      <c r="I8" s="30" t="s">
        <v>44</v>
      </c>
      <c r="J8" s="29">
        <v>200</v>
      </c>
      <c r="K8" s="29">
        <v>169</v>
      </c>
      <c r="L8" s="30" t="s">
        <v>45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70</v>
      </c>
      <c r="T8" s="29" t="s">
        <v>50</v>
      </c>
      <c r="U8" s="29" t="s">
        <v>151</v>
      </c>
      <c r="V8" s="29" t="s">
        <v>46</v>
      </c>
      <c r="W8" s="29">
        <v>256</v>
      </c>
      <c r="X8" s="29" t="s">
        <v>50</v>
      </c>
      <c r="Y8" s="75" t="s">
        <v>50</v>
      </c>
      <c r="Z8" s="30" t="s">
        <v>52</v>
      </c>
      <c r="AA8" s="29">
        <v>1E-3</v>
      </c>
      <c r="AB8" s="29" t="s">
        <v>45</v>
      </c>
      <c r="AC8" s="29" t="s">
        <v>45</v>
      </c>
      <c r="AD8" s="29" t="s">
        <v>149</v>
      </c>
      <c r="AE8" s="3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80" ht="10.199999999999999" x14ac:dyDescent="0.2">
      <c r="A9" s="30"/>
      <c r="B9" s="32">
        <v>0</v>
      </c>
      <c r="C9" s="32" t="s">
        <v>36</v>
      </c>
      <c r="D9" s="33" t="s">
        <v>37</v>
      </c>
      <c r="E9" s="34" t="s">
        <v>38</v>
      </c>
      <c r="F9" s="30"/>
      <c r="G9" s="35" t="s">
        <v>39</v>
      </c>
      <c r="H9" s="34" t="s">
        <v>43</v>
      </c>
      <c r="I9" s="34" t="s">
        <v>44</v>
      </c>
      <c r="J9" s="34">
        <v>500</v>
      </c>
      <c r="K9" s="34">
        <v>169</v>
      </c>
      <c r="L9" s="34" t="s">
        <v>45</v>
      </c>
      <c r="M9" s="59" t="s">
        <v>37</v>
      </c>
      <c r="N9" s="59" t="s">
        <v>37</v>
      </c>
      <c r="O9" s="59" t="s">
        <v>37</v>
      </c>
      <c r="P9" s="59" t="s">
        <v>37</v>
      </c>
      <c r="Q9" s="59" t="s">
        <v>37</v>
      </c>
      <c r="R9" s="59" t="s">
        <v>37</v>
      </c>
      <c r="S9" s="34" t="s">
        <v>70</v>
      </c>
      <c r="T9" s="32">
        <v>0.4</v>
      </c>
      <c r="U9" s="34" t="s">
        <v>151</v>
      </c>
      <c r="V9" s="34" t="s">
        <v>46</v>
      </c>
      <c r="W9" s="34">
        <v>256</v>
      </c>
      <c r="X9" s="32">
        <v>0.4</v>
      </c>
      <c r="Y9" s="34" t="s">
        <v>50</v>
      </c>
      <c r="Z9" s="34" t="s">
        <v>52</v>
      </c>
      <c r="AA9" s="34">
        <v>1E-3</v>
      </c>
      <c r="AB9" s="34" t="s">
        <v>45</v>
      </c>
      <c r="AC9" s="34" t="s">
        <v>45</v>
      </c>
      <c r="AD9" s="34" t="s">
        <v>149</v>
      </c>
      <c r="AE9" s="36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6"/>
      <c r="BF9" s="32" t="s">
        <v>37</v>
      </c>
      <c r="BG9" s="161" t="s">
        <v>40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</row>
    <row r="10" spans="1:80" ht="10.199999999999999" x14ac:dyDescent="0.2">
      <c r="A10" s="30"/>
      <c r="B10" s="32">
        <v>1</v>
      </c>
      <c r="C10" s="32" t="s">
        <v>36</v>
      </c>
      <c r="D10" s="33" t="s">
        <v>37</v>
      </c>
      <c r="E10" s="34" t="s">
        <v>38</v>
      </c>
      <c r="F10" s="30"/>
      <c r="G10" s="35" t="s">
        <v>39</v>
      </c>
      <c r="H10" s="34" t="s">
        <v>43</v>
      </c>
      <c r="I10" s="34" t="s">
        <v>44</v>
      </c>
      <c r="J10" s="34">
        <v>500</v>
      </c>
      <c r="K10" s="34">
        <v>169</v>
      </c>
      <c r="L10" s="34" t="s">
        <v>45</v>
      </c>
      <c r="M10" s="59" t="s">
        <v>37</v>
      </c>
      <c r="N10" s="59" t="s">
        <v>37</v>
      </c>
      <c r="O10" s="59" t="s">
        <v>37</v>
      </c>
      <c r="P10" s="59" t="s">
        <v>37</v>
      </c>
      <c r="Q10" s="59" t="s">
        <v>37</v>
      </c>
      <c r="R10" s="59" t="s">
        <v>37</v>
      </c>
      <c r="S10" s="34" t="s">
        <v>70</v>
      </c>
      <c r="T10" s="32">
        <v>0.5</v>
      </c>
      <c r="U10" s="34" t="s">
        <v>151</v>
      </c>
      <c r="V10" s="34" t="s">
        <v>46</v>
      </c>
      <c r="W10" s="34">
        <v>256</v>
      </c>
      <c r="X10" s="32">
        <v>0.5</v>
      </c>
      <c r="Y10" s="34" t="s">
        <v>50</v>
      </c>
      <c r="Z10" s="34" t="s">
        <v>52</v>
      </c>
      <c r="AA10" s="34">
        <v>1E-3</v>
      </c>
      <c r="AB10" s="34" t="s">
        <v>45</v>
      </c>
      <c r="AC10" s="34" t="s">
        <v>45</v>
      </c>
      <c r="AD10" s="34" t="s">
        <v>149</v>
      </c>
      <c r="AE10" s="36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6"/>
      <c r="BF10" s="32" t="s">
        <v>37</v>
      </c>
      <c r="BG10" s="161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</row>
    <row r="11" spans="1:80" ht="10.199999999999999" x14ac:dyDescent="0.2">
      <c r="A11" s="30"/>
      <c r="B11" s="32">
        <v>2</v>
      </c>
      <c r="C11" s="32" t="s">
        <v>36</v>
      </c>
      <c r="D11" s="33" t="s">
        <v>37</v>
      </c>
      <c r="E11" s="34" t="s">
        <v>38</v>
      </c>
      <c r="F11" s="30"/>
      <c r="G11" s="35" t="s">
        <v>39</v>
      </c>
      <c r="H11" s="34" t="s">
        <v>43</v>
      </c>
      <c r="I11" s="34" t="s">
        <v>44</v>
      </c>
      <c r="J11" s="34">
        <v>500</v>
      </c>
      <c r="K11" s="34">
        <v>169</v>
      </c>
      <c r="L11" s="34" t="s">
        <v>45</v>
      </c>
      <c r="M11" s="59" t="s">
        <v>37</v>
      </c>
      <c r="N11" s="59" t="s">
        <v>37</v>
      </c>
      <c r="O11" s="59" t="s">
        <v>37</v>
      </c>
      <c r="P11" s="59" t="s">
        <v>37</v>
      </c>
      <c r="Q11" s="59" t="s">
        <v>37</v>
      </c>
      <c r="R11" s="59" t="s">
        <v>37</v>
      </c>
      <c r="S11" s="34" t="s">
        <v>70</v>
      </c>
      <c r="T11" s="32">
        <v>0.6</v>
      </c>
      <c r="U11" s="34" t="s">
        <v>151</v>
      </c>
      <c r="V11" s="34" t="s">
        <v>46</v>
      </c>
      <c r="W11" s="34">
        <v>256</v>
      </c>
      <c r="X11" s="32">
        <v>0.6</v>
      </c>
      <c r="Y11" s="34" t="s">
        <v>50</v>
      </c>
      <c r="Z11" s="34" t="s">
        <v>52</v>
      </c>
      <c r="AA11" s="34">
        <v>1E-3</v>
      </c>
      <c r="AB11" s="34" t="s">
        <v>45</v>
      </c>
      <c r="AC11" s="34" t="s">
        <v>45</v>
      </c>
      <c r="AD11" s="34" t="s">
        <v>149</v>
      </c>
      <c r="AE11" s="36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6"/>
      <c r="BF11" s="32" t="s">
        <v>37</v>
      </c>
      <c r="BG11" s="161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</row>
    <row r="12" spans="1:80" ht="10.199999999999999" x14ac:dyDescent="0.2">
      <c r="A12" s="30"/>
      <c r="B12" s="32">
        <v>3</v>
      </c>
      <c r="C12" s="32" t="s">
        <v>36</v>
      </c>
      <c r="D12" s="33" t="s">
        <v>37</v>
      </c>
      <c r="E12" s="34" t="s">
        <v>38</v>
      </c>
      <c r="F12" s="30"/>
      <c r="G12" s="35" t="s">
        <v>39</v>
      </c>
      <c r="H12" s="34" t="s">
        <v>43</v>
      </c>
      <c r="I12" s="34" t="s">
        <v>44</v>
      </c>
      <c r="J12" s="34">
        <v>500</v>
      </c>
      <c r="K12" s="34">
        <v>169</v>
      </c>
      <c r="L12" s="34" t="s">
        <v>45</v>
      </c>
      <c r="M12" s="59" t="s">
        <v>37</v>
      </c>
      <c r="N12" s="59" t="s">
        <v>37</v>
      </c>
      <c r="O12" s="59" t="s">
        <v>37</v>
      </c>
      <c r="P12" s="59" t="s">
        <v>37</v>
      </c>
      <c r="Q12" s="59" t="s">
        <v>37</v>
      </c>
      <c r="R12" s="59" t="s">
        <v>37</v>
      </c>
      <c r="S12" s="34" t="s">
        <v>70</v>
      </c>
      <c r="T12" s="32">
        <v>0.7</v>
      </c>
      <c r="U12" s="34" t="s">
        <v>151</v>
      </c>
      <c r="V12" s="34" t="s">
        <v>46</v>
      </c>
      <c r="W12" s="34">
        <v>256</v>
      </c>
      <c r="X12" s="32">
        <v>0.7</v>
      </c>
      <c r="Y12" s="34" t="s">
        <v>50</v>
      </c>
      <c r="Z12" s="34" t="s">
        <v>52</v>
      </c>
      <c r="AA12" s="34">
        <v>1E-3</v>
      </c>
      <c r="AB12" s="34" t="s">
        <v>45</v>
      </c>
      <c r="AC12" s="34" t="s">
        <v>45</v>
      </c>
      <c r="AD12" s="34" t="s">
        <v>149</v>
      </c>
      <c r="AE12" s="36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6"/>
      <c r="BF12" s="32" t="s">
        <v>37</v>
      </c>
      <c r="BG12" s="161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ht="10.199999999999999" x14ac:dyDescent="0.2">
      <c r="A13" s="30"/>
      <c r="B13" s="32">
        <v>4</v>
      </c>
      <c r="C13" s="32" t="s">
        <v>36</v>
      </c>
      <c r="D13" s="33" t="s">
        <v>37</v>
      </c>
      <c r="E13" s="34" t="s">
        <v>38</v>
      </c>
      <c r="F13" s="30"/>
      <c r="G13" s="35" t="s">
        <v>39</v>
      </c>
      <c r="H13" s="34" t="s">
        <v>43</v>
      </c>
      <c r="I13" s="34" t="s">
        <v>44</v>
      </c>
      <c r="J13" s="34">
        <v>500</v>
      </c>
      <c r="K13" s="34">
        <v>169</v>
      </c>
      <c r="L13" s="34" t="s">
        <v>45</v>
      </c>
      <c r="M13" s="59" t="s">
        <v>37</v>
      </c>
      <c r="N13" s="59" t="s">
        <v>37</v>
      </c>
      <c r="O13" s="59" t="s">
        <v>37</v>
      </c>
      <c r="P13" s="59" t="s">
        <v>37</v>
      </c>
      <c r="Q13" s="59" t="s">
        <v>37</v>
      </c>
      <c r="R13" s="59" t="s">
        <v>37</v>
      </c>
      <c r="S13" s="34" t="s">
        <v>70</v>
      </c>
      <c r="T13" s="32">
        <v>0.8</v>
      </c>
      <c r="U13" s="34" t="s">
        <v>151</v>
      </c>
      <c r="V13" s="34" t="s">
        <v>46</v>
      </c>
      <c r="W13" s="34">
        <v>256</v>
      </c>
      <c r="X13" s="32">
        <v>0.8</v>
      </c>
      <c r="Y13" s="34" t="s">
        <v>50</v>
      </c>
      <c r="Z13" s="34" t="s">
        <v>52</v>
      </c>
      <c r="AA13" s="34">
        <v>1E-3</v>
      </c>
      <c r="AB13" s="34" t="s">
        <v>45</v>
      </c>
      <c r="AC13" s="34" t="s">
        <v>45</v>
      </c>
      <c r="AD13" s="34" t="s">
        <v>149</v>
      </c>
      <c r="AE13" s="36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6"/>
      <c r="BF13" s="32" t="s">
        <v>37</v>
      </c>
      <c r="BG13" s="161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</row>
    <row r="14" spans="1:80" ht="10.199999999999999" x14ac:dyDescent="0.2">
      <c r="A14" s="30"/>
      <c r="B14" s="32">
        <v>5</v>
      </c>
      <c r="C14" s="32" t="s">
        <v>36</v>
      </c>
      <c r="D14" s="33" t="s">
        <v>37</v>
      </c>
      <c r="E14" s="34" t="s">
        <v>38</v>
      </c>
      <c r="F14" s="30"/>
      <c r="G14" s="35" t="s">
        <v>39</v>
      </c>
      <c r="H14" s="34" t="s">
        <v>43</v>
      </c>
      <c r="I14" s="34" t="s">
        <v>44</v>
      </c>
      <c r="J14" s="34">
        <v>500</v>
      </c>
      <c r="K14" s="34">
        <v>169</v>
      </c>
      <c r="L14" s="34" t="s">
        <v>45</v>
      </c>
      <c r="M14" s="59" t="s">
        <v>37</v>
      </c>
      <c r="N14" s="59" t="s">
        <v>37</v>
      </c>
      <c r="O14" s="59" t="s">
        <v>37</v>
      </c>
      <c r="P14" s="59" t="s">
        <v>37</v>
      </c>
      <c r="Q14" s="59" t="s">
        <v>37</v>
      </c>
      <c r="R14" s="59" t="s">
        <v>37</v>
      </c>
      <c r="S14" s="34" t="s">
        <v>70</v>
      </c>
      <c r="T14" s="32">
        <v>0.4</v>
      </c>
      <c r="U14" s="34" t="s">
        <v>151</v>
      </c>
      <c r="V14" s="34" t="s">
        <v>46</v>
      </c>
      <c r="W14" s="34">
        <v>256</v>
      </c>
      <c r="X14" s="32">
        <v>0.4</v>
      </c>
      <c r="Y14" s="34" t="s">
        <v>50</v>
      </c>
      <c r="Z14" s="32" t="s">
        <v>59</v>
      </c>
      <c r="AA14" s="34">
        <v>1E-3</v>
      </c>
      <c r="AB14" s="34" t="s">
        <v>45</v>
      </c>
      <c r="AC14" s="34" t="s">
        <v>45</v>
      </c>
      <c r="AD14" s="34" t="s">
        <v>149</v>
      </c>
      <c r="AE14" s="36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6"/>
      <c r="BF14" s="32" t="s">
        <v>37</v>
      </c>
      <c r="BG14" s="161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</row>
    <row r="15" spans="1:80" ht="10.199999999999999" x14ac:dyDescent="0.2">
      <c r="A15" s="30"/>
      <c r="B15" s="32">
        <v>6</v>
      </c>
      <c r="C15" s="32" t="s">
        <v>36</v>
      </c>
      <c r="D15" s="33" t="s">
        <v>37</v>
      </c>
      <c r="E15" s="34" t="s">
        <v>38</v>
      </c>
      <c r="F15" s="30"/>
      <c r="G15" s="35" t="s">
        <v>39</v>
      </c>
      <c r="H15" s="34" t="s">
        <v>43</v>
      </c>
      <c r="I15" s="34" t="s">
        <v>44</v>
      </c>
      <c r="J15" s="34">
        <v>500</v>
      </c>
      <c r="K15" s="34">
        <v>169</v>
      </c>
      <c r="L15" s="34" t="s">
        <v>45</v>
      </c>
      <c r="M15" s="59" t="s">
        <v>37</v>
      </c>
      <c r="N15" s="59" t="s">
        <v>37</v>
      </c>
      <c r="O15" s="59" t="s">
        <v>37</v>
      </c>
      <c r="P15" s="59" t="s">
        <v>37</v>
      </c>
      <c r="Q15" s="59" t="s">
        <v>37</v>
      </c>
      <c r="R15" s="59" t="s">
        <v>37</v>
      </c>
      <c r="S15" s="34" t="s">
        <v>70</v>
      </c>
      <c r="T15" s="32">
        <v>0.5</v>
      </c>
      <c r="U15" s="34" t="s">
        <v>151</v>
      </c>
      <c r="V15" s="34" t="s">
        <v>46</v>
      </c>
      <c r="W15" s="34">
        <v>256</v>
      </c>
      <c r="X15" s="32">
        <v>0.5</v>
      </c>
      <c r="Y15" s="34" t="s">
        <v>50</v>
      </c>
      <c r="Z15" s="32" t="s">
        <v>59</v>
      </c>
      <c r="AA15" s="34">
        <v>1E-3</v>
      </c>
      <c r="AB15" s="34" t="s">
        <v>45</v>
      </c>
      <c r="AC15" s="34" t="s">
        <v>45</v>
      </c>
      <c r="AD15" s="34" t="s">
        <v>149</v>
      </c>
      <c r="AE15" s="36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6"/>
      <c r="BF15" s="32" t="s">
        <v>37</v>
      </c>
      <c r="BG15" s="161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</row>
    <row r="16" spans="1:80" ht="10.199999999999999" x14ac:dyDescent="0.2">
      <c r="A16" s="30"/>
      <c r="B16" s="32">
        <v>7</v>
      </c>
      <c r="C16" s="32" t="s">
        <v>36</v>
      </c>
      <c r="D16" s="33" t="s">
        <v>37</v>
      </c>
      <c r="E16" s="34" t="s">
        <v>38</v>
      </c>
      <c r="F16" s="30"/>
      <c r="G16" s="35" t="s">
        <v>39</v>
      </c>
      <c r="H16" s="34" t="s">
        <v>43</v>
      </c>
      <c r="I16" s="34" t="s">
        <v>44</v>
      </c>
      <c r="J16" s="34">
        <v>500</v>
      </c>
      <c r="K16" s="34">
        <v>169</v>
      </c>
      <c r="L16" s="34" t="s">
        <v>45</v>
      </c>
      <c r="M16" s="59" t="s">
        <v>37</v>
      </c>
      <c r="N16" s="59" t="s">
        <v>37</v>
      </c>
      <c r="O16" s="59" t="s">
        <v>37</v>
      </c>
      <c r="P16" s="59" t="s">
        <v>37</v>
      </c>
      <c r="Q16" s="59" t="s">
        <v>37</v>
      </c>
      <c r="R16" s="59" t="s">
        <v>37</v>
      </c>
      <c r="S16" s="34" t="s">
        <v>70</v>
      </c>
      <c r="T16" s="32">
        <v>0.6</v>
      </c>
      <c r="U16" s="34" t="s">
        <v>151</v>
      </c>
      <c r="V16" s="34" t="s">
        <v>46</v>
      </c>
      <c r="W16" s="34">
        <v>256</v>
      </c>
      <c r="X16" s="32">
        <v>0.6</v>
      </c>
      <c r="Y16" s="34" t="s">
        <v>50</v>
      </c>
      <c r="Z16" s="32" t="s">
        <v>59</v>
      </c>
      <c r="AA16" s="34">
        <v>1E-3</v>
      </c>
      <c r="AB16" s="34" t="s">
        <v>45</v>
      </c>
      <c r="AC16" s="34" t="s">
        <v>45</v>
      </c>
      <c r="AD16" s="34" t="s">
        <v>149</v>
      </c>
      <c r="AE16" s="36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6"/>
      <c r="BF16" s="32" t="s">
        <v>37</v>
      </c>
      <c r="BG16" s="161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</row>
    <row r="17" spans="1:81" ht="10.199999999999999" x14ac:dyDescent="0.2">
      <c r="A17" s="30"/>
      <c r="B17" s="32">
        <v>8</v>
      </c>
      <c r="C17" s="32" t="s">
        <v>36</v>
      </c>
      <c r="D17" s="33" t="s">
        <v>37</v>
      </c>
      <c r="E17" s="34" t="s">
        <v>38</v>
      </c>
      <c r="F17" s="30"/>
      <c r="G17" s="35" t="s">
        <v>39</v>
      </c>
      <c r="H17" s="34" t="s">
        <v>43</v>
      </c>
      <c r="I17" s="34" t="s">
        <v>44</v>
      </c>
      <c r="J17" s="34">
        <v>500</v>
      </c>
      <c r="K17" s="34">
        <v>169</v>
      </c>
      <c r="L17" s="34" t="s">
        <v>45</v>
      </c>
      <c r="M17" s="59" t="s">
        <v>37</v>
      </c>
      <c r="N17" s="59" t="s">
        <v>37</v>
      </c>
      <c r="O17" s="59" t="s">
        <v>37</v>
      </c>
      <c r="P17" s="59" t="s">
        <v>37</v>
      </c>
      <c r="Q17" s="59" t="s">
        <v>37</v>
      </c>
      <c r="R17" s="59" t="s">
        <v>37</v>
      </c>
      <c r="S17" s="34" t="s">
        <v>70</v>
      </c>
      <c r="T17" s="32">
        <v>0.7</v>
      </c>
      <c r="U17" s="34" t="s">
        <v>151</v>
      </c>
      <c r="V17" s="34" t="s">
        <v>46</v>
      </c>
      <c r="W17" s="34">
        <v>256</v>
      </c>
      <c r="X17" s="32">
        <v>0.7</v>
      </c>
      <c r="Y17" s="34" t="s">
        <v>50</v>
      </c>
      <c r="Z17" s="32" t="s">
        <v>59</v>
      </c>
      <c r="AA17" s="34">
        <v>1E-3</v>
      </c>
      <c r="AB17" s="34" t="s">
        <v>45</v>
      </c>
      <c r="AC17" s="34" t="s">
        <v>45</v>
      </c>
      <c r="AD17" s="34" t="s">
        <v>149</v>
      </c>
      <c r="AE17" s="36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6"/>
      <c r="BF17" s="32" t="s">
        <v>37</v>
      </c>
      <c r="BG17" s="161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</row>
    <row r="18" spans="1:81" ht="10.199999999999999" x14ac:dyDescent="0.2">
      <c r="A18" s="30"/>
      <c r="B18" s="32">
        <v>9</v>
      </c>
      <c r="C18" s="32" t="s">
        <v>36</v>
      </c>
      <c r="D18" s="33" t="s">
        <v>37</v>
      </c>
      <c r="E18" s="34" t="s">
        <v>38</v>
      </c>
      <c r="F18" s="30"/>
      <c r="G18" s="35" t="s">
        <v>39</v>
      </c>
      <c r="H18" s="34" t="s">
        <v>43</v>
      </c>
      <c r="I18" s="34" t="s">
        <v>44</v>
      </c>
      <c r="J18" s="34">
        <v>500</v>
      </c>
      <c r="K18" s="34">
        <v>169</v>
      </c>
      <c r="L18" s="34" t="s">
        <v>45</v>
      </c>
      <c r="M18" s="59" t="s">
        <v>37</v>
      </c>
      <c r="N18" s="59" t="s">
        <v>37</v>
      </c>
      <c r="O18" s="59" t="s">
        <v>37</v>
      </c>
      <c r="P18" s="59" t="s">
        <v>37</v>
      </c>
      <c r="Q18" s="59" t="s">
        <v>37</v>
      </c>
      <c r="R18" s="59" t="s">
        <v>37</v>
      </c>
      <c r="S18" s="34" t="s">
        <v>70</v>
      </c>
      <c r="T18" s="32">
        <v>0.8</v>
      </c>
      <c r="U18" s="34" t="s">
        <v>151</v>
      </c>
      <c r="V18" s="34" t="s">
        <v>46</v>
      </c>
      <c r="W18" s="34">
        <v>256</v>
      </c>
      <c r="X18" s="32">
        <v>0.8</v>
      </c>
      <c r="Y18" s="34" t="s">
        <v>50</v>
      </c>
      <c r="Z18" s="32" t="s">
        <v>59</v>
      </c>
      <c r="AA18" s="34">
        <v>1E-3</v>
      </c>
      <c r="AB18" s="34" t="s">
        <v>45</v>
      </c>
      <c r="AC18" s="34" t="s">
        <v>45</v>
      </c>
      <c r="AD18" s="34" t="s">
        <v>149</v>
      </c>
      <c r="AE18" s="36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6"/>
      <c r="BF18" s="32" t="s">
        <v>37</v>
      </c>
      <c r="BG18" s="161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</row>
    <row r="19" spans="1:81" ht="10.199999999999999" x14ac:dyDescent="0.2">
      <c r="A19" s="30"/>
      <c r="B19" s="32">
        <v>10</v>
      </c>
      <c r="C19" s="32" t="s">
        <v>36</v>
      </c>
      <c r="D19" s="33" t="s">
        <v>37</v>
      </c>
      <c r="E19" s="34" t="s">
        <v>38</v>
      </c>
      <c r="F19" s="30"/>
      <c r="G19" s="35" t="s">
        <v>39</v>
      </c>
      <c r="H19" s="34" t="s">
        <v>43</v>
      </c>
      <c r="I19" s="34" t="s">
        <v>44</v>
      </c>
      <c r="J19" s="34">
        <v>500</v>
      </c>
      <c r="K19" s="32">
        <v>100</v>
      </c>
      <c r="L19" s="34" t="s">
        <v>45</v>
      </c>
      <c r="M19" s="59" t="s">
        <v>37</v>
      </c>
      <c r="N19" s="59" t="s">
        <v>37</v>
      </c>
      <c r="O19" s="59" t="s">
        <v>37</v>
      </c>
      <c r="P19" s="59" t="s">
        <v>37</v>
      </c>
      <c r="Q19" s="59" t="s">
        <v>37</v>
      </c>
      <c r="R19" s="59" t="s">
        <v>37</v>
      </c>
      <c r="S19" s="34" t="s">
        <v>70</v>
      </c>
      <c r="T19" s="32">
        <v>0.7</v>
      </c>
      <c r="U19" s="34" t="s">
        <v>151</v>
      </c>
      <c r="V19" s="34" t="s">
        <v>46</v>
      </c>
      <c r="W19" s="34">
        <v>256</v>
      </c>
      <c r="X19" s="32">
        <v>0.5</v>
      </c>
      <c r="Y19" s="34" t="s">
        <v>50</v>
      </c>
      <c r="Z19" s="34" t="s">
        <v>52</v>
      </c>
      <c r="AA19" s="34">
        <v>1E-3</v>
      </c>
      <c r="AB19" s="34" t="s">
        <v>45</v>
      </c>
      <c r="AC19" s="34" t="s">
        <v>45</v>
      </c>
      <c r="AD19" s="34" t="s">
        <v>149</v>
      </c>
      <c r="AE19" s="36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6"/>
      <c r="BF19" s="32" t="s">
        <v>37</v>
      </c>
      <c r="BG19" s="161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</row>
    <row r="20" spans="1:81" ht="10.199999999999999" x14ac:dyDescent="0.2">
      <c r="A20" s="30"/>
      <c r="B20" s="32">
        <v>11</v>
      </c>
      <c r="C20" s="32" t="s">
        <v>36</v>
      </c>
      <c r="D20" s="33" t="s">
        <v>37</v>
      </c>
      <c r="E20" s="34" t="s">
        <v>38</v>
      </c>
      <c r="F20" s="30"/>
      <c r="G20" s="35" t="s">
        <v>39</v>
      </c>
      <c r="H20" s="34" t="s">
        <v>43</v>
      </c>
      <c r="I20" s="34" t="s">
        <v>44</v>
      </c>
      <c r="J20" s="34">
        <v>500</v>
      </c>
      <c r="K20" s="34">
        <v>169</v>
      </c>
      <c r="L20" s="34" t="s">
        <v>45</v>
      </c>
      <c r="M20" s="59" t="s">
        <v>37</v>
      </c>
      <c r="N20" s="59" t="s">
        <v>37</v>
      </c>
      <c r="O20" s="59" t="s">
        <v>37</v>
      </c>
      <c r="P20" s="59" t="s">
        <v>37</v>
      </c>
      <c r="Q20" s="59" t="s">
        <v>37</v>
      </c>
      <c r="R20" s="59" t="s">
        <v>37</v>
      </c>
      <c r="S20" s="34" t="s">
        <v>70</v>
      </c>
      <c r="T20" s="32">
        <v>0.5</v>
      </c>
      <c r="U20" s="34" t="s">
        <v>167</v>
      </c>
      <c r="V20" s="34" t="s">
        <v>46</v>
      </c>
      <c r="W20" s="34">
        <v>512</v>
      </c>
      <c r="X20" s="32">
        <v>0.5</v>
      </c>
      <c r="Y20" s="34" t="s">
        <v>50</v>
      </c>
      <c r="Z20" s="34" t="s">
        <v>52</v>
      </c>
      <c r="AA20" s="34">
        <v>1E-3</v>
      </c>
      <c r="AB20" s="34" t="s">
        <v>45</v>
      </c>
      <c r="AC20" s="34" t="s">
        <v>45</v>
      </c>
      <c r="AD20" s="34" t="s">
        <v>149</v>
      </c>
      <c r="AE20" s="36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6"/>
      <c r="BF20" s="32" t="s">
        <v>37</v>
      </c>
      <c r="BG20" s="161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pans="1:81" ht="10.199999999999999" x14ac:dyDescent="0.2">
      <c r="A21" s="30"/>
      <c r="B21" s="32">
        <v>12</v>
      </c>
      <c r="C21" s="32" t="s">
        <v>36</v>
      </c>
      <c r="D21" s="33" t="s">
        <v>37</v>
      </c>
      <c r="E21" s="34" t="s">
        <v>38</v>
      </c>
      <c r="F21" s="30"/>
      <c r="G21" s="35" t="s">
        <v>39</v>
      </c>
      <c r="H21" s="34" t="s">
        <v>43</v>
      </c>
      <c r="I21" s="34" t="s">
        <v>44</v>
      </c>
      <c r="J21" s="32">
        <v>5000</v>
      </c>
      <c r="K21" s="32">
        <v>512</v>
      </c>
      <c r="L21" s="34" t="s">
        <v>45</v>
      </c>
      <c r="M21" s="59" t="s">
        <v>37</v>
      </c>
      <c r="N21" s="59" t="s">
        <v>37</v>
      </c>
      <c r="O21" s="59" t="s">
        <v>37</v>
      </c>
      <c r="P21" s="59" t="s">
        <v>37</v>
      </c>
      <c r="Q21" s="59" t="s">
        <v>37</v>
      </c>
      <c r="R21" s="59" t="s">
        <v>37</v>
      </c>
      <c r="S21" s="34" t="s">
        <v>70</v>
      </c>
      <c r="T21" s="32">
        <v>0.5</v>
      </c>
      <c r="U21" s="34" t="s">
        <v>167</v>
      </c>
      <c r="V21" s="34" t="s">
        <v>46</v>
      </c>
      <c r="W21" s="34">
        <v>512</v>
      </c>
      <c r="X21" s="32">
        <v>0.5</v>
      </c>
      <c r="Y21" s="34" t="s">
        <v>50</v>
      </c>
      <c r="Z21" s="34" t="s">
        <v>52</v>
      </c>
      <c r="AA21" s="34">
        <v>1E-3</v>
      </c>
      <c r="AB21" s="34" t="s">
        <v>45</v>
      </c>
      <c r="AC21" s="34" t="s">
        <v>45</v>
      </c>
      <c r="AD21" s="34" t="s">
        <v>149</v>
      </c>
      <c r="AE21" s="36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6"/>
      <c r="BF21" s="32" t="s">
        <v>37</v>
      </c>
      <c r="BG21" s="161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</row>
    <row r="22" spans="1:81" ht="4.95" customHeight="1" x14ac:dyDescent="0.2">
      <c r="A22" s="30"/>
      <c r="B22" s="36"/>
      <c r="C22" s="36"/>
      <c r="D22" s="38"/>
      <c r="E22" s="36"/>
      <c r="F22" s="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6"/>
      <c r="BF22" s="36"/>
      <c r="BG22" s="40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1" s="44" customFormat="1" ht="10.199999999999999" x14ac:dyDescent="0.2">
      <c r="A23" s="30"/>
      <c r="B23" s="30" t="s">
        <v>41</v>
      </c>
      <c r="C23" s="30"/>
      <c r="D23" s="41"/>
      <c r="E23" s="30" t="s">
        <v>42</v>
      </c>
      <c r="F23" s="30"/>
      <c r="G23" s="42"/>
      <c r="H23" s="30" t="s">
        <v>43</v>
      </c>
      <c r="I23" s="30" t="s">
        <v>44</v>
      </c>
      <c r="J23" s="30">
        <v>50</v>
      </c>
      <c r="K23" s="30">
        <v>1</v>
      </c>
      <c r="L23" s="30" t="s">
        <v>45</v>
      </c>
      <c r="M23" s="30" t="s">
        <v>46</v>
      </c>
      <c r="N23" s="30" t="s">
        <v>47</v>
      </c>
      <c r="O23" s="30" t="s">
        <v>48</v>
      </c>
      <c r="P23" s="30">
        <v>0.4</v>
      </c>
      <c r="Q23" s="30" t="s">
        <v>49</v>
      </c>
      <c r="R23" s="30" t="s">
        <v>50</v>
      </c>
      <c r="S23" s="30" t="s">
        <v>51</v>
      </c>
      <c r="T23" s="30" t="s">
        <v>50</v>
      </c>
      <c r="U23" s="30" t="s">
        <v>50</v>
      </c>
      <c r="V23" s="30" t="s">
        <v>46</v>
      </c>
      <c r="W23" s="30">
        <v>1024</v>
      </c>
      <c r="X23" s="30">
        <v>0.6</v>
      </c>
      <c r="Y23" s="30" t="s">
        <v>50</v>
      </c>
      <c r="Z23" s="30" t="s">
        <v>52</v>
      </c>
      <c r="AA23" s="30">
        <v>1E-3</v>
      </c>
      <c r="AB23" s="30" t="s">
        <v>45</v>
      </c>
      <c r="AC23" s="30" t="s">
        <v>53</v>
      </c>
      <c r="AD23" s="30" t="s">
        <v>54</v>
      </c>
      <c r="AE23" s="3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30"/>
      <c r="BF23" s="42"/>
      <c r="BG23" s="43"/>
      <c r="BH23" s="42"/>
      <c r="BI23" s="42"/>
      <c r="BJ23" s="42"/>
      <c r="BK23" s="42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1" ht="10.199999999999999" x14ac:dyDescent="0.2">
      <c r="A24" s="30"/>
      <c r="B24" s="32">
        <v>0</v>
      </c>
      <c r="C24" s="32" t="s">
        <v>55</v>
      </c>
      <c r="D24" s="33" t="s">
        <v>56</v>
      </c>
      <c r="E24" s="34" t="s">
        <v>42</v>
      </c>
      <c r="F24" s="30"/>
      <c r="G24" s="35" t="s">
        <v>39</v>
      </c>
      <c r="H24" s="34" t="s">
        <v>43</v>
      </c>
      <c r="I24" s="34" t="s">
        <v>44</v>
      </c>
      <c r="J24" s="34">
        <v>50</v>
      </c>
      <c r="K24" s="34">
        <v>1</v>
      </c>
      <c r="L24" s="34" t="s">
        <v>45</v>
      </c>
      <c r="M24" s="34" t="s">
        <v>46</v>
      </c>
      <c r="N24" s="34" t="s">
        <v>47</v>
      </c>
      <c r="O24" s="34" t="s">
        <v>48</v>
      </c>
      <c r="P24" s="34">
        <v>0.4</v>
      </c>
      <c r="Q24" s="34" t="s">
        <v>49</v>
      </c>
      <c r="R24" s="34" t="s">
        <v>50</v>
      </c>
      <c r="S24" s="34" t="s">
        <v>51</v>
      </c>
      <c r="T24" s="34" t="s">
        <v>50</v>
      </c>
      <c r="U24" s="34" t="s">
        <v>50</v>
      </c>
      <c r="V24" s="34" t="s">
        <v>46</v>
      </c>
      <c r="W24" s="34">
        <v>1024</v>
      </c>
      <c r="X24" s="34">
        <v>0.6</v>
      </c>
      <c r="Y24" s="34" t="s">
        <v>50</v>
      </c>
      <c r="Z24" s="34" t="s">
        <v>52</v>
      </c>
      <c r="AA24" s="34">
        <v>1E-3</v>
      </c>
      <c r="AB24" s="34" t="s">
        <v>45</v>
      </c>
      <c r="AC24" s="34" t="s">
        <v>53</v>
      </c>
      <c r="AD24" s="34" t="s">
        <v>54</v>
      </c>
      <c r="AE24" s="36"/>
      <c r="AF24" s="8">
        <v>286.80900000000003</v>
      </c>
      <c r="AG24" s="45">
        <v>595.91510000000005</v>
      </c>
      <c r="AH24" s="45">
        <v>237.34989999999999</v>
      </c>
      <c r="AI24" s="45">
        <v>5377.8878999999997</v>
      </c>
      <c r="AJ24" s="8">
        <v>186.3433</v>
      </c>
      <c r="AK24" s="8">
        <v>82046.234400000001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>
        <v>142.02699999999999</v>
      </c>
      <c r="BC24" s="8">
        <v>3055974.75</v>
      </c>
      <c r="BD24" s="8">
        <v>21</v>
      </c>
      <c r="BE24" s="36"/>
      <c r="BF24" s="32">
        <f>158 * 6</f>
        <v>948</v>
      </c>
      <c r="BG24" s="37"/>
      <c r="BH24" s="32"/>
      <c r="BI24" s="32"/>
      <c r="BJ24" s="32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73"/>
    </row>
    <row r="25" spans="1:81" ht="10.199999999999999" x14ac:dyDescent="0.2">
      <c r="A25" s="30"/>
      <c r="B25" s="32">
        <v>1</v>
      </c>
      <c r="C25" s="32" t="s">
        <v>55</v>
      </c>
      <c r="D25" s="33" t="s">
        <v>56</v>
      </c>
      <c r="E25" s="34" t="s">
        <v>42</v>
      </c>
      <c r="F25" s="30"/>
      <c r="G25" s="46" t="s">
        <v>147</v>
      </c>
      <c r="H25" s="34" t="s">
        <v>43</v>
      </c>
      <c r="I25" s="34" t="s">
        <v>44</v>
      </c>
      <c r="J25" s="34">
        <v>50</v>
      </c>
      <c r="K25" s="32">
        <v>4</v>
      </c>
      <c r="L25" s="34" t="s">
        <v>45</v>
      </c>
      <c r="M25" s="34" t="s">
        <v>46</v>
      </c>
      <c r="N25" s="34" t="s">
        <v>47</v>
      </c>
      <c r="O25" s="34" t="s">
        <v>48</v>
      </c>
      <c r="P25" s="34">
        <v>0.4</v>
      </c>
      <c r="Q25" s="34" t="s">
        <v>49</v>
      </c>
      <c r="R25" s="34" t="s">
        <v>50</v>
      </c>
      <c r="S25" s="34" t="s">
        <v>51</v>
      </c>
      <c r="T25" s="34" t="s">
        <v>50</v>
      </c>
      <c r="U25" s="34" t="s">
        <v>50</v>
      </c>
      <c r="V25" s="34" t="s">
        <v>46</v>
      </c>
      <c r="W25" s="34">
        <v>1024</v>
      </c>
      <c r="X25" s="34">
        <v>0.6</v>
      </c>
      <c r="Y25" s="34" t="s">
        <v>50</v>
      </c>
      <c r="Z25" s="34" t="s">
        <v>52</v>
      </c>
      <c r="AA25" s="34">
        <v>1E-3</v>
      </c>
      <c r="AB25" s="34" t="s">
        <v>45</v>
      </c>
      <c r="AC25" s="34" t="s">
        <v>53</v>
      </c>
      <c r="AD25" s="34" t="s">
        <v>54</v>
      </c>
      <c r="AE25" s="36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36"/>
      <c r="BF25" s="32">
        <f>124 * 6</f>
        <v>744</v>
      </c>
      <c r="BG25" s="37" t="s">
        <v>57</v>
      </c>
      <c r="BH25" s="32"/>
      <c r="BI25" s="32"/>
      <c r="BJ25" s="32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73"/>
    </row>
    <row r="26" spans="1:81" ht="10.199999999999999" x14ac:dyDescent="0.2">
      <c r="A26" s="30"/>
      <c r="B26" s="32">
        <v>2</v>
      </c>
      <c r="C26" s="32" t="s">
        <v>55</v>
      </c>
      <c r="D26" s="33" t="s">
        <v>56</v>
      </c>
      <c r="E26" s="34" t="s">
        <v>42</v>
      </c>
      <c r="F26" s="30"/>
      <c r="G26" s="35" t="s">
        <v>39</v>
      </c>
      <c r="H26" s="34" t="s">
        <v>43</v>
      </c>
      <c r="I26" s="34" t="s">
        <v>44</v>
      </c>
      <c r="J26" s="34">
        <v>50</v>
      </c>
      <c r="K26" s="34">
        <v>1</v>
      </c>
      <c r="L26" s="34" t="s">
        <v>45</v>
      </c>
      <c r="M26" s="34" t="s">
        <v>46</v>
      </c>
      <c r="N26" s="34" t="s">
        <v>47</v>
      </c>
      <c r="O26" s="34" t="s">
        <v>48</v>
      </c>
      <c r="P26" s="32">
        <v>0.5</v>
      </c>
      <c r="Q26" s="34" t="s">
        <v>49</v>
      </c>
      <c r="R26" s="34" t="s">
        <v>50</v>
      </c>
      <c r="S26" s="34" t="s">
        <v>51</v>
      </c>
      <c r="T26" s="34" t="s">
        <v>50</v>
      </c>
      <c r="U26" s="34" t="s">
        <v>50</v>
      </c>
      <c r="V26" s="34" t="s">
        <v>46</v>
      </c>
      <c r="W26" s="34">
        <v>1024</v>
      </c>
      <c r="X26" s="32">
        <v>0.7</v>
      </c>
      <c r="Y26" s="34" t="s">
        <v>50</v>
      </c>
      <c r="Z26" s="34" t="s">
        <v>52</v>
      </c>
      <c r="AA26" s="34">
        <v>1E-3</v>
      </c>
      <c r="AB26" s="34" t="s">
        <v>45</v>
      </c>
      <c r="AC26" s="34" t="s">
        <v>53</v>
      </c>
      <c r="AD26" s="34" t="s">
        <v>54</v>
      </c>
      <c r="AE26" s="36"/>
      <c r="AF26" s="8">
        <v>291.59140000000002</v>
      </c>
      <c r="AG26" s="45">
        <v>485.22039999999998</v>
      </c>
      <c r="AH26" s="8">
        <v>254.3416</v>
      </c>
      <c r="AI26" s="45">
        <v>4274.1732000000002</v>
      </c>
      <c r="AJ26" s="8">
        <v>207.34569999999999</v>
      </c>
      <c r="AK26" s="8">
        <v>57681.758800000003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>
        <v>164.75040000000001</v>
      </c>
      <c r="BC26" s="8">
        <v>7652634.75</v>
      </c>
      <c r="BD26" s="8">
        <v>21</v>
      </c>
      <c r="BE26" s="36"/>
      <c r="BF26" s="32">
        <f>158 * 6</f>
        <v>948</v>
      </c>
      <c r="BG26" s="37"/>
      <c r="BH26" s="32"/>
      <c r="BI26" s="32"/>
      <c r="BJ26" s="32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73"/>
    </row>
    <row r="27" spans="1:81" ht="10.199999999999999" x14ac:dyDescent="0.2">
      <c r="A27" s="30"/>
      <c r="B27" s="32">
        <v>3</v>
      </c>
      <c r="C27" s="32" t="s">
        <v>55</v>
      </c>
      <c r="D27" s="33" t="s">
        <v>56</v>
      </c>
      <c r="E27" s="34" t="s">
        <v>42</v>
      </c>
      <c r="F27" s="30"/>
      <c r="G27" s="35" t="s">
        <v>39</v>
      </c>
      <c r="H27" s="34" t="s">
        <v>43</v>
      </c>
      <c r="I27" s="34" t="s">
        <v>44</v>
      </c>
      <c r="J27" s="34">
        <v>50</v>
      </c>
      <c r="K27" s="34">
        <v>1</v>
      </c>
      <c r="L27" s="34" t="s">
        <v>45</v>
      </c>
      <c r="M27" s="34" t="s">
        <v>46</v>
      </c>
      <c r="N27" s="34" t="s">
        <v>47</v>
      </c>
      <c r="O27" s="34" t="s">
        <v>48</v>
      </c>
      <c r="P27" s="32">
        <v>0.3</v>
      </c>
      <c r="Q27" s="34" t="s">
        <v>49</v>
      </c>
      <c r="R27" s="34" t="s">
        <v>50</v>
      </c>
      <c r="S27" s="34" t="s">
        <v>51</v>
      </c>
      <c r="T27" s="34" t="s">
        <v>50</v>
      </c>
      <c r="U27" s="34" t="s">
        <v>50</v>
      </c>
      <c r="V27" s="34" t="s">
        <v>46</v>
      </c>
      <c r="W27" s="34">
        <v>1024</v>
      </c>
      <c r="X27" s="32">
        <v>0.4</v>
      </c>
      <c r="Y27" s="34" t="s">
        <v>50</v>
      </c>
      <c r="Z27" s="34" t="s">
        <v>52</v>
      </c>
      <c r="AA27" s="34">
        <v>1E-3</v>
      </c>
      <c r="AB27" s="34" t="s">
        <v>45</v>
      </c>
      <c r="AC27" s="34" t="s">
        <v>53</v>
      </c>
      <c r="AD27" s="34" t="s">
        <v>54</v>
      </c>
      <c r="AE27" s="36"/>
      <c r="AF27" s="8">
        <v>273.56380000000001</v>
      </c>
      <c r="AG27" s="45">
        <v>338.25389999999999</v>
      </c>
      <c r="AH27" s="8">
        <v>209.26179999999999</v>
      </c>
      <c r="AI27" s="45">
        <v>7617.8245999999999</v>
      </c>
      <c r="AJ27" s="8">
        <v>146.84889999999999</v>
      </c>
      <c r="AK27" s="8">
        <v>1414543.6562000001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110.4936</v>
      </c>
      <c r="BC27" s="8">
        <v>12856368.75</v>
      </c>
      <c r="BD27" s="8">
        <v>21</v>
      </c>
      <c r="BE27" s="36"/>
      <c r="BF27" s="32">
        <f>159 * 6</f>
        <v>954</v>
      </c>
      <c r="BG27" s="37"/>
      <c r="BH27" s="32"/>
      <c r="BI27" s="32"/>
      <c r="BJ27" s="32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73"/>
    </row>
    <row r="28" spans="1:81" ht="10.199999999999999" x14ac:dyDescent="0.2">
      <c r="A28" s="30"/>
      <c r="B28" s="32">
        <v>4</v>
      </c>
      <c r="C28" s="32" t="s">
        <v>55</v>
      </c>
      <c r="D28" s="33" t="s">
        <v>56</v>
      </c>
      <c r="E28" s="34" t="s">
        <v>42</v>
      </c>
      <c r="F28" s="30"/>
      <c r="G28" s="35" t="s">
        <v>39</v>
      </c>
      <c r="H28" s="34" t="s">
        <v>43</v>
      </c>
      <c r="I28" s="34" t="s">
        <v>44</v>
      </c>
      <c r="J28" s="34">
        <v>50</v>
      </c>
      <c r="K28" s="34">
        <v>1</v>
      </c>
      <c r="L28" s="34" t="s">
        <v>45</v>
      </c>
      <c r="M28" s="34" t="s">
        <v>46</v>
      </c>
      <c r="N28" s="34" t="s">
        <v>47</v>
      </c>
      <c r="O28" s="34" t="s">
        <v>48</v>
      </c>
      <c r="P28" s="34">
        <v>0.4</v>
      </c>
      <c r="Q28" s="34" t="s">
        <v>49</v>
      </c>
      <c r="R28" s="34" t="s">
        <v>50</v>
      </c>
      <c r="S28" s="34" t="s">
        <v>51</v>
      </c>
      <c r="T28" s="34" t="s">
        <v>50</v>
      </c>
      <c r="U28" s="34" t="s">
        <v>50</v>
      </c>
      <c r="V28" s="34" t="s">
        <v>46</v>
      </c>
      <c r="W28" s="34">
        <v>1024</v>
      </c>
      <c r="X28" s="34">
        <v>0.6</v>
      </c>
      <c r="Y28" s="34" t="s">
        <v>50</v>
      </c>
      <c r="Z28" s="34" t="s">
        <v>52</v>
      </c>
      <c r="AA28" s="32">
        <v>0.01</v>
      </c>
      <c r="AB28" s="34" t="s">
        <v>45</v>
      </c>
      <c r="AC28" s="34" t="s">
        <v>53</v>
      </c>
      <c r="AD28" s="34" t="s">
        <v>54</v>
      </c>
      <c r="AE28" s="36"/>
      <c r="AF28" s="8">
        <v>105.73909999999999</v>
      </c>
      <c r="AG28" s="45">
        <v>9147.4645999999993</v>
      </c>
      <c r="AH28" s="8">
        <v>98.739900000000006</v>
      </c>
      <c r="AI28" s="45">
        <v>30670.6924</v>
      </c>
      <c r="AJ28" s="8">
        <v>91.735600000000005</v>
      </c>
      <c r="AK28" s="8">
        <v>115591.67290000001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>
        <v>100.9113</v>
      </c>
      <c r="BC28" s="8">
        <v>12263632.0625</v>
      </c>
      <c r="BD28" s="8">
        <v>22</v>
      </c>
      <c r="BE28" s="36"/>
      <c r="BF28" s="32">
        <f t="shared" ref="BF28:BF31" si="0">155 * 6</f>
        <v>930</v>
      </c>
      <c r="BG28" s="37"/>
      <c r="BH28" s="32"/>
      <c r="BI28" s="32"/>
      <c r="BJ28" s="32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73"/>
    </row>
    <row r="29" spans="1:81" ht="10.199999999999999" x14ac:dyDescent="0.2">
      <c r="A29" s="30"/>
      <c r="B29" s="32">
        <v>5</v>
      </c>
      <c r="C29" s="32" t="s">
        <v>55</v>
      </c>
      <c r="D29" s="33" t="s">
        <v>56</v>
      </c>
      <c r="E29" s="34" t="s">
        <v>42</v>
      </c>
      <c r="F29" s="30"/>
      <c r="G29" s="35" t="s">
        <v>39</v>
      </c>
      <c r="H29" s="34" t="s">
        <v>43</v>
      </c>
      <c r="I29" s="34" t="s">
        <v>44</v>
      </c>
      <c r="J29" s="34">
        <v>50</v>
      </c>
      <c r="K29" s="34">
        <v>1</v>
      </c>
      <c r="L29" s="34" t="s">
        <v>45</v>
      </c>
      <c r="M29" s="34" t="s">
        <v>46</v>
      </c>
      <c r="N29" s="34" t="s">
        <v>47</v>
      </c>
      <c r="O29" s="34" t="s">
        <v>48</v>
      </c>
      <c r="P29" s="34">
        <v>0.4</v>
      </c>
      <c r="Q29" s="34" t="s">
        <v>49</v>
      </c>
      <c r="R29" s="34" t="s">
        <v>50</v>
      </c>
      <c r="S29" s="34" t="s">
        <v>51</v>
      </c>
      <c r="T29" s="34" t="s">
        <v>50</v>
      </c>
      <c r="U29" s="34" t="s">
        <v>50</v>
      </c>
      <c r="V29" s="34" t="s">
        <v>46</v>
      </c>
      <c r="W29" s="34">
        <v>1024</v>
      </c>
      <c r="X29" s="34">
        <v>0.6</v>
      </c>
      <c r="Y29" s="34" t="s">
        <v>50</v>
      </c>
      <c r="Z29" s="34" t="s">
        <v>52</v>
      </c>
      <c r="AA29" s="32">
        <v>3.0000000000000001E-3</v>
      </c>
      <c r="AB29" s="34" t="s">
        <v>45</v>
      </c>
      <c r="AC29" s="34" t="s">
        <v>53</v>
      </c>
      <c r="AD29" s="34" t="s">
        <v>54</v>
      </c>
      <c r="AE29" s="36"/>
      <c r="AF29" s="8">
        <v>176.85050000000001</v>
      </c>
      <c r="AG29" s="45">
        <v>783.04690000000005</v>
      </c>
      <c r="AH29" s="8">
        <v>102.2041</v>
      </c>
      <c r="AI29" s="45">
        <v>16758.327099999999</v>
      </c>
      <c r="AJ29" s="8">
        <v>94.6374</v>
      </c>
      <c r="AK29" s="8">
        <v>490035.98440000002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102.9611</v>
      </c>
      <c r="BC29" s="8">
        <v>22770791</v>
      </c>
      <c r="BD29" s="8">
        <v>21</v>
      </c>
      <c r="BE29" s="36"/>
      <c r="BF29" s="32">
        <f t="shared" si="0"/>
        <v>930</v>
      </c>
      <c r="BG29" s="37"/>
      <c r="BH29" s="32"/>
      <c r="BI29" s="32"/>
      <c r="BJ29" s="32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73"/>
    </row>
    <row r="30" spans="1:81" ht="10.199999999999999" x14ac:dyDescent="0.2">
      <c r="A30" s="30"/>
      <c r="B30" s="32">
        <v>6</v>
      </c>
      <c r="C30" s="32" t="s">
        <v>55</v>
      </c>
      <c r="D30" s="33" t="s">
        <v>56</v>
      </c>
      <c r="E30" s="34" t="s">
        <v>42</v>
      </c>
      <c r="F30" s="30"/>
      <c r="G30" s="35" t="s">
        <v>39</v>
      </c>
      <c r="H30" s="34" t="s">
        <v>43</v>
      </c>
      <c r="I30" s="34" t="s">
        <v>44</v>
      </c>
      <c r="J30" s="34">
        <v>50</v>
      </c>
      <c r="K30" s="34">
        <v>1</v>
      </c>
      <c r="L30" s="34" t="s">
        <v>45</v>
      </c>
      <c r="M30" s="34" t="s">
        <v>46</v>
      </c>
      <c r="N30" s="34" t="s">
        <v>47</v>
      </c>
      <c r="O30" s="34" t="s">
        <v>48</v>
      </c>
      <c r="P30" s="34">
        <v>0.4</v>
      </c>
      <c r="Q30" s="34" t="s">
        <v>49</v>
      </c>
      <c r="R30" s="34" t="s">
        <v>50</v>
      </c>
      <c r="S30" s="34" t="s">
        <v>51</v>
      </c>
      <c r="T30" s="34" t="s">
        <v>50</v>
      </c>
      <c r="U30" s="34" t="s">
        <v>50</v>
      </c>
      <c r="V30" s="34" t="s">
        <v>46</v>
      </c>
      <c r="W30" s="34">
        <v>1024</v>
      </c>
      <c r="X30" s="34">
        <v>0.6</v>
      </c>
      <c r="Y30" s="34" t="s">
        <v>50</v>
      </c>
      <c r="Z30" s="32" t="s">
        <v>58</v>
      </c>
      <c r="AA30" s="32">
        <v>1E-3</v>
      </c>
      <c r="AB30" s="34" t="s">
        <v>45</v>
      </c>
      <c r="AC30" s="34" t="s">
        <v>53</v>
      </c>
      <c r="AD30" s="34" t="s">
        <v>54</v>
      </c>
      <c r="AE30" s="36"/>
      <c r="AF30" s="8">
        <v>287.82859999999999</v>
      </c>
      <c r="AG30" s="45">
        <v>598.23379999999997</v>
      </c>
      <c r="AH30" s="8">
        <v>218.5129</v>
      </c>
      <c r="AI30" s="45">
        <v>3823.2665000000002</v>
      </c>
      <c r="AJ30" s="8">
        <v>152.49430000000001</v>
      </c>
      <c r="AK30" s="8">
        <v>100295.08960000001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>
        <v>99.578800000000001</v>
      </c>
      <c r="BC30" s="8">
        <v>6777246.9375</v>
      </c>
      <c r="BD30" s="8">
        <v>22</v>
      </c>
      <c r="BE30" s="36"/>
      <c r="BF30" s="32">
        <f t="shared" si="0"/>
        <v>930</v>
      </c>
      <c r="BG30" s="37"/>
      <c r="BH30" s="32"/>
      <c r="BI30" s="32"/>
      <c r="BJ30" s="32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73"/>
    </row>
    <row r="31" spans="1:81" ht="10.199999999999999" x14ac:dyDescent="0.2">
      <c r="A31" s="30"/>
      <c r="B31" s="32">
        <v>7</v>
      </c>
      <c r="C31" s="32" t="s">
        <v>55</v>
      </c>
      <c r="D31" s="33" t="s">
        <v>56</v>
      </c>
      <c r="E31" s="34" t="s">
        <v>42</v>
      </c>
      <c r="F31" s="30"/>
      <c r="G31" s="46" t="s">
        <v>147</v>
      </c>
      <c r="H31" s="34" t="s">
        <v>43</v>
      </c>
      <c r="I31" s="34" t="s">
        <v>44</v>
      </c>
      <c r="J31" s="34">
        <v>50</v>
      </c>
      <c r="K31" s="34">
        <v>1</v>
      </c>
      <c r="L31" s="34" t="s">
        <v>45</v>
      </c>
      <c r="M31" s="34" t="s">
        <v>46</v>
      </c>
      <c r="N31" s="34" t="s">
        <v>47</v>
      </c>
      <c r="O31" s="34" t="s">
        <v>48</v>
      </c>
      <c r="P31" s="34">
        <v>0.4</v>
      </c>
      <c r="Q31" s="34" t="s">
        <v>49</v>
      </c>
      <c r="R31" s="34" t="s">
        <v>50</v>
      </c>
      <c r="S31" s="34" t="s">
        <v>51</v>
      </c>
      <c r="T31" s="34" t="s">
        <v>50</v>
      </c>
      <c r="U31" s="34" t="s">
        <v>50</v>
      </c>
      <c r="V31" s="34" t="s">
        <v>46</v>
      </c>
      <c r="W31" s="34">
        <v>1024</v>
      </c>
      <c r="X31" s="34">
        <v>0.6</v>
      </c>
      <c r="Y31" s="34" t="s">
        <v>50</v>
      </c>
      <c r="Z31" s="32" t="s">
        <v>59</v>
      </c>
      <c r="AA31" s="32">
        <v>0.01</v>
      </c>
      <c r="AB31" s="34" t="s">
        <v>45</v>
      </c>
      <c r="AC31" s="34" t="s">
        <v>53</v>
      </c>
      <c r="AD31" s="34" t="s">
        <v>54</v>
      </c>
      <c r="AE31" s="36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36"/>
      <c r="BF31" s="32">
        <f t="shared" si="0"/>
        <v>930</v>
      </c>
      <c r="BG31" s="37" t="s">
        <v>60</v>
      </c>
      <c r="BH31" s="32"/>
      <c r="BI31" s="32"/>
      <c r="BJ31" s="32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73"/>
    </row>
    <row r="32" spans="1:81" ht="10.199999999999999" x14ac:dyDescent="0.2">
      <c r="A32" s="30"/>
      <c r="B32" s="32">
        <v>8</v>
      </c>
      <c r="C32" s="32" t="s">
        <v>55</v>
      </c>
      <c r="D32" s="33" t="s">
        <v>56</v>
      </c>
      <c r="E32" s="34" t="s">
        <v>42</v>
      </c>
      <c r="F32" s="30"/>
      <c r="G32" s="35" t="s">
        <v>39</v>
      </c>
      <c r="H32" s="34" t="s">
        <v>43</v>
      </c>
      <c r="I32" s="34" t="s">
        <v>44</v>
      </c>
      <c r="J32" s="34">
        <v>50</v>
      </c>
      <c r="K32" s="34">
        <v>1</v>
      </c>
      <c r="L32" s="34" t="s">
        <v>45</v>
      </c>
      <c r="M32" s="34" t="s">
        <v>46</v>
      </c>
      <c r="N32" s="34" t="s">
        <v>47</v>
      </c>
      <c r="O32" s="34" t="s">
        <v>48</v>
      </c>
      <c r="P32" s="34">
        <v>0.4</v>
      </c>
      <c r="Q32" s="34" t="s">
        <v>49</v>
      </c>
      <c r="R32" s="34" t="s">
        <v>50</v>
      </c>
      <c r="S32" s="34" t="s">
        <v>51</v>
      </c>
      <c r="T32" s="34" t="s">
        <v>50</v>
      </c>
      <c r="U32" s="34" t="s">
        <v>50</v>
      </c>
      <c r="V32" s="34" t="s">
        <v>46</v>
      </c>
      <c r="W32" s="34">
        <v>1024</v>
      </c>
      <c r="X32" s="34">
        <v>0.6</v>
      </c>
      <c r="Y32" s="34" t="s">
        <v>50</v>
      </c>
      <c r="Z32" s="34" t="s">
        <v>52</v>
      </c>
      <c r="AA32" s="34">
        <v>1E-3</v>
      </c>
      <c r="AB32" s="34" t="s">
        <v>45</v>
      </c>
      <c r="AC32" s="34" t="s">
        <v>53</v>
      </c>
      <c r="AD32" s="32" t="s">
        <v>61</v>
      </c>
      <c r="AE32" s="36"/>
      <c r="AF32" s="8">
        <v>275.59500000000003</v>
      </c>
      <c r="AG32" s="45">
        <v>2816.0518000000002</v>
      </c>
      <c r="AH32" s="8">
        <v>227.07249999999999</v>
      </c>
      <c r="AI32" s="45">
        <v>245479.8223</v>
      </c>
      <c r="AJ32" s="8">
        <v>188.25790000000001</v>
      </c>
      <c r="AK32" s="8">
        <v>749.82249999999999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>
        <v>138.02510000000001</v>
      </c>
      <c r="BC32" s="8">
        <v>19891878</v>
      </c>
      <c r="BD32" s="8">
        <v>21</v>
      </c>
      <c r="BE32" s="36"/>
      <c r="BF32" s="32">
        <f>156 * 6</f>
        <v>936</v>
      </c>
      <c r="BG32" s="37"/>
      <c r="BH32" s="32"/>
      <c r="BI32" s="32"/>
      <c r="BJ32" s="32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73"/>
    </row>
    <row r="33" spans="1:81" ht="10.199999999999999" x14ac:dyDescent="0.2">
      <c r="A33" s="30"/>
      <c r="B33" s="32">
        <v>9</v>
      </c>
      <c r="C33" s="32" t="s">
        <v>55</v>
      </c>
      <c r="D33" s="33" t="s">
        <v>56</v>
      </c>
      <c r="E33" s="34" t="s">
        <v>42</v>
      </c>
      <c r="F33" s="30"/>
      <c r="G33" s="46" t="s">
        <v>147</v>
      </c>
      <c r="H33" s="34" t="s">
        <v>43</v>
      </c>
      <c r="I33" s="34" t="s">
        <v>44</v>
      </c>
      <c r="J33" s="34">
        <v>50</v>
      </c>
      <c r="K33" s="34">
        <v>1</v>
      </c>
      <c r="L33" s="34" t="s">
        <v>45</v>
      </c>
      <c r="M33" s="34" t="s">
        <v>46</v>
      </c>
      <c r="N33" s="34" t="s">
        <v>47</v>
      </c>
      <c r="O33" s="34" t="s">
        <v>48</v>
      </c>
      <c r="P33" s="34">
        <v>0.4</v>
      </c>
      <c r="Q33" s="34" t="s">
        <v>49</v>
      </c>
      <c r="R33" s="34" t="s">
        <v>50</v>
      </c>
      <c r="S33" s="34" t="s">
        <v>51</v>
      </c>
      <c r="T33" s="34" t="s">
        <v>50</v>
      </c>
      <c r="U33" s="34" t="s">
        <v>50</v>
      </c>
      <c r="V33" s="34" t="s">
        <v>46</v>
      </c>
      <c r="W33" s="34">
        <v>1024</v>
      </c>
      <c r="X33" s="34">
        <v>0.6</v>
      </c>
      <c r="Y33" s="34" t="s">
        <v>50</v>
      </c>
      <c r="Z33" s="34" t="s">
        <v>52</v>
      </c>
      <c r="AA33" s="34">
        <v>1E-3</v>
      </c>
      <c r="AB33" s="34" t="s">
        <v>45</v>
      </c>
      <c r="AC33" s="32" t="s">
        <v>45</v>
      </c>
      <c r="AD33" s="34" t="s">
        <v>54</v>
      </c>
      <c r="AE33" s="36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36"/>
      <c r="BF33" s="32">
        <f>150 * 6</f>
        <v>900</v>
      </c>
      <c r="BG33" s="37" t="s">
        <v>57</v>
      </c>
      <c r="BH33" s="32"/>
      <c r="BI33" s="32"/>
      <c r="BJ33" s="32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73"/>
    </row>
    <row r="34" spans="1:81" ht="10.199999999999999" x14ac:dyDescent="0.2">
      <c r="A34" s="30"/>
      <c r="B34" s="32">
        <v>10</v>
      </c>
      <c r="C34" s="32" t="s">
        <v>55</v>
      </c>
      <c r="D34" s="33" t="s">
        <v>37</v>
      </c>
      <c r="E34" s="34" t="s">
        <v>42</v>
      </c>
      <c r="F34" s="30"/>
      <c r="G34" s="35" t="s">
        <v>39</v>
      </c>
      <c r="H34" s="34" t="s">
        <v>43</v>
      </c>
      <c r="I34" s="34" t="s">
        <v>44</v>
      </c>
      <c r="J34" s="34">
        <v>50</v>
      </c>
      <c r="K34" s="34">
        <v>1</v>
      </c>
      <c r="L34" s="34" t="s">
        <v>45</v>
      </c>
      <c r="M34" s="34" t="s">
        <v>46</v>
      </c>
      <c r="N34" s="34" t="s">
        <v>47</v>
      </c>
      <c r="O34" s="32" t="s">
        <v>62</v>
      </c>
      <c r="P34" s="34">
        <v>0.4</v>
      </c>
      <c r="Q34" s="34" t="s">
        <v>49</v>
      </c>
      <c r="R34" s="34" t="s">
        <v>50</v>
      </c>
      <c r="S34" s="34" t="s">
        <v>51</v>
      </c>
      <c r="T34" s="34" t="s">
        <v>50</v>
      </c>
      <c r="U34" s="34" t="s">
        <v>50</v>
      </c>
      <c r="V34" s="34" t="s">
        <v>46</v>
      </c>
      <c r="W34" s="34">
        <v>1024</v>
      </c>
      <c r="X34" s="34">
        <v>0.6</v>
      </c>
      <c r="Y34" s="34" t="s">
        <v>50</v>
      </c>
      <c r="Z34" s="34" t="s">
        <v>52</v>
      </c>
      <c r="AA34" s="34">
        <v>1E-3</v>
      </c>
      <c r="AB34" s="34" t="s">
        <v>45</v>
      </c>
      <c r="AC34" s="34" t="s">
        <v>53</v>
      </c>
      <c r="AD34" s="34" t="s">
        <v>54</v>
      </c>
      <c r="AE34" s="36"/>
      <c r="AF34" s="8">
        <v>285.83949999999999</v>
      </c>
      <c r="AG34" s="45">
        <v>151.93809999999999</v>
      </c>
      <c r="AH34" s="8">
        <v>240.71209999999999</v>
      </c>
      <c r="AI34" s="8">
        <v>3844.3870000000002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222.9554</v>
      </c>
      <c r="BC34" s="8">
        <v>14929.877399999999</v>
      </c>
      <c r="BD34" s="8">
        <v>12</v>
      </c>
      <c r="BE34" s="36"/>
      <c r="BF34" s="32">
        <f>310 * 6</f>
        <v>1860</v>
      </c>
      <c r="BG34" s="37"/>
      <c r="BH34" s="32"/>
      <c r="BI34" s="32"/>
      <c r="BJ34" s="32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73"/>
    </row>
    <row r="35" spans="1:81" ht="10.199999999999999" x14ac:dyDescent="0.2">
      <c r="A35" s="30"/>
      <c r="B35" s="32">
        <v>11</v>
      </c>
      <c r="C35" s="32" t="s">
        <v>55</v>
      </c>
      <c r="D35" s="33" t="s">
        <v>37</v>
      </c>
      <c r="E35" s="34" t="s">
        <v>42</v>
      </c>
      <c r="F35" s="30"/>
      <c r="G35" s="35" t="s">
        <v>39</v>
      </c>
      <c r="H35" s="34" t="s">
        <v>43</v>
      </c>
      <c r="I35" s="34" t="s">
        <v>44</v>
      </c>
      <c r="J35" s="34">
        <v>50</v>
      </c>
      <c r="K35" s="34">
        <v>1</v>
      </c>
      <c r="L35" s="34" t="s">
        <v>45</v>
      </c>
      <c r="M35" s="34" t="s">
        <v>46</v>
      </c>
      <c r="N35" s="32" t="s">
        <v>63</v>
      </c>
      <c r="O35" s="32" t="s">
        <v>64</v>
      </c>
      <c r="P35" s="34">
        <v>0.4</v>
      </c>
      <c r="Q35" s="34" t="s">
        <v>49</v>
      </c>
      <c r="R35" s="34" t="s">
        <v>50</v>
      </c>
      <c r="S35" s="34" t="s">
        <v>51</v>
      </c>
      <c r="T35" s="34" t="s">
        <v>50</v>
      </c>
      <c r="U35" s="34" t="s">
        <v>50</v>
      </c>
      <c r="V35" s="34" t="s">
        <v>46</v>
      </c>
      <c r="W35" s="34">
        <v>1024</v>
      </c>
      <c r="X35" s="34">
        <v>0.6</v>
      </c>
      <c r="Y35" s="34" t="s">
        <v>50</v>
      </c>
      <c r="Z35" s="34" t="s">
        <v>52</v>
      </c>
      <c r="AA35" s="34">
        <v>1E-3</v>
      </c>
      <c r="AB35" s="34" t="s">
        <v>45</v>
      </c>
      <c r="AC35" s="34" t="s">
        <v>53</v>
      </c>
      <c r="AD35" s="34" t="s">
        <v>54</v>
      </c>
      <c r="AE35" s="36"/>
      <c r="AF35" s="8">
        <v>287.52480000000003</v>
      </c>
      <c r="AG35" s="45">
        <v>669.03530000000001</v>
      </c>
      <c r="AH35" s="8">
        <v>235.3399</v>
      </c>
      <c r="AI35" s="45">
        <v>3290.6587</v>
      </c>
      <c r="AJ35" s="8">
        <v>190.9359</v>
      </c>
      <c r="AK35" s="8">
        <v>1079411.7490999999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47">
        <v>131.65010000000001</v>
      </c>
      <c r="BC35" s="47">
        <v>116299995</v>
      </c>
      <c r="BD35" s="47">
        <v>23</v>
      </c>
      <c r="BE35" s="36"/>
      <c r="BF35" s="32">
        <f>113 * 6</f>
        <v>678</v>
      </c>
      <c r="BG35" s="37"/>
      <c r="BH35" s="32"/>
      <c r="BI35" s="32"/>
      <c r="BJ35" s="32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73"/>
    </row>
    <row r="36" spans="1:81" ht="10.199999999999999" x14ac:dyDescent="0.2">
      <c r="A36" s="30"/>
      <c r="B36" s="32">
        <v>12</v>
      </c>
      <c r="C36" s="32" t="s">
        <v>55</v>
      </c>
      <c r="D36" s="33" t="s">
        <v>37</v>
      </c>
      <c r="E36" s="34" t="s">
        <v>42</v>
      </c>
      <c r="F36" s="30"/>
      <c r="G36" s="35" t="s">
        <v>39</v>
      </c>
      <c r="H36" s="34" t="s">
        <v>43</v>
      </c>
      <c r="I36" s="34" t="s">
        <v>44</v>
      </c>
      <c r="J36" s="34">
        <v>50</v>
      </c>
      <c r="K36" s="34">
        <v>1</v>
      </c>
      <c r="L36" s="34" t="s">
        <v>45</v>
      </c>
      <c r="M36" s="34" t="s">
        <v>46</v>
      </c>
      <c r="N36" s="32" t="s">
        <v>65</v>
      </c>
      <c r="O36" s="32" t="s">
        <v>66</v>
      </c>
      <c r="P36" s="34">
        <v>0.4</v>
      </c>
      <c r="Q36" s="34" t="s">
        <v>49</v>
      </c>
      <c r="R36" s="34" t="s">
        <v>50</v>
      </c>
      <c r="S36" s="34" t="s">
        <v>51</v>
      </c>
      <c r="T36" s="34" t="s">
        <v>50</v>
      </c>
      <c r="U36" s="34" t="s">
        <v>50</v>
      </c>
      <c r="V36" s="34" t="s">
        <v>46</v>
      </c>
      <c r="W36" s="34">
        <v>1024</v>
      </c>
      <c r="X36" s="34">
        <v>0.6</v>
      </c>
      <c r="Y36" s="34" t="s">
        <v>50</v>
      </c>
      <c r="Z36" s="34" t="s">
        <v>52</v>
      </c>
      <c r="AA36" s="34">
        <v>1E-3</v>
      </c>
      <c r="AB36" s="34" t="s">
        <v>45</v>
      </c>
      <c r="AC36" s="34" t="s">
        <v>53</v>
      </c>
      <c r="AD36" s="34" t="s">
        <v>54</v>
      </c>
      <c r="AE36" s="36"/>
      <c r="AF36" s="8">
        <v>284.35890000000001</v>
      </c>
      <c r="AG36" s="45">
        <v>660.85040000000004</v>
      </c>
      <c r="AH36" s="8">
        <v>233.71469999999999</v>
      </c>
      <c r="AI36" s="45">
        <v>159.5737</v>
      </c>
      <c r="AJ36" s="8">
        <v>184.18180000000001</v>
      </c>
      <c r="AK36" s="8">
        <v>681.31590000000006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130.97630000000001</v>
      </c>
      <c r="BC36" s="8">
        <v>906522.4375</v>
      </c>
      <c r="BD36" s="8">
        <v>21</v>
      </c>
      <c r="BE36" s="36"/>
      <c r="BF36" s="32">
        <f>137 * 6</f>
        <v>822</v>
      </c>
      <c r="BG36" s="37"/>
      <c r="BH36" s="32"/>
      <c r="BI36" s="32"/>
      <c r="BJ36" s="32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73"/>
    </row>
    <row r="37" spans="1:81" ht="10.199999999999999" x14ac:dyDescent="0.2">
      <c r="A37" s="30"/>
      <c r="B37" s="32">
        <v>13</v>
      </c>
      <c r="C37" s="32" t="s">
        <v>55</v>
      </c>
      <c r="D37" s="33" t="s">
        <v>37</v>
      </c>
      <c r="E37" s="34" t="s">
        <v>42</v>
      </c>
      <c r="F37" s="30"/>
      <c r="G37" s="35" t="s">
        <v>39</v>
      </c>
      <c r="H37" s="34" t="s">
        <v>43</v>
      </c>
      <c r="I37" s="34" t="s">
        <v>44</v>
      </c>
      <c r="J37" s="34">
        <v>50</v>
      </c>
      <c r="K37" s="34">
        <v>1</v>
      </c>
      <c r="L37" s="34" t="s">
        <v>45</v>
      </c>
      <c r="M37" s="34" t="s">
        <v>46</v>
      </c>
      <c r="N37" s="32" t="s">
        <v>67</v>
      </c>
      <c r="O37" s="32" t="s">
        <v>64</v>
      </c>
      <c r="P37" s="34">
        <v>0.4</v>
      </c>
      <c r="Q37" s="34" t="s">
        <v>49</v>
      </c>
      <c r="R37" s="34" t="s">
        <v>50</v>
      </c>
      <c r="S37" s="34" t="s">
        <v>51</v>
      </c>
      <c r="T37" s="34" t="s">
        <v>50</v>
      </c>
      <c r="U37" s="34" t="s">
        <v>50</v>
      </c>
      <c r="V37" s="34" t="s">
        <v>46</v>
      </c>
      <c r="W37" s="34">
        <v>1024</v>
      </c>
      <c r="X37" s="34">
        <v>0.6</v>
      </c>
      <c r="Y37" s="34" t="s">
        <v>50</v>
      </c>
      <c r="Z37" s="34" t="s">
        <v>52</v>
      </c>
      <c r="AA37" s="34">
        <v>1E-3</v>
      </c>
      <c r="AB37" s="34" t="s">
        <v>45</v>
      </c>
      <c r="AC37" s="34" t="s">
        <v>53</v>
      </c>
      <c r="AD37" s="34" t="s">
        <v>54</v>
      </c>
      <c r="AE37" s="36"/>
      <c r="AF37" s="8">
        <v>287.1798</v>
      </c>
      <c r="AG37" s="45">
        <v>1084.3498999999999</v>
      </c>
      <c r="AH37" s="8">
        <v>237.24700000000001</v>
      </c>
      <c r="AI37" s="45">
        <v>76629.531199999998</v>
      </c>
      <c r="AJ37" s="8">
        <v>191.4512</v>
      </c>
      <c r="AK37" s="8">
        <v>2047232.5625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>
        <v>137.8124</v>
      </c>
      <c r="BC37" s="8">
        <v>109303148</v>
      </c>
      <c r="BD37" s="8">
        <v>22</v>
      </c>
      <c r="BE37" s="36"/>
      <c r="BF37" s="32">
        <f>118 * 6</f>
        <v>708</v>
      </c>
      <c r="BG37" s="37"/>
      <c r="BH37" s="32"/>
      <c r="BI37" s="32"/>
      <c r="BJ37" s="32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73"/>
    </row>
    <row r="38" spans="1:81" ht="10.199999999999999" x14ac:dyDescent="0.2">
      <c r="A38" s="30"/>
      <c r="B38" s="32">
        <v>14</v>
      </c>
      <c r="C38" s="32" t="s">
        <v>55</v>
      </c>
      <c r="D38" s="33" t="s">
        <v>56</v>
      </c>
      <c r="E38" s="34" t="s">
        <v>42</v>
      </c>
      <c r="F38" s="30"/>
      <c r="G38" s="35" t="s">
        <v>39</v>
      </c>
      <c r="H38" s="34" t="s">
        <v>43</v>
      </c>
      <c r="I38" s="34" t="s">
        <v>44</v>
      </c>
      <c r="J38" s="34">
        <v>50</v>
      </c>
      <c r="K38" s="34">
        <v>1</v>
      </c>
      <c r="L38" s="34" t="s">
        <v>45</v>
      </c>
      <c r="M38" s="34" t="s">
        <v>46</v>
      </c>
      <c r="N38" s="34" t="s">
        <v>47</v>
      </c>
      <c r="O38" s="34" t="s">
        <v>48</v>
      </c>
      <c r="P38" s="34">
        <v>0.4</v>
      </c>
      <c r="Q38" s="32" t="s">
        <v>68</v>
      </c>
      <c r="R38" s="34" t="s">
        <v>50</v>
      </c>
      <c r="S38" s="34" t="s">
        <v>51</v>
      </c>
      <c r="T38" s="34" t="s">
        <v>50</v>
      </c>
      <c r="U38" s="34" t="s">
        <v>50</v>
      </c>
      <c r="V38" s="34" t="s">
        <v>46</v>
      </c>
      <c r="W38" s="34">
        <v>1024</v>
      </c>
      <c r="X38" s="34">
        <v>0.6</v>
      </c>
      <c r="Y38" s="34" t="s">
        <v>50</v>
      </c>
      <c r="Z38" s="34" t="s">
        <v>52</v>
      </c>
      <c r="AA38" s="34">
        <v>1E-3</v>
      </c>
      <c r="AB38" s="34" t="s">
        <v>45</v>
      </c>
      <c r="AC38" s="34" t="s">
        <v>53</v>
      </c>
      <c r="AD38" s="34" t="s">
        <v>54</v>
      </c>
      <c r="AE38" s="36"/>
      <c r="AF38" s="8">
        <v>287.56689999999998</v>
      </c>
      <c r="AG38" s="45">
        <v>301.28179999999998</v>
      </c>
      <c r="AH38" s="8">
        <v>236.54949999999999</v>
      </c>
      <c r="AI38" s="45">
        <v>65.396900000000002</v>
      </c>
      <c r="AJ38" s="8">
        <v>189.1609</v>
      </c>
      <c r="AK38" s="8">
        <v>1055.6473000000001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111.18680000000001</v>
      </c>
      <c r="BC38" s="8">
        <v>1935249.75</v>
      </c>
      <c r="BD38" s="8">
        <v>26</v>
      </c>
      <c r="BE38" s="36"/>
      <c r="BF38" s="32">
        <f>111 * 6</f>
        <v>666</v>
      </c>
      <c r="BG38" s="37"/>
      <c r="BH38" s="32"/>
      <c r="BI38" s="32"/>
      <c r="BJ38" s="32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73"/>
    </row>
    <row r="39" spans="1:81" ht="10.199999999999999" x14ac:dyDescent="0.2">
      <c r="A39" s="30"/>
      <c r="B39" s="32">
        <v>15</v>
      </c>
      <c r="C39" s="32" t="s">
        <v>55</v>
      </c>
      <c r="D39" s="33" t="s">
        <v>56</v>
      </c>
      <c r="E39" s="34" t="s">
        <v>42</v>
      </c>
      <c r="F39" s="30"/>
      <c r="G39" s="35" t="s">
        <v>39</v>
      </c>
      <c r="H39" s="34" t="s">
        <v>43</v>
      </c>
      <c r="I39" s="34" t="s">
        <v>44</v>
      </c>
      <c r="J39" s="34">
        <v>50</v>
      </c>
      <c r="K39" s="34">
        <v>1</v>
      </c>
      <c r="L39" s="34" t="s">
        <v>45</v>
      </c>
      <c r="M39" s="34" t="s">
        <v>46</v>
      </c>
      <c r="N39" s="34" t="s">
        <v>47</v>
      </c>
      <c r="O39" s="34" t="s">
        <v>48</v>
      </c>
      <c r="P39" s="34">
        <v>0.4</v>
      </c>
      <c r="Q39" s="32" t="s">
        <v>69</v>
      </c>
      <c r="R39" s="34" t="s">
        <v>50</v>
      </c>
      <c r="S39" s="34" t="s">
        <v>51</v>
      </c>
      <c r="T39" s="34" t="s">
        <v>50</v>
      </c>
      <c r="U39" s="34" t="s">
        <v>50</v>
      </c>
      <c r="V39" s="34" t="s">
        <v>46</v>
      </c>
      <c r="W39" s="34">
        <v>1024</v>
      </c>
      <c r="X39" s="34">
        <v>0.6</v>
      </c>
      <c r="Y39" s="34" t="s">
        <v>50</v>
      </c>
      <c r="Z39" s="34" t="s">
        <v>52</v>
      </c>
      <c r="AA39" s="34">
        <v>1E-3</v>
      </c>
      <c r="AB39" s="34" t="s">
        <v>45</v>
      </c>
      <c r="AC39" s="34" t="s">
        <v>53</v>
      </c>
      <c r="AD39" s="34" t="s">
        <v>54</v>
      </c>
      <c r="AE39" s="36"/>
      <c r="AF39" s="8">
        <v>286.67250000000001</v>
      </c>
      <c r="AG39" s="45">
        <v>269.24900000000002</v>
      </c>
      <c r="AH39" s="8">
        <v>234.446</v>
      </c>
      <c r="AI39" s="45">
        <v>18.437999999999999</v>
      </c>
      <c r="AJ39" s="8">
        <v>189.2783</v>
      </c>
      <c r="AK39" s="8">
        <v>125737.7577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149.20089999999999</v>
      </c>
      <c r="BC39" s="8">
        <v>124365.1738</v>
      </c>
      <c r="BD39" s="8">
        <v>20</v>
      </c>
      <c r="BE39" s="36"/>
      <c r="BF39" s="32">
        <f>146 * 6</f>
        <v>876</v>
      </c>
      <c r="BG39" s="37"/>
      <c r="BH39" s="32"/>
      <c r="BI39" s="32"/>
      <c r="BJ39" s="32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73"/>
    </row>
    <row r="40" spans="1:81" ht="10.199999999999999" x14ac:dyDescent="0.2">
      <c r="A40" s="30"/>
      <c r="B40" s="32">
        <v>16</v>
      </c>
      <c r="C40" s="32" t="s">
        <v>55</v>
      </c>
      <c r="D40" s="33" t="s">
        <v>56</v>
      </c>
      <c r="E40" s="34" t="s">
        <v>42</v>
      </c>
      <c r="F40" s="30"/>
      <c r="G40" s="35" t="s">
        <v>39</v>
      </c>
      <c r="H40" s="34" t="s">
        <v>43</v>
      </c>
      <c r="I40" s="34" t="s">
        <v>44</v>
      </c>
      <c r="J40" s="34">
        <v>50</v>
      </c>
      <c r="K40" s="34">
        <v>1</v>
      </c>
      <c r="L40" s="34" t="s">
        <v>45</v>
      </c>
      <c r="M40" s="34" t="s">
        <v>46</v>
      </c>
      <c r="N40" s="34" t="s">
        <v>47</v>
      </c>
      <c r="O40" s="34" t="s">
        <v>48</v>
      </c>
      <c r="P40" s="34">
        <v>0.4</v>
      </c>
      <c r="Q40" s="32" t="s">
        <v>68</v>
      </c>
      <c r="R40" s="34" t="s">
        <v>50</v>
      </c>
      <c r="S40" s="34" t="s">
        <v>51</v>
      </c>
      <c r="T40" s="34" t="s">
        <v>50</v>
      </c>
      <c r="U40" s="34" t="s">
        <v>50</v>
      </c>
      <c r="V40" s="32" t="s">
        <v>70</v>
      </c>
      <c r="W40" s="34">
        <v>1024</v>
      </c>
      <c r="X40" s="34">
        <v>0.6</v>
      </c>
      <c r="Y40" s="34" t="s">
        <v>50</v>
      </c>
      <c r="Z40" s="34" t="s">
        <v>52</v>
      </c>
      <c r="AA40" s="34">
        <v>1E-3</v>
      </c>
      <c r="AB40" s="34" t="s">
        <v>45</v>
      </c>
      <c r="AC40" s="34" t="s">
        <v>53</v>
      </c>
      <c r="AD40" s="34" t="s">
        <v>54</v>
      </c>
      <c r="AE40" s="36"/>
      <c r="AF40" s="8">
        <v>287.50970000000001</v>
      </c>
      <c r="AG40" s="45">
        <v>331.3544</v>
      </c>
      <c r="AH40" s="8">
        <v>241.0924</v>
      </c>
      <c r="AI40" s="45">
        <v>223.68219999999999</v>
      </c>
      <c r="AJ40" s="8">
        <v>189.5633</v>
      </c>
      <c r="AK40" s="8">
        <v>255.1497</v>
      </c>
      <c r="AL40" s="8">
        <v>108.24630000000001</v>
      </c>
      <c r="AM40" s="8">
        <v>900.66499999999996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>
        <v>30</v>
      </c>
      <c r="BE40" s="36"/>
      <c r="BF40" s="32">
        <f>107 * 6</f>
        <v>642</v>
      </c>
      <c r="BG40" s="37"/>
      <c r="BH40" s="32"/>
      <c r="BI40" s="32"/>
      <c r="BJ40" s="32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73"/>
    </row>
    <row r="41" spans="1:81" ht="10.199999999999999" x14ac:dyDescent="0.2">
      <c r="A41" s="30"/>
      <c r="B41" s="32">
        <v>17</v>
      </c>
      <c r="C41" s="32" t="s">
        <v>55</v>
      </c>
      <c r="D41" s="33" t="s">
        <v>56</v>
      </c>
      <c r="E41" s="34" t="s">
        <v>42</v>
      </c>
      <c r="F41" s="30"/>
      <c r="G41" s="46" t="s">
        <v>147</v>
      </c>
      <c r="H41" s="34" t="s">
        <v>43</v>
      </c>
      <c r="I41" s="34" t="s">
        <v>44</v>
      </c>
      <c r="J41" s="34">
        <v>50</v>
      </c>
      <c r="K41" s="34">
        <v>1</v>
      </c>
      <c r="L41" s="34" t="s">
        <v>45</v>
      </c>
      <c r="M41" s="34" t="s">
        <v>46</v>
      </c>
      <c r="N41" s="34" t="s">
        <v>47</v>
      </c>
      <c r="O41" s="34" t="s">
        <v>48</v>
      </c>
      <c r="P41" s="34">
        <v>0.4</v>
      </c>
      <c r="Q41" s="32" t="s">
        <v>68</v>
      </c>
      <c r="R41" s="34" t="s">
        <v>50</v>
      </c>
      <c r="S41" s="34" t="s">
        <v>51</v>
      </c>
      <c r="T41" s="34" t="s">
        <v>50</v>
      </c>
      <c r="U41" s="34" t="s">
        <v>50</v>
      </c>
      <c r="V41" s="32" t="s">
        <v>70</v>
      </c>
      <c r="W41" s="34">
        <v>1024</v>
      </c>
      <c r="X41" s="34">
        <v>0.6</v>
      </c>
      <c r="Y41" s="34" t="s">
        <v>50</v>
      </c>
      <c r="Z41" s="34" t="s">
        <v>52</v>
      </c>
      <c r="AA41" s="34">
        <v>1E-3</v>
      </c>
      <c r="AB41" s="34" t="s">
        <v>45</v>
      </c>
      <c r="AC41" s="34" t="s">
        <v>53</v>
      </c>
      <c r="AD41" s="34" t="s">
        <v>54</v>
      </c>
      <c r="AE41" s="36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36"/>
      <c r="BF41" s="72" t="s">
        <v>37</v>
      </c>
      <c r="BG41" s="37" t="s">
        <v>71</v>
      </c>
      <c r="BH41" s="32"/>
      <c r="BI41" s="32"/>
      <c r="BJ41" s="32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73"/>
    </row>
    <row r="42" spans="1:81" ht="10.199999999999999" x14ac:dyDescent="0.2">
      <c r="A42" s="30"/>
      <c r="B42" s="32">
        <v>18</v>
      </c>
      <c r="C42" s="32" t="s">
        <v>55</v>
      </c>
      <c r="D42" s="33" t="s">
        <v>56</v>
      </c>
      <c r="E42" s="34" t="s">
        <v>42</v>
      </c>
      <c r="F42" s="30"/>
      <c r="G42" s="35" t="s">
        <v>39</v>
      </c>
      <c r="H42" s="34" t="s">
        <v>43</v>
      </c>
      <c r="I42" s="34" t="s">
        <v>44</v>
      </c>
      <c r="J42" s="34">
        <v>50</v>
      </c>
      <c r="K42" s="34">
        <v>1</v>
      </c>
      <c r="L42" s="34" t="s">
        <v>45</v>
      </c>
      <c r="M42" s="32" t="s">
        <v>70</v>
      </c>
      <c r="N42" s="34" t="s">
        <v>47</v>
      </c>
      <c r="O42" s="34" t="s">
        <v>48</v>
      </c>
      <c r="P42" s="34">
        <v>0.4</v>
      </c>
      <c r="Q42" s="32" t="s">
        <v>68</v>
      </c>
      <c r="R42" s="34" t="s">
        <v>50</v>
      </c>
      <c r="S42" s="34" t="s">
        <v>51</v>
      </c>
      <c r="T42" s="34" t="s">
        <v>50</v>
      </c>
      <c r="U42" s="34" t="s">
        <v>50</v>
      </c>
      <c r="V42" s="34" t="s">
        <v>46</v>
      </c>
      <c r="W42" s="34">
        <v>1024</v>
      </c>
      <c r="X42" s="34">
        <v>0.6</v>
      </c>
      <c r="Y42" s="34" t="s">
        <v>50</v>
      </c>
      <c r="Z42" s="34" t="s">
        <v>52</v>
      </c>
      <c r="AA42" s="34">
        <v>1E-3</v>
      </c>
      <c r="AB42" s="34" t="s">
        <v>45</v>
      </c>
      <c r="AC42" s="34" t="s">
        <v>53</v>
      </c>
      <c r="AD42" s="34" t="s">
        <v>54</v>
      </c>
      <c r="AE42" s="36"/>
      <c r="AF42" s="8">
        <v>289.30829999999997</v>
      </c>
      <c r="AG42" s="45">
        <v>332.29520000000002</v>
      </c>
      <c r="AH42" s="8">
        <v>236.3409</v>
      </c>
      <c r="AI42" s="45">
        <v>96.753699999999995</v>
      </c>
      <c r="AJ42" s="8">
        <v>190.26159999999999</v>
      </c>
      <c r="AK42" s="8">
        <v>3417.6977999999999</v>
      </c>
      <c r="AL42" s="8">
        <v>113.1161</v>
      </c>
      <c r="AM42" s="8">
        <v>84430114.970899999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v>30</v>
      </c>
      <c r="BE42" s="36"/>
      <c r="BF42" s="32">
        <f>108 * 6</f>
        <v>648</v>
      </c>
      <c r="BG42" s="37"/>
      <c r="BH42" s="32"/>
      <c r="BI42" s="32"/>
      <c r="BJ42" s="32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73"/>
    </row>
    <row r="43" spans="1:81" ht="10.199999999999999" x14ac:dyDescent="0.2">
      <c r="A43" s="30"/>
      <c r="B43" s="32">
        <v>19</v>
      </c>
      <c r="C43" s="32" t="s">
        <v>55</v>
      </c>
      <c r="D43" s="33" t="s">
        <v>56</v>
      </c>
      <c r="E43" s="34" t="s">
        <v>42</v>
      </c>
      <c r="F43" s="30"/>
      <c r="G43" s="35" t="s">
        <v>39</v>
      </c>
      <c r="H43" s="34" t="s">
        <v>43</v>
      </c>
      <c r="I43" s="34" t="s">
        <v>44</v>
      </c>
      <c r="J43" s="34">
        <v>50</v>
      </c>
      <c r="K43" s="34">
        <v>1</v>
      </c>
      <c r="L43" s="34" t="s">
        <v>45</v>
      </c>
      <c r="M43" s="32" t="s">
        <v>70</v>
      </c>
      <c r="N43" s="34" t="s">
        <v>47</v>
      </c>
      <c r="O43" s="34" t="s">
        <v>48</v>
      </c>
      <c r="P43" s="34">
        <v>0.4</v>
      </c>
      <c r="Q43" s="32" t="s">
        <v>72</v>
      </c>
      <c r="R43" s="34" t="s">
        <v>50</v>
      </c>
      <c r="S43" s="34" t="s">
        <v>51</v>
      </c>
      <c r="T43" s="34" t="s">
        <v>50</v>
      </c>
      <c r="U43" s="34" t="s">
        <v>50</v>
      </c>
      <c r="V43" s="34" t="s">
        <v>46</v>
      </c>
      <c r="W43" s="34">
        <v>1024</v>
      </c>
      <c r="X43" s="34">
        <v>0.6</v>
      </c>
      <c r="Y43" s="34" t="s">
        <v>50</v>
      </c>
      <c r="Z43" s="34" t="s">
        <v>52</v>
      </c>
      <c r="AA43" s="34">
        <v>1E-3</v>
      </c>
      <c r="AB43" s="34" t="s">
        <v>45</v>
      </c>
      <c r="AC43" s="34" t="s">
        <v>53</v>
      </c>
      <c r="AD43" s="34" t="s">
        <v>54</v>
      </c>
      <c r="AE43" s="36"/>
      <c r="AF43" s="8">
        <v>286.82659999999998</v>
      </c>
      <c r="AG43" s="45">
        <v>168.23820000000001</v>
      </c>
      <c r="AH43" s="8">
        <v>237.5427</v>
      </c>
      <c r="AI43" s="45">
        <v>927.65449999999998</v>
      </c>
      <c r="AJ43" s="8">
        <v>189.34020000000001</v>
      </c>
      <c r="AK43" s="8">
        <v>49666.851600000002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131.185</v>
      </c>
      <c r="BC43" s="8">
        <v>6417476.6875</v>
      </c>
      <c r="BD43" s="8">
        <v>23</v>
      </c>
      <c r="BE43" s="36"/>
      <c r="BF43" s="32">
        <f>137 * 6</f>
        <v>822</v>
      </c>
      <c r="BG43" s="37"/>
      <c r="BH43" s="32"/>
      <c r="BI43" s="32"/>
      <c r="BJ43" s="32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73"/>
    </row>
    <row r="44" spans="1:81" ht="10.199999999999999" x14ac:dyDescent="0.2">
      <c r="A44" s="30"/>
      <c r="B44" s="32">
        <v>20</v>
      </c>
      <c r="C44" s="32" t="s">
        <v>55</v>
      </c>
      <c r="D44" s="33" t="s">
        <v>56</v>
      </c>
      <c r="E44" s="34" t="s">
        <v>42</v>
      </c>
      <c r="F44" s="30"/>
      <c r="G44" s="46" t="s">
        <v>147</v>
      </c>
      <c r="H44" s="34" t="s">
        <v>43</v>
      </c>
      <c r="I44" s="34" t="s">
        <v>44</v>
      </c>
      <c r="J44" s="34">
        <v>50</v>
      </c>
      <c r="K44" s="34">
        <v>1</v>
      </c>
      <c r="L44" s="34" t="s">
        <v>45</v>
      </c>
      <c r="M44" s="32" t="s">
        <v>70</v>
      </c>
      <c r="N44" s="34" t="s">
        <v>47</v>
      </c>
      <c r="O44" s="34" t="s">
        <v>48</v>
      </c>
      <c r="P44" s="34">
        <v>0.4</v>
      </c>
      <c r="Q44" s="32" t="s">
        <v>72</v>
      </c>
      <c r="R44" s="34" t="s">
        <v>50</v>
      </c>
      <c r="S44" s="34" t="s">
        <v>51</v>
      </c>
      <c r="T44" s="34" t="s">
        <v>50</v>
      </c>
      <c r="U44" s="34" t="s">
        <v>50</v>
      </c>
      <c r="V44" s="34" t="s">
        <v>46</v>
      </c>
      <c r="W44" s="34">
        <v>1024</v>
      </c>
      <c r="X44" s="34">
        <v>0.6</v>
      </c>
      <c r="Y44" s="34" t="s">
        <v>50</v>
      </c>
      <c r="Z44" s="34" t="s">
        <v>52</v>
      </c>
      <c r="AA44" s="34">
        <v>1E-3</v>
      </c>
      <c r="AB44" s="34" t="s">
        <v>45</v>
      </c>
      <c r="AC44" s="34" t="s">
        <v>53</v>
      </c>
      <c r="AD44" s="34" t="s">
        <v>54</v>
      </c>
      <c r="AE44" s="36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36"/>
      <c r="BF44" s="72" t="s">
        <v>37</v>
      </c>
      <c r="BG44" s="37" t="s">
        <v>71</v>
      </c>
      <c r="BH44" s="32"/>
      <c r="BI44" s="32"/>
      <c r="BJ44" s="32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73"/>
    </row>
    <row r="45" spans="1:81" ht="10.199999999999999" x14ac:dyDescent="0.2">
      <c r="A45" s="30"/>
      <c r="B45" s="32">
        <v>21</v>
      </c>
      <c r="C45" s="32" t="s">
        <v>55</v>
      </c>
      <c r="D45" s="33" t="s">
        <v>73</v>
      </c>
      <c r="E45" s="34" t="s">
        <v>42</v>
      </c>
      <c r="F45" s="30"/>
      <c r="G45" s="35" t="s">
        <v>39</v>
      </c>
      <c r="H45" s="34" t="s">
        <v>43</v>
      </c>
      <c r="I45" s="34" t="s">
        <v>44</v>
      </c>
      <c r="J45" s="34">
        <v>50</v>
      </c>
      <c r="K45" s="34">
        <v>1</v>
      </c>
      <c r="L45" s="34" t="s">
        <v>45</v>
      </c>
      <c r="M45" s="32" t="s">
        <v>50</v>
      </c>
      <c r="N45" s="34" t="s">
        <v>47</v>
      </c>
      <c r="O45" s="34" t="s">
        <v>48</v>
      </c>
      <c r="P45" s="34">
        <v>0.4</v>
      </c>
      <c r="Q45" s="32" t="s">
        <v>72</v>
      </c>
      <c r="R45" s="34" t="s">
        <v>50</v>
      </c>
      <c r="S45" s="34" t="s">
        <v>51</v>
      </c>
      <c r="T45" s="34" t="s">
        <v>50</v>
      </c>
      <c r="U45" s="34" t="s">
        <v>50</v>
      </c>
      <c r="V45" s="34" t="s">
        <v>46</v>
      </c>
      <c r="W45" s="34">
        <v>1024</v>
      </c>
      <c r="X45" s="34">
        <v>0.6</v>
      </c>
      <c r="Y45" s="34" t="s">
        <v>50</v>
      </c>
      <c r="Z45" s="34" t="s">
        <v>52</v>
      </c>
      <c r="AA45" s="34">
        <v>1E-3</v>
      </c>
      <c r="AB45" s="34" t="s">
        <v>45</v>
      </c>
      <c r="AC45" s="34" t="s">
        <v>53</v>
      </c>
      <c r="AD45" s="34" t="s">
        <v>54</v>
      </c>
      <c r="AE45" s="36"/>
      <c r="AF45" s="8">
        <v>290.02629999999999</v>
      </c>
      <c r="AG45" s="45">
        <v>6688.5541999999996</v>
      </c>
      <c r="AH45" s="8">
        <v>239.28899999999999</v>
      </c>
      <c r="AI45" s="45">
        <v>31357.518599999999</v>
      </c>
      <c r="AJ45" s="8">
        <v>188.83969999999999</v>
      </c>
      <c r="AK45" s="45">
        <v>8156158.25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118.066</v>
      </c>
      <c r="BC45" s="8">
        <v>719724704</v>
      </c>
      <c r="BD45" s="8">
        <v>25</v>
      </c>
      <c r="BE45" s="36"/>
      <c r="BF45" s="32">
        <f>87 * 6</f>
        <v>522</v>
      </c>
      <c r="BG45" s="37"/>
      <c r="BH45" s="32"/>
      <c r="BI45" s="32"/>
      <c r="BJ45" s="32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73"/>
    </row>
    <row r="46" spans="1:81" ht="10.199999999999999" x14ac:dyDescent="0.2">
      <c r="A46" s="30"/>
      <c r="B46" s="32">
        <v>22</v>
      </c>
      <c r="C46" s="32" t="s">
        <v>55</v>
      </c>
      <c r="D46" s="33" t="s">
        <v>73</v>
      </c>
      <c r="E46" s="34" t="s">
        <v>42</v>
      </c>
      <c r="F46" s="30"/>
      <c r="G46" s="35" t="s">
        <v>39</v>
      </c>
      <c r="H46" s="34" t="s">
        <v>43</v>
      </c>
      <c r="I46" s="34" t="s">
        <v>44</v>
      </c>
      <c r="J46" s="32">
        <v>100</v>
      </c>
      <c r="K46" s="34">
        <v>1</v>
      </c>
      <c r="L46" s="34" t="s">
        <v>45</v>
      </c>
      <c r="M46" s="32" t="s">
        <v>50</v>
      </c>
      <c r="N46" s="32" t="s">
        <v>74</v>
      </c>
      <c r="O46" s="32" t="s">
        <v>75</v>
      </c>
      <c r="P46" s="34">
        <v>0.4</v>
      </c>
      <c r="Q46" s="32" t="s">
        <v>68</v>
      </c>
      <c r="R46" s="34" t="s">
        <v>50</v>
      </c>
      <c r="S46" s="34" t="s">
        <v>51</v>
      </c>
      <c r="T46" s="34" t="s">
        <v>50</v>
      </c>
      <c r="U46" s="34" t="s">
        <v>50</v>
      </c>
      <c r="V46" s="32" t="s">
        <v>70</v>
      </c>
      <c r="W46" s="34">
        <v>1024</v>
      </c>
      <c r="X46" s="34">
        <v>0.6</v>
      </c>
      <c r="Y46" s="34" t="s">
        <v>50</v>
      </c>
      <c r="Z46" s="34" t="s">
        <v>52</v>
      </c>
      <c r="AA46" s="34">
        <v>1E-3</v>
      </c>
      <c r="AB46" s="34" t="s">
        <v>45</v>
      </c>
      <c r="AC46" s="34" t="s">
        <v>53</v>
      </c>
      <c r="AD46" s="34" t="s">
        <v>54</v>
      </c>
      <c r="AE46" s="36"/>
      <c r="AF46" s="8">
        <v>285.46730000000002</v>
      </c>
      <c r="AG46" s="8">
        <v>408.79109999999997</v>
      </c>
      <c r="AH46" s="8">
        <v>239.17429999999999</v>
      </c>
      <c r="AI46" s="8">
        <v>230.21950000000001</v>
      </c>
      <c r="AJ46" s="8">
        <v>186.97319999999999</v>
      </c>
      <c r="AK46" s="8">
        <v>268.00349999999997</v>
      </c>
      <c r="AL46" s="8">
        <v>97.0989</v>
      </c>
      <c r="AM46" s="8">
        <v>1351.9391000000001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>
        <v>96.208799999999997</v>
      </c>
      <c r="BC46" s="8">
        <v>1792.018</v>
      </c>
      <c r="BD46" s="8">
        <v>40</v>
      </c>
      <c r="BE46" s="36"/>
      <c r="BF46" s="32">
        <f>21 * 12</f>
        <v>252</v>
      </c>
      <c r="BG46" s="37"/>
      <c r="BH46" s="32"/>
      <c r="BI46" s="32"/>
      <c r="BJ46" s="32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73"/>
    </row>
    <row r="47" spans="1:81" ht="10.199999999999999" x14ac:dyDescent="0.2">
      <c r="A47" s="30"/>
      <c r="B47" s="32">
        <v>23</v>
      </c>
      <c r="C47" s="32" t="s">
        <v>55</v>
      </c>
      <c r="D47" s="33" t="s">
        <v>73</v>
      </c>
      <c r="E47" s="34" t="s">
        <v>42</v>
      </c>
      <c r="F47" s="30"/>
      <c r="G47" s="35" t="s">
        <v>39</v>
      </c>
      <c r="H47" s="34" t="s">
        <v>43</v>
      </c>
      <c r="I47" s="34" t="s">
        <v>44</v>
      </c>
      <c r="J47" s="32">
        <v>100</v>
      </c>
      <c r="K47" s="34">
        <v>1</v>
      </c>
      <c r="L47" s="34" t="s">
        <v>45</v>
      </c>
      <c r="M47" s="34" t="s">
        <v>46</v>
      </c>
      <c r="N47" s="34" t="s">
        <v>47</v>
      </c>
      <c r="O47" s="34" t="s">
        <v>48</v>
      </c>
      <c r="P47" s="34">
        <v>0.4</v>
      </c>
      <c r="Q47" s="32" t="s">
        <v>68</v>
      </c>
      <c r="R47" s="34" t="s">
        <v>50</v>
      </c>
      <c r="S47" s="34" t="s">
        <v>51</v>
      </c>
      <c r="T47" s="32">
        <v>0.3</v>
      </c>
      <c r="U47" s="34" t="s">
        <v>50</v>
      </c>
      <c r="V47" s="32" t="s">
        <v>70</v>
      </c>
      <c r="W47" s="34">
        <v>1024</v>
      </c>
      <c r="X47" s="34">
        <v>0.6</v>
      </c>
      <c r="Y47" s="34" t="s">
        <v>50</v>
      </c>
      <c r="Z47" s="34" t="s">
        <v>52</v>
      </c>
      <c r="AA47" s="34">
        <v>1E-3</v>
      </c>
      <c r="AB47" s="34" t="s">
        <v>45</v>
      </c>
      <c r="AC47" s="34" t="s">
        <v>53</v>
      </c>
      <c r="AD47" s="34" t="s">
        <v>54</v>
      </c>
      <c r="AE47" s="36"/>
      <c r="AF47" s="8">
        <v>287.25569999999999</v>
      </c>
      <c r="AG47" s="8">
        <v>355.76069999999999</v>
      </c>
      <c r="AH47" s="8">
        <v>240.17859999999999</v>
      </c>
      <c r="AI47" s="8">
        <v>369.56319999999999</v>
      </c>
      <c r="AJ47" s="8">
        <v>187.85499999999999</v>
      </c>
      <c r="AK47" s="8">
        <v>310.97399999999999</v>
      </c>
      <c r="AL47" s="8">
        <v>105.24339999999999</v>
      </c>
      <c r="AM47" s="8">
        <v>480.94330000000002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102.11669999999999</v>
      </c>
      <c r="BC47" s="8">
        <v>3493.0944</v>
      </c>
      <c r="BD47" s="8">
        <v>34</v>
      </c>
      <c r="BE47" s="36"/>
      <c r="BF47" s="32">
        <f>60 * 12</f>
        <v>720</v>
      </c>
      <c r="BG47" s="37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</row>
    <row r="48" spans="1:81" ht="10.199999999999999" x14ac:dyDescent="0.2">
      <c r="A48" s="30"/>
      <c r="B48" s="32">
        <v>24</v>
      </c>
      <c r="C48" s="32" t="s">
        <v>55</v>
      </c>
      <c r="D48" s="33" t="s">
        <v>73</v>
      </c>
      <c r="E48" s="34" t="s">
        <v>42</v>
      </c>
      <c r="F48" s="30"/>
      <c r="G48" s="35" t="s">
        <v>39</v>
      </c>
      <c r="H48" s="34" t="s">
        <v>43</v>
      </c>
      <c r="I48" s="34" t="s">
        <v>44</v>
      </c>
      <c r="J48" s="32">
        <v>100</v>
      </c>
      <c r="K48" s="34">
        <v>1</v>
      </c>
      <c r="L48" s="34" t="s">
        <v>45</v>
      </c>
      <c r="M48" s="34" t="s">
        <v>46</v>
      </c>
      <c r="N48" s="34" t="s">
        <v>47</v>
      </c>
      <c r="O48" s="34" t="s">
        <v>48</v>
      </c>
      <c r="P48" s="34">
        <v>0.4</v>
      </c>
      <c r="Q48" s="32" t="s">
        <v>68</v>
      </c>
      <c r="R48" s="34" t="s">
        <v>50</v>
      </c>
      <c r="S48" s="34" t="s">
        <v>51</v>
      </c>
      <c r="T48" s="34" t="s">
        <v>50</v>
      </c>
      <c r="U48" s="34" t="s">
        <v>50</v>
      </c>
      <c r="V48" s="32" t="s">
        <v>70</v>
      </c>
      <c r="W48" s="32">
        <v>512</v>
      </c>
      <c r="X48" s="34">
        <v>0.6</v>
      </c>
      <c r="Y48" s="34" t="s">
        <v>50</v>
      </c>
      <c r="Z48" s="34" t="s">
        <v>52</v>
      </c>
      <c r="AA48" s="34">
        <v>1E-3</v>
      </c>
      <c r="AB48" s="34" t="s">
        <v>45</v>
      </c>
      <c r="AC48" s="34" t="s">
        <v>53</v>
      </c>
      <c r="AD48" s="34" t="s">
        <v>54</v>
      </c>
      <c r="AE48" s="36"/>
      <c r="AF48" s="8">
        <v>300.94299999999998</v>
      </c>
      <c r="AG48" s="8">
        <v>371.23599999999999</v>
      </c>
      <c r="AH48" s="8">
        <v>270.2022</v>
      </c>
      <c r="AI48" s="8">
        <v>348.08800000000002</v>
      </c>
      <c r="AJ48" s="8">
        <v>239.36439999999999</v>
      </c>
      <c r="AK48" s="8">
        <v>389.86320000000001</v>
      </c>
      <c r="AL48" s="8">
        <v>139.06489999999999</v>
      </c>
      <c r="AM48" s="8">
        <v>2047.1128000000001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122.7735</v>
      </c>
      <c r="BC48" s="8">
        <v>10457.0381</v>
      </c>
      <c r="BD48" s="8">
        <v>39</v>
      </c>
      <c r="BE48" s="36"/>
      <c r="BF48" s="32">
        <f>57 * 12</f>
        <v>684</v>
      </c>
      <c r="BG48" s="37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1" ht="4.95" customHeight="1" x14ac:dyDescent="0.2">
      <c r="A49" s="30"/>
      <c r="B49" s="36"/>
      <c r="C49" s="36"/>
      <c r="D49" s="38"/>
      <c r="E49" s="36"/>
      <c r="F49" s="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1" s="44" customFormat="1" ht="10.199999999999999" x14ac:dyDescent="0.2">
      <c r="A50" s="30"/>
      <c r="B50" s="30" t="s">
        <v>41</v>
      </c>
      <c r="C50" s="30"/>
      <c r="D50" s="41"/>
      <c r="E50" s="30" t="s">
        <v>76</v>
      </c>
      <c r="F50" s="30"/>
      <c r="G50" s="42"/>
      <c r="H50" s="30" t="s">
        <v>43</v>
      </c>
      <c r="I50" s="30" t="s">
        <v>44</v>
      </c>
      <c r="J50" s="30">
        <v>100</v>
      </c>
      <c r="K50" s="30">
        <v>1</v>
      </c>
      <c r="L50" s="30" t="s">
        <v>45</v>
      </c>
      <c r="M50" s="30" t="s">
        <v>70</v>
      </c>
      <c r="N50" s="30" t="s">
        <v>77</v>
      </c>
      <c r="O50" s="30" t="s">
        <v>78</v>
      </c>
      <c r="P50" s="30">
        <v>0.4</v>
      </c>
      <c r="Q50" s="30" t="s">
        <v>79</v>
      </c>
      <c r="R50" s="30" t="s">
        <v>50</v>
      </c>
      <c r="S50" s="30" t="s">
        <v>51</v>
      </c>
      <c r="T50" s="30">
        <v>0.3</v>
      </c>
      <c r="U50" s="30" t="s">
        <v>50</v>
      </c>
      <c r="V50" s="30" t="s">
        <v>46</v>
      </c>
      <c r="W50" s="30" t="s">
        <v>80</v>
      </c>
      <c r="X50" s="30">
        <v>0.6</v>
      </c>
      <c r="Y50" s="30" t="s">
        <v>50</v>
      </c>
      <c r="Z50" s="30" t="s">
        <v>52</v>
      </c>
      <c r="AA50" s="30">
        <v>1E-3</v>
      </c>
      <c r="AB50" s="30" t="s">
        <v>45</v>
      </c>
      <c r="AC50" s="30" t="s">
        <v>53</v>
      </c>
      <c r="AD50" s="30" t="s">
        <v>54</v>
      </c>
      <c r="AE50" s="30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30"/>
      <c r="BF50" s="42"/>
      <c r="BG50" s="43"/>
      <c r="BH50" s="42"/>
      <c r="BI50" s="42"/>
      <c r="BJ50" s="42"/>
      <c r="BK50" s="42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1" ht="10.199999999999999" x14ac:dyDescent="0.2">
      <c r="A51" s="30"/>
      <c r="B51" s="32">
        <v>0</v>
      </c>
      <c r="C51" s="32" t="s">
        <v>55</v>
      </c>
      <c r="D51" s="49" t="s">
        <v>81</v>
      </c>
      <c r="E51" s="34" t="s">
        <v>76</v>
      </c>
      <c r="F51" s="30"/>
      <c r="G51" s="35" t="s">
        <v>39</v>
      </c>
      <c r="H51" s="34" t="s">
        <v>43</v>
      </c>
      <c r="I51" s="34" t="s">
        <v>44</v>
      </c>
      <c r="J51" s="34">
        <v>100</v>
      </c>
      <c r="K51" s="34">
        <v>1</v>
      </c>
      <c r="L51" s="34" t="s">
        <v>45</v>
      </c>
      <c r="M51" s="34" t="s">
        <v>70</v>
      </c>
      <c r="N51" s="34" t="s">
        <v>77</v>
      </c>
      <c r="O51" s="34" t="s">
        <v>78</v>
      </c>
      <c r="P51" s="34">
        <v>0.4</v>
      </c>
      <c r="Q51" s="34" t="s">
        <v>79</v>
      </c>
      <c r="R51" s="34" t="s">
        <v>50</v>
      </c>
      <c r="S51" s="34" t="s">
        <v>51</v>
      </c>
      <c r="T51" s="34">
        <v>0.3</v>
      </c>
      <c r="U51" s="34" t="s">
        <v>50</v>
      </c>
      <c r="V51" s="34" t="s">
        <v>46</v>
      </c>
      <c r="W51" s="34" t="s">
        <v>80</v>
      </c>
      <c r="X51" s="34">
        <v>0.6</v>
      </c>
      <c r="Y51" s="34" t="s">
        <v>50</v>
      </c>
      <c r="Z51" s="34" t="s">
        <v>52</v>
      </c>
      <c r="AA51" s="34">
        <v>1E-3</v>
      </c>
      <c r="AB51" s="34" t="s">
        <v>45</v>
      </c>
      <c r="AC51" s="34" t="s">
        <v>53</v>
      </c>
      <c r="AD51" s="34" t="s">
        <v>54</v>
      </c>
      <c r="AE51" s="36"/>
      <c r="AF51" s="8">
        <v>288.24369999999999</v>
      </c>
      <c r="AG51" s="8">
        <v>159.8348</v>
      </c>
      <c r="AH51" s="8">
        <v>238.58099999999999</v>
      </c>
      <c r="AI51" s="8">
        <v>1180.6956</v>
      </c>
      <c r="AJ51" s="8">
        <v>192.4385</v>
      </c>
      <c r="AK51" s="8">
        <v>97135.929699999993</v>
      </c>
      <c r="AL51" s="8">
        <v>99.988699999999994</v>
      </c>
      <c r="AM51" s="8">
        <v>844234639.5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101.3096</v>
      </c>
      <c r="BC51" s="8">
        <v>33492956864</v>
      </c>
      <c r="BD51" s="8">
        <v>37</v>
      </c>
      <c r="BE51" s="36"/>
      <c r="BF51" s="32">
        <f>50*24</f>
        <v>1200</v>
      </c>
      <c r="BG51" s="37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</row>
    <row r="52" spans="1:81" ht="10.199999999999999" x14ac:dyDescent="0.2">
      <c r="A52" s="30"/>
      <c r="B52" s="32">
        <v>1</v>
      </c>
      <c r="C52" s="32" t="s">
        <v>55</v>
      </c>
      <c r="D52" s="49" t="s">
        <v>81</v>
      </c>
      <c r="E52" s="34" t="s">
        <v>76</v>
      </c>
      <c r="F52" s="30"/>
      <c r="G52" s="35" t="s">
        <v>39</v>
      </c>
      <c r="H52" s="34" t="s">
        <v>43</v>
      </c>
      <c r="I52" s="34" t="s">
        <v>44</v>
      </c>
      <c r="J52" s="34">
        <v>100</v>
      </c>
      <c r="K52" s="34">
        <v>1</v>
      </c>
      <c r="L52" s="34" t="s">
        <v>45</v>
      </c>
      <c r="M52" s="34" t="s">
        <v>70</v>
      </c>
      <c r="N52" s="32" t="s">
        <v>82</v>
      </c>
      <c r="O52" s="32" t="s">
        <v>83</v>
      </c>
      <c r="P52" s="34">
        <v>0.4</v>
      </c>
      <c r="Q52" s="32" t="s">
        <v>84</v>
      </c>
      <c r="R52" s="34" t="s">
        <v>50</v>
      </c>
      <c r="S52" s="34" t="s">
        <v>51</v>
      </c>
      <c r="T52" s="34">
        <v>0.3</v>
      </c>
      <c r="U52" s="34" t="s">
        <v>50</v>
      </c>
      <c r="V52" s="34" t="s">
        <v>46</v>
      </c>
      <c r="W52" s="32" t="s">
        <v>85</v>
      </c>
      <c r="X52" s="34">
        <v>0.6</v>
      </c>
      <c r="Y52" s="34" t="s">
        <v>50</v>
      </c>
      <c r="Z52" s="34" t="s">
        <v>52</v>
      </c>
      <c r="AA52" s="34">
        <v>1E-3</v>
      </c>
      <c r="AB52" s="34" t="s">
        <v>45</v>
      </c>
      <c r="AC52" s="34" t="s">
        <v>53</v>
      </c>
      <c r="AD52" s="34" t="s">
        <v>54</v>
      </c>
      <c r="AE52" s="36"/>
      <c r="AF52" s="8">
        <v>287.29570000000001</v>
      </c>
      <c r="AG52" s="8">
        <v>428.79160000000002</v>
      </c>
      <c r="AH52" s="8">
        <v>243.0763</v>
      </c>
      <c r="AI52" s="8">
        <v>770.43730000000005</v>
      </c>
      <c r="AJ52" s="8">
        <v>187.82859999999999</v>
      </c>
      <c r="AK52" s="8">
        <v>2032.0081</v>
      </c>
      <c r="AL52" s="8">
        <v>111.1439</v>
      </c>
      <c r="AM52" s="8">
        <v>6884898.7559000002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113</v>
      </c>
      <c r="BC52" s="8">
        <v>17671212.218800001</v>
      </c>
      <c r="BD52" s="8">
        <v>32</v>
      </c>
      <c r="BE52" s="36"/>
      <c r="BF52" s="32">
        <f>43*24</f>
        <v>1032</v>
      </c>
      <c r="BG52" s="37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</row>
    <row r="53" spans="1:81" ht="10.199999999999999" x14ac:dyDescent="0.2">
      <c r="A53" s="30"/>
      <c r="B53" s="32">
        <v>2</v>
      </c>
      <c r="C53" s="32" t="s">
        <v>55</v>
      </c>
      <c r="D53" s="49" t="s">
        <v>81</v>
      </c>
      <c r="E53" s="34" t="s">
        <v>76</v>
      </c>
      <c r="F53" s="30"/>
      <c r="G53" s="35" t="s">
        <v>39</v>
      </c>
      <c r="H53" s="34" t="s">
        <v>43</v>
      </c>
      <c r="I53" s="34" t="s">
        <v>44</v>
      </c>
      <c r="J53" s="34">
        <v>100</v>
      </c>
      <c r="K53" s="34">
        <v>1</v>
      </c>
      <c r="L53" s="34" t="s">
        <v>45</v>
      </c>
      <c r="M53" s="34" t="s">
        <v>70</v>
      </c>
      <c r="N53" s="32" t="s">
        <v>86</v>
      </c>
      <c r="O53" s="34" t="s">
        <v>78</v>
      </c>
      <c r="P53" s="34">
        <v>0.4</v>
      </c>
      <c r="Q53" s="34" t="s">
        <v>79</v>
      </c>
      <c r="R53" s="34" t="s">
        <v>50</v>
      </c>
      <c r="S53" s="34" t="s">
        <v>51</v>
      </c>
      <c r="T53" s="34">
        <v>0.3</v>
      </c>
      <c r="U53" s="34" t="s">
        <v>50</v>
      </c>
      <c r="V53" s="34" t="s">
        <v>46</v>
      </c>
      <c r="W53" s="32" t="s">
        <v>87</v>
      </c>
      <c r="X53" s="34">
        <v>0.6</v>
      </c>
      <c r="Y53" s="34" t="s">
        <v>50</v>
      </c>
      <c r="Z53" s="34" t="s">
        <v>52</v>
      </c>
      <c r="AA53" s="34">
        <v>1E-3</v>
      </c>
      <c r="AB53" s="34" t="s">
        <v>45</v>
      </c>
      <c r="AC53" s="34" t="s">
        <v>53</v>
      </c>
      <c r="AD53" s="34" t="s">
        <v>54</v>
      </c>
      <c r="AE53" s="36"/>
      <c r="AF53" s="8">
        <v>300.74200000000002</v>
      </c>
      <c r="AG53" s="8">
        <v>418.48559999999998</v>
      </c>
      <c r="AH53" s="8">
        <v>267.67430000000002</v>
      </c>
      <c r="AI53" s="8">
        <v>486.29329999999999</v>
      </c>
      <c r="AJ53" s="8">
        <v>229.7236</v>
      </c>
      <c r="AK53" s="8">
        <v>9930.9779999999992</v>
      </c>
      <c r="AL53" s="8">
        <v>145.47559999999999</v>
      </c>
      <c r="AM53" s="8">
        <v>851995264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100.82299999999999</v>
      </c>
      <c r="BC53" s="8">
        <v>507013283840</v>
      </c>
      <c r="BD53" s="8">
        <v>38</v>
      </c>
      <c r="BE53" s="36"/>
      <c r="BF53" s="32">
        <f>66*24</f>
        <v>1584</v>
      </c>
      <c r="BG53" s="37"/>
      <c r="BH53" s="32"/>
      <c r="BI53" s="32"/>
      <c r="BJ53" s="32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73"/>
    </row>
    <row r="54" spans="1:81" ht="10.199999999999999" x14ac:dyDescent="0.2">
      <c r="A54" s="30"/>
      <c r="B54" s="32">
        <v>3</v>
      </c>
      <c r="C54" s="32" t="s">
        <v>55</v>
      </c>
      <c r="D54" s="49" t="s">
        <v>81</v>
      </c>
      <c r="E54" s="34" t="s">
        <v>76</v>
      </c>
      <c r="F54" s="30"/>
      <c r="G54" s="35" t="s">
        <v>39</v>
      </c>
      <c r="H54" s="34" t="s">
        <v>43</v>
      </c>
      <c r="I54" s="34" t="s">
        <v>44</v>
      </c>
      <c r="J54" s="34">
        <v>100</v>
      </c>
      <c r="K54" s="34">
        <v>1</v>
      </c>
      <c r="L54" s="34" t="s">
        <v>45</v>
      </c>
      <c r="M54" s="34" t="s">
        <v>70</v>
      </c>
      <c r="N54" s="32" t="s">
        <v>86</v>
      </c>
      <c r="O54" s="34" t="s">
        <v>78</v>
      </c>
      <c r="P54" s="34">
        <v>0.4</v>
      </c>
      <c r="Q54" s="34" t="s">
        <v>79</v>
      </c>
      <c r="R54" s="34" t="s">
        <v>50</v>
      </c>
      <c r="S54" s="32" t="s">
        <v>70</v>
      </c>
      <c r="T54" s="34">
        <v>0.3</v>
      </c>
      <c r="U54" s="34" t="s">
        <v>50</v>
      </c>
      <c r="V54" s="34" t="s">
        <v>46</v>
      </c>
      <c r="W54" s="32" t="s">
        <v>87</v>
      </c>
      <c r="X54" s="34">
        <v>0.6</v>
      </c>
      <c r="Y54" s="34" t="s">
        <v>50</v>
      </c>
      <c r="Z54" s="34" t="s">
        <v>52</v>
      </c>
      <c r="AA54" s="34">
        <v>1E-3</v>
      </c>
      <c r="AB54" s="34" t="s">
        <v>45</v>
      </c>
      <c r="AC54" s="34" t="s">
        <v>53</v>
      </c>
      <c r="AD54" s="34" t="s">
        <v>54</v>
      </c>
      <c r="AE54" s="36"/>
      <c r="AF54" s="8">
        <v>299.12139999999999</v>
      </c>
      <c r="AG54" s="8">
        <v>1986.8671999999999</v>
      </c>
      <c r="AH54" s="8">
        <v>268.48259999999999</v>
      </c>
      <c r="AI54" s="8">
        <v>108340.8398</v>
      </c>
      <c r="AJ54" s="8">
        <v>236.5164</v>
      </c>
      <c r="AK54" s="8">
        <v>7610836.75</v>
      </c>
      <c r="AL54" s="8">
        <v>146.0342</v>
      </c>
      <c r="AM54" s="8">
        <v>600116559872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>
        <v>141</v>
      </c>
      <c r="BC54" s="8">
        <v>1176486871040</v>
      </c>
      <c r="BD54" s="8">
        <v>31</v>
      </c>
      <c r="BE54" s="36"/>
      <c r="BF54" s="32">
        <f>63*24</f>
        <v>1512</v>
      </c>
      <c r="BG54" s="37"/>
      <c r="BH54" s="32"/>
      <c r="BI54" s="32"/>
      <c r="BJ54" s="32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73"/>
    </row>
    <row r="55" spans="1:81" ht="10.199999999999999" x14ac:dyDescent="0.2">
      <c r="A55" s="30"/>
      <c r="B55" s="32">
        <v>4</v>
      </c>
      <c r="C55" s="32" t="s">
        <v>55</v>
      </c>
      <c r="D55" s="49" t="s">
        <v>56</v>
      </c>
      <c r="E55" s="34" t="s">
        <v>76</v>
      </c>
      <c r="F55" s="30"/>
      <c r="G55" s="35" t="s">
        <v>39</v>
      </c>
      <c r="H55" s="34" t="s">
        <v>43</v>
      </c>
      <c r="I55" s="34" t="s">
        <v>44</v>
      </c>
      <c r="J55" s="34">
        <v>100</v>
      </c>
      <c r="K55" s="34">
        <v>1</v>
      </c>
      <c r="L55" s="34" t="s">
        <v>45</v>
      </c>
      <c r="M55" s="34" t="s">
        <v>70</v>
      </c>
      <c r="N55" s="32" t="s">
        <v>88</v>
      </c>
      <c r="O55" s="32" t="s">
        <v>89</v>
      </c>
      <c r="P55" s="32">
        <v>0.5</v>
      </c>
      <c r="Q55" s="32" t="s">
        <v>84</v>
      </c>
      <c r="R55" s="34" t="s">
        <v>50</v>
      </c>
      <c r="S55" s="34" t="s">
        <v>51</v>
      </c>
      <c r="T55" s="32">
        <v>0.4</v>
      </c>
      <c r="U55" s="34" t="s">
        <v>50</v>
      </c>
      <c r="V55" s="34" t="s">
        <v>46</v>
      </c>
      <c r="W55" s="34" t="s">
        <v>80</v>
      </c>
      <c r="X55" s="32">
        <v>0.7</v>
      </c>
      <c r="Y55" s="34" t="s">
        <v>50</v>
      </c>
      <c r="Z55" s="34" t="s">
        <v>52</v>
      </c>
      <c r="AA55" s="34">
        <v>1E-3</v>
      </c>
      <c r="AB55" s="34" t="s">
        <v>45</v>
      </c>
      <c r="AC55" s="34" t="s">
        <v>53</v>
      </c>
      <c r="AD55" s="34" t="s">
        <v>54</v>
      </c>
      <c r="AE55" s="36"/>
      <c r="AF55" s="8">
        <v>293.0872</v>
      </c>
      <c r="AG55" s="8">
        <v>443.50310000000002</v>
      </c>
      <c r="AH55" s="8">
        <v>256.00439999999998</v>
      </c>
      <c r="AI55" s="8">
        <v>997.31759999999997</v>
      </c>
      <c r="AJ55" s="8">
        <v>210.42590000000001</v>
      </c>
      <c r="AK55" s="8">
        <v>16524.132300000001</v>
      </c>
      <c r="AL55" s="8">
        <v>116.5292</v>
      </c>
      <c r="AM55" s="8">
        <v>427462492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118.6767</v>
      </c>
      <c r="BC55" s="8">
        <v>1502693920</v>
      </c>
      <c r="BD55" s="8">
        <v>32</v>
      </c>
      <c r="BE55" s="36"/>
      <c r="BF55" s="32">
        <f>26*24</f>
        <v>624</v>
      </c>
      <c r="BG55" s="37"/>
      <c r="BH55" s="32"/>
      <c r="BI55" s="32"/>
      <c r="BJ55" s="32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73"/>
    </row>
    <row r="56" spans="1:81" ht="10.199999999999999" x14ac:dyDescent="0.2">
      <c r="A56" s="30"/>
      <c r="B56" s="32">
        <v>5</v>
      </c>
      <c r="C56" s="32" t="s">
        <v>55</v>
      </c>
      <c r="D56" s="49" t="s">
        <v>56</v>
      </c>
      <c r="E56" s="34" t="s">
        <v>76</v>
      </c>
      <c r="F56" s="30"/>
      <c r="G56" s="35" t="s">
        <v>39</v>
      </c>
      <c r="H56" s="34" t="s">
        <v>43</v>
      </c>
      <c r="I56" s="34" t="s">
        <v>44</v>
      </c>
      <c r="J56" s="34">
        <v>100</v>
      </c>
      <c r="K56" s="34">
        <v>1</v>
      </c>
      <c r="L56" s="34" t="s">
        <v>45</v>
      </c>
      <c r="M56" s="34" t="s">
        <v>70</v>
      </c>
      <c r="N56" s="32" t="s">
        <v>88</v>
      </c>
      <c r="O56" s="32" t="s">
        <v>89</v>
      </c>
      <c r="P56" s="32">
        <v>0.6</v>
      </c>
      <c r="Q56" s="32" t="s">
        <v>84</v>
      </c>
      <c r="R56" s="34" t="s">
        <v>50</v>
      </c>
      <c r="S56" s="34" t="s">
        <v>51</v>
      </c>
      <c r="T56" s="32">
        <v>0.5</v>
      </c>
      <c r="U56" s="34" t="s">
        <v>50</v>
      </c>
      <c r="V56" s="34" t="s">
        <v>46</v>
      </c>
      <c r="W56" s="34" t="s">
        <v>80</v>
      </c>
      <c r="X56" s="32">
        <v>0.8</v>
      </c>
      <c r="Y56" s="34" t="s">
        <v>50</v>
      </c>
      <c r="Z56" s="34" t="s">
        <v>52</v>
      </c>
      <c r="AA56" s="34">
        <v>1E-3</v>
      </c>
      <c r="AB56" s="34" t="s">
        <v>45</v>
      </c>
      <c r="AC56" s="34" t="s">
        <v>53</v>
      </c>
      <c r="AD56" s="34" t="s">
        <v>54</v>
      </c>
      <c r="AE56" s="36"/>
      <c r="AF56" s="8">
        <v>301.47980000000001</v>
      </c>
      <c r="AG56" s="8">
        <v>497.94220000000001</v>
      </c>
      <c r="AH56" s="8">
        <v>274.45310000000001</v>
      </c>
      <c r="AI56" s="8">
        <v>2758.4801000000002</v>
      </c>
      <c r="AJ56" s="8">
        <v>241.1728</v>
      </c>
      <c r="AK56" s="8">
        <v>71752.248000000007</v>
      </c>
      <c r="AL56" s="8">
        <v>154.61789999999999</v>
      </c>
      <c r="AM56" s="8">
        <v>2386707648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>
        <v>153.43100000000001</v>
      </c>
      <c r="BC56" s="8">
        <v>7478609152</v>
      </c>
      <c r="BD56" s="8">
        <v>32</v>
      </c>
      <c r="BE56" s="36"/>
      <c r="BF56" s="32">
        <f>27*24</f>
        <v>648</v>
      </c>
      <c r="BG56" s="37"/>
      <c r="BH56" s="32"/>
      <c r="BI56" s="32"/>
      <c r="BJ56" s="32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73"/>
    </row>
    <row r="57" spans="1:81" ht="10.199999999999999" x14ac:dyDescent="0.2">
      <c r="A57" s="30"/>
      <c r="B57" s="50">
        <v>6.1</v>
      </c>
      <c r="C57" s="32" t="s">
        <v>55</v>
      </c>
      <c r="D57" s="51" t="s">
        <v>56</v>
      </c>
      <c r="E57" s="34" t="s">
        <v>76</v>
      </c>
      <c r="F57" s="30"/>
      <c r="G57" s="35" t="s">
        <v>39</v>
      </c>
      <c r="H57" s="34" t="s">
        <v>43</v>
      </c>
      <c r="I57" s="34" t="s">
        <v>44</v>
      </c>
      <c r="J57" s="52">
        <v>100</v>
      </c>
      <c r="K57" s="50">
        <v>2</v>
      </c>
      <c r="L57" s="34" t="s">
        <v>45</v>
      </c>
      <c r="M57" s="52" t="s">
        <v>70</v>
      </c>
      <c r="N57" s="52" t="s">
        <v>77</v>
      </c>
      <c r="O57" s="52" t="s">
        <v>78</v>
      </c>
      <c r="P57" s="52">
        <v>0.4</v>
      </c>
      <c r="Q57" s="34" t="s">
        <v>79</v>
      </c>
      <c r="R57" s="52" t="s">
        <v>50</v>
      </c>
      <c r="S57" s="52" t="s">
        <v>51</v>
      </c>
      <c r="T57" s="52">
        <v>0.3</v>
      </c>
      <c r="U57" s="52" t="s">
        <v>50</v>
      </c>
      <c r="V57" s="34" t="s">
        <v>46</v>
      </c>
      <c r="W57" s="52" t="s">
        <v>80</v>
      </c>
      <c r="X57" s="52">
        <v>0.6</v>
      </c>
      <c r="Y57" s="52" t="s">
        <v>50</v>
      </c>
      <c r="Z57" s="52" t="s">
        <v>52</v>
      </c>
      <c r="AA57" s="52">
        <v>1E-3</v>
      </c>
      <c r="AB57" s="34" t="s">
        <v>45</v>
      </c>
      <c r="AC57" s="52" t="s">
        <v>53</v>
      </c>
      <c r="AD57" s="52" t="s">
        <v>54</v>
      </c>
      <c r="AE57" s="36"/>
      <c r="AF57" s="8">
        <v>314.6062</v>
      </c>
      <c r="AG57" s="8">
        <v>406.16789999999997</v>
      </c>
      <c r="AH57" s="8">
        <v>310.04450000000003</v>
      </c>
      <c r="AI57" s="8">
        <v>304.44260000000003</v>
      </c>
      <c r="AJ57" s="8">
        <v>256.69850000000002</v>
      </c>
      <c r="AK57" s="8">
        <v>313.13589999999999</v>
      </c>
      <c r="AL57" s="8">
        <v>211.48330000000001</v>
      </c>
      <c r="AM57" s="8">
        <v>161.29759999999999</v>
      </c>
      <c r="AN57" s="8">
        <v>145.3278</v>
      </c>
      <c r="AO57" s="8">
        <v>96.801900000000003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125.4196</v>
      </c>
      <c r="BC57" s="8">
        <v>56.595999999999997</v>
      </c>
      <c r="BD57" s="8">
        <v>58</v>
      </c>
      <c r="BE57" s="36"/>
      <c r="BF57" s="32">
        <f>49*24</f>
        <v>1176</v>
      </c>
      <c r="BG57" s="37" t="s">
        <v>90</v>
      </c>
      <c r="BH57" s="32"/>
      <c r="BI57" s="32"/>
      <c r="BJ57" s="32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73"/>
    </row>
    <row r="58" spans="1:81" ht="10.199999999999999" x14ac:dyDescent="0.2">
      <c r="A58" s="30"/>
      <c r="B58" s="32">
        <v>6.2</v>
      </c>
      <c r="C58" s="32" t="s">
        <v>55</v>
      </c>
      <c r="D58" s="49" t="s">
        <v>91</v>
      </c>
      <c r="E58" s="34" t="s">
        <v>76</v>
      </c>
      <c r="F58" s="30"/>
      <c r="G58" s="35" t="s">
        <v>39</v>
      </c>
      <c r="H58" s="34" t="s">
        <v>43</v>
      </c>
      <c r="I58" s="53" t="s">
        <v>92</v>
      </c>
      <c r="J58" s="53">
        <v>300</v>
      </c>
      <c r="K58" s="32">
        <v>2</v>
      </c>
      <c r="L58" s="34" t="s">
        <v>45</v>
      </c>
      <c r="M58" s="34" t="s">
        <v>70</v>
      </c>
      <c r="N58" s="34" t="s">
        <v>77</v>
      </c>
      <c r="O58" s="34" t="s">
        <v>78</v>
      </c>
      <c r="P58" s="34">
        <v>0.4</v>
      </c>
      <c r="Q58" s="34" t="s">
        <v>79</v>
      </c>
      <c r="R58" s="34" t="s">
        <v>50</v>
      </c>
      <c r="S58" s="34" t="s">
        <v>51</v>
      </c>
      <c r="T58" s="34">
        <v>0.3</v>
      </c>
      <c r="U58" s="34" t="s">
        <v>50</v>
      </c>
      <c r="V58" s="34" t="s">
        <v>46</v>
      </c>
      <c r="W58" s="34" t="s">
        <v>80</v>
      </c>
      <c r="X58" s="34">
        <v>0.6</v>
      </c>
      <c r="Y58" s="34" t="s">
        <v>50</v>
      </c>
      <c r="Z58" s="34" t="s">
        <v>52</v>
      </c>
      <c r="AA58" s="34">
        <v>1E-3</v>
      </c>
      <c r="AB58" s="34" t="s">
        <v>45</v>
      </c>
      <c r="AC58" s="34" t="s">
        <v>53</v>
      </c>
      <c r="AD58" s="34" t="s">
        <v>54</v>
      </c>
      <c r="AE58" s="36"/>
      <c r="AF58" s="8">
        <v>313.39670000000001</v>
      </c>
      <c r="AG58" s="8">
        <v>440.60410000000002</v>
      </c>
      <c r="AH58" s="8">
        <v>280.93349999999998</v>
      </c>
      <c r="AI58" s="8">
        <v>319.10300000000001</v>
      </c>
      <c r="AJ58" s="8">
        <v>247.4119</v>
      </c>
      <c r="AK58" s="8">
        <v>377.32810000000001</v>
      </c>
      <c r="AL58" s="8">
        <v>233.04480000000001</v>
      </c>
      <c r="AM58" s="8">
        <v>308.96080000000001</v>
      </c>
      <c r="AN58" s="54">
        <v>173.31469999999999</v>
      </c>
      <c r="AO58" s="54">
        <v>937.94100000000003</v>
      </c>
      <c r="AP58" s="54">
        <v>106.1776</v>
      </c>
      <c r="AQ58" s="54">
        <v>588.88250000000005</v>
      </c>
      <c r="AR58" s="54">
        <v>67.054100000000005</v>
      </c>
      <c r="AS58" s="54">
        <v>2807.7008999999998</v>
      </c>
      <c r="AT58" s="8"/>
      <c r="AU58" s="8"/>
      <c r="AV58" s="8"/>
      <c r="AW58" s="8"/>
      <c r="AX58" s="8"/>
      <c r="AY58" s="8"/>
      <c r="AZ58" s="8"/>
      <c r="BA58" s="8"/>
      <c r="BB58" s="8">
        <v>61.482900000000001</v>
      </c>
      <c r="BC58" s="8">
        <v>566.74800000000005</v>
      </c>
      <c r="BD58" s="8">
        <v>120</v>
      </c>
      <c r="BE58" s="36"/>
      <c r="BF58" s="32">
        <f>47*24</f>
        <v>1128</v>
      </c>
      <c r="BG58" s="37"/>
      <c r="BH58" s="32"/>
      <c r="BI58" s="32"/>
      <c r="BJ58" s="32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73"/>
    </row>
    <row r="59" spans="1:81" ht="10.199999999999999" x14ac:dyDescent="0.2">
      <c r="A59" s="30"/>
      <c r="B59" s="32">
        <v>7</v>
      </c>
      <c r="C59" s="32" t="s">
        <v>55</v>
      </c>
      <c r="D59" s="49" t="s">
        <v>73</v>
      </c>
      <c r="E59" s="34" t="s">
        <v>76</v>
      </c>
      <c r="F59" s="30"/>
      <c r="G59" s="35" t="s">
        <v>39</v>
      </c>
      <c r="H59" s="34" t="s">
        <v>43</v>
      </c>
      <c r="I59" s="34" t="s">
        <v>44</v>
      </c>
      <c r="J59" s="34">
        <v>100</v>
      </c>
      <c r="K59" s="34">
        <v>1</v>
      </c>
      <c r="L59" s="34" t="s">
        <v>45</v>
      </c>
      <c r="M59" s="34" t="s">
        <v>70</v>
      </c>
      <c r="N59" s="34" t="s">
        <v>77</v>
      </c>
      <c r="O59" s="34" t="s">
        <v>78</v>
      </c>
      <c r="P59" s="34">
        <v>0.4</v>
      </c>
      <c r="Q59" s="34" t="s">
        <v>79</v>
      </c>
      <c r="R59" s="53" t="s">
        <v>93</v>
      </c>
      <c r="S59" s="34" t="s">
        <v>51</v>
      </c>
      <c r="T59" s="34">
        <v>0.3</v>
      </c>
      <c r="U59" s="34" t="s">
        <v>50</v>
      </c>
      <c r="V59" s="34" t="s">
        <v>46</v>
      </c>
      <c r="W59" s="34" t="s">
        <v>80</v>
      </c>
      <c r="X59" s="34">
        <v>0.6</v>
      </c>
      <c r="Y59" s="34" t="s">
        <v>50</v>
      </c>
      <c r="Z59" s="34" t="s">
        <v>52</v>
      </c>
      <c r="AA59" s="34">
        <v>1E-3</v>
      </c>
      <c r="AB59" s="34" t="s">
        <v>45</v>
      </c>
      <c r="AC59" s="34" t="s">
        <v>53</v>
      </c>
      <c r="AD59" s="34" t="s">
        <v>54</v>
      </c>
      <c r="AE59" s="36"/>
      <c r="AF59" s="8">
        <v>288.34960000000001</v>
      </c>
      <c r="AG59" s="8">
        <v>717.57069999999999</v>
      </c>
      <c r="AH59" s="8">
        <v>238.78460000000001</v>
      </c>
      <c r="AI59" s="8">
        <v>2520.1176999999998</v>
      </c>
      <c r="AJ59" s="8">
        <v>184.50620000000001</v>
      </c>
      <c r="AK59" s="8">
        <v>16009.2925</v>
      </c>
      <c r="AL59" s="8">
        <v>113.0813</v>
      </c>
      <c r="AM59" s="8">
        <v>94632272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98.753100000000003</v>
      </c>
      <c r="BC59" s="8">
        <v>176911824</v>
      </c>
      <c r="BD59" s="8">
        <v>31</v>
      </c>
      <c r="BE59" s="36"/>
      <c r="BF59" s="32">
        <f t="shared" ref="BF59:BF62" si="1">50*24</f>
        <v>1200</v>
      </c>
      <c r="BG59" s="37"/>
      <c r="BH59" s="32"/>
      <c r="BI59" s="32"/>
      <c r="BJ59" s="32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73"/>
    </row>
    <row r="60" spans="1:81" ht="10.199999999999999" x14ac:dyDescent="0.2">
      <c r="A60" s="30"/>
      <c r="B60" s="32">
        <v>8</v>
      </c>
      <c r="C60" s="32" t="s">
        <v>55</v>
      </c>
      <c r="D60" s="49" t="s">
        <v>73</v>
      </c>
      <c r="E60" s="34" t="s">
        <v>76</v>
      </c>
      <c r="F60" s="30"/>
      <c r="G60" s="35" t="s">
        <v>39</v>
      </c>
      <c r="H60" s="34" t="s">
        <v>43</v>
      </c>
      <c r="I60" s="34" t="s">
        <v>44</v>
      </c>
      <c r="J60" s="34">
        <v>100</v>
      </c>
      <c r="K60" s="34">
        <v>1</v>
      </c>
      <c r="L60" s="34" t="s">
        <v>45</v>
      </c>
      <c r="M60" s="34" t="s">
        <v>70</v>
      </c>
      <c r="N60" s="34" t="s">
        <v>77</v>
      </c>
      <c r="O60" s="34" t="s">
        <v>78</v>
      </c>
      <c r="P60" s="34">
        <v>0.4</v>
      </c>
      <c r="Q60" s="34" t="s">
        <v>79</v>
      </c>
      <c r="R60" s="34" t="s">
        <v>50</v>
      </c>
      <c r="S60" s="34" t="s">
        <v>51</v>
      </c>
      <c r="T60" s="34">
        <v>0.3</v>
      </c>
      <c r="U60" s="53" t="s">
        <v>93</v>
      </c>
      <c r="V60" s="34" t="s">
        <v>46</v>
      </c>
      <c r="W60" s="34" t="s">
        <v>80</v>
      </c>
      <c r="X60" s="34">
        <v>0.6</v>
      </c>
      <c r="Y60" s="34" t="s">
        <v>50</v>
      </c>
      <c r="Z60" s="34" t="s">
        <v>52</v>
      </c>
      <c r="AA60" s="34">
        <v>1E-3</v>
      </c>
      <c r="AB60" s="34" t="s">
        <v>45</v>
      </c>
      <c r="AC60" s="34" t="s">
        <v>53</v>
      </c>
      <c r="AD60" s="34" t="s">
        <v>54</v>
      </c>
      <c r="AE60" s="36"/>
      <c r="AF60" s="8">
        <v>286.09050000000002</v>
      </c>
      <c r="AG60" s="8">
        <v>420.59690000000001</v>
      </c>
      <c r="AH60" s="8">
        <v>239.3595</v>
      </c>
      <c r="AI60" s="8">
        <v>1600.1860999999999</v>
      </c>
      <c r="AJ60" s="8">
        <v>191.1053</v>
      </c>
      <c r="AK60" s="8">
        <v>39894.538099999998</v>
      </c>
      <c r="AL60" s="8">
        <v>106.41249999999999</v>
      </c>
      <c r="AM60" s="8">
        <v>344251656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107.9019</v>
      </c>
      <c r="BC60" s="8">
        <v>1310702448</v>
      </c>
      <c r="BD60" s="8">
        <v>33</v>
      </c>
      <c r="BE60" s="36"/>
      <c r="BF60" s="32">
        <f t="shared" si="1"/>
        <v>1200</v>
      </c>
      <c r="BG60" s="37"/>
      <c r="BH60" s="32"/>
      <c r="BI60" s="32"/>
      <c r="BJ60" s="32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73"/>
    </row>
    <row r="61" spans="1:81" ht="10.199999999999999" x14ac:dyDescent="0.2">
      <c r="A61" s="30"/>
      <c r="B61" s="32">
        <v>9</v>
      </c>
      <c r="C61" s="32" t="s">
        <v>55</v>
      </c>
      <c r="D61" s="49" t="s">
        <v>73</v>
      </c>
      <c r="E61" s="34" t="s">
        <v>76</v>
      </c>
      <c r="F61" s="30"/>
      <c r="G61" s="35" t="s">
        <v>39</v>
      </c>
      <c r="H61" s="34" t="s">
        <v>43</v>
      </c>
      <c r="I61" s="34" t="s">
        <v>44</v>
      </c>
      <c r="J61" s="34">
        <v>100</v>
      </c>
      <c r="K61" s="34">
        <v>1</v>
      </c>
      <c r="L61" s="34" t="s">
        <v>45</v>
      </c>
      <c r="M61" s="34" t="s">
        <v>70</v>
      </c>
      <c r="N61" s="34" t="s">
        <v>77</v>
      </c>
      <c r="O61" s="34" t="s">
        <v>78</v>
      </c>
      <c r="P61" s="34">
        <v>0.4</v>
      </c>
      <c r="Q61" s="34" t="s">
        <v>79</v>
      </c>
      <c r="R61" s="53" t="s">
        <v>93</v>
      </c>
      <c r="S61" s="34" t="s">
        <v>51</v>
      </c>
      <c r="T61" s="34">
        <v>0.3</v>
      </c>
      <c r="U61" s="53" t="s">
        <v>93</v>
      </c>
      <c r="V61" s="34" t="s">
        <v>46</v>
      </c>
      <c r="W61" s="34" t="s">
        <v>80</v>
      </c>
      <c r="X61" s="34">
        <v>0.6</v>
      </c>
      <c r="Y61" s="34" t="s">
        <v>50</v>
      </c>
      <c r="Z61" s="34" t="s">
        <v>52</v>
      </c>
      <c r="AA61" s="34">
        <v>1E-3</v>
      </c>
      <c r="AB61" s="34" t="s">
        <v>45</v>
      </c>
      <c r="AC61" s="34" t="s">
        <v>53</v>
      </c>
      <c r="AD61" s="34" t="s">
        <v>54</v>
      </c>
      <c r="AE61" s="36"/>
      <c r="AF61" s="8">
        <v>286.60480000000001</v>
      </c>
      <c r="AG61" s="8">
        <v>484.61250000000001</v>
      </c>
      <c r="AH61" s="8">
        <v>238.96350000000001</v>
      </c>
      <c r="AI61" s="8">
        <v>654.89819999999997</v>
      </c>
      <c r="AJ61" s="8">
        <v>180.4615</v>
      </c>
      <c r="AK61" s="8">
        <v>1185.5608999999999</v>
      </c>
      <c r="AL61" s="8">
        <v>108.1707</v>
      </c>
      <c r="AM61" s="8">
        <v>214.4837</v>
      </c>
      <c r="AN61" s="8">
        <v>100.2355</v>
      </c>
      <c r="AO61" s="8">
        <v>370530792</v>
      </c>
      <c r="AP61" s="8">
        <v>92.269099999999995</v>
      </c>
      <c r="AQ61" s="8">
        <v>113115036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92.269099999999995</v>
      </c>
      <c r="BC61" s="8">
        <v>113115036</v>
      </c>
      <c r="BD61" s="8">
        <v>57</v>
      </c>
      <c r="BE61" s="36"/>
      <c r="BF61" s="32">
        <f t="shared" si="1"/>
        <v>1200</v>
      </c>
      <c r="BG61" s="37"/>
      <c r="BH61" s="32"/>
      <c r="BI61" s="32"/>
      <c r="BJ61" s="32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73"/>
    </row>
    <row r="62" spans="1:81" ht="10.199999999999999" x14ac:dyDescent="0.2">
      <c r="A62" s="30"/>
      <c r="B62" s="32">
        <v>10.1</v>
      </c>
      <c r="C62" s="32" t="s">
        <v>55</v>
      </c>
      <c r="D62" s="49" t="s">
        <v>73</v>
      </c>
      <c r="E62" s="34" t="s">
        <v>76</v>
      </c>
      <c r="F62" s="30"/>
      <c r="G62" s="35" t="s">
        <v>39</v>
      </c>
      <c r="H62" s="34" t="s">
        <v>43</v>
      </c>
      <c r="I62" s="53" t="s">
        <v>92</v>
      </c>
      <c r="J62" s="34">
        <v>100</v>
      </c>
      <c r="K62" s="34">
        <v>1</v>
      </c>
      <c r="L62" s="34" t="s">
        <v>45</v>
      </c>
      <c r="M62" s="34" t="s">
        <v>70</v>
      </c>
      <c r="N62" s="34" t="s">
        <v>77</v>
      </c>
      <c r="O62" s="34" t="s">
        <v>78</v>
      </c>
      <c r="P62" s="34">
        <v>0.4</v>
      </c>
      <c r="Q62" s="34" t="s">
        <v>79</v>
      </c>
      <c r="R62" s="53" t="s">
        <v>93</v>
      </c>
      <c r="S62" s="34" t="s">
        <v>51</v>
      </c>
      <c r="T62" s="34">
        <v>0.3</v>
      </c>
      <c r="U62" s="53" t="s">
        <v>93</v>
      </c>
      <c r="V62" s="34" t="s">
        <v>46</v>
      </c>
      <c r="W62" s="34" t="s">
        <v>80</v>
      </c>
      <c r="X62" s="34">
        <v>0.6</v>
      </c>
      <c r="Y62" s="53" t="s">
        <v>93</v>
      </c>
      <c r="Z62" s="34" t="s">
        <v>52</v>
      </c>
      <c r="AA62" s="34">
        <v>1E-3</v>
      </c>
      <c r="AB62" s="34" t="s">
        <v>45</v>
      </c>
      <c r="AC62" s="34" t="s">
        <v>53</v>
      </c>
      <c r="AD62" s="34" t="s">
        <v>54</v>
      </c>
      <c r="AE62" s="36"/>
      <c r="AF62" s="54">
        <v>288.60980000000001</v>
      </c>
      <c r="AG62" s="55">
        <v>350.69690000000003</v>
      </c>
      <c r="AH62" s="55">
        <v>235.7518</v>
      </c>
      <c r="AI62" s="55">
        <v>288.09879999999998</v>
      </c>
      <c r="AJ62" s="55">
        <v>190.0736</v>
      </c>
      <c r="AK62" s="55">
        <v>224.3717</v>
      </c>
      <c r="AL62" s="55">
        <v>108.77679999999999</v>
      </c>
      <c r="AM62" s="55">
        <v>103.599</v>
      </c>
      <c r="AN62" s="55">
        <v>87.421899999999994</v>
      </c>
      <c r="AO62" s="55">
        <v>72.729100000000003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v>50</v>
      </c>
      <c r="BE62" s="36"/>
      <c r="BF62" s="32">
        <f t="shared" si="1"/>
        <v>1200</v>
      </c>
      <c r="BG62" s="37" t="s">
        <v>90</v>
      </c>
      <c r="BH62" s="32"/>
      <c r="BI62" s="32"/>
      <c r="BJ62" s="32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73"/>
    </row>
    <row r="63" spans="1:81" ht="10.199999999999999" x14ac:dyDescent="0.2">
      <c r="A63" s="30"/>
      <c r="B63" s="32">
        <v>10.199999999999999</v>
      </c>
      <c r="C63" s="32" t="s">
        <v>55</v>
      </c>
      <c r="D63" s="49" t="s">
        <v>94</v>
      </c>
      <c r="E63" s="34" t="s">
        <v>76</v>
      </c>
      <c r="F63" s="30"/>
      <c r="G63" s="35" t="s">
        <v>39</v>
      </c>
      <c r="H63" s="34" t="s">
        <v>43</v>
      </c>
      <c r="I63" s="53" t="s">
        <v>92</v>
      </c>
      <c r="J63" s="53">
        <v>300</v>
      </c>
      <c r="K63" s="34">
        <v>1</v>
      </c>
      <c r="L63" s="34" t="s">
        <v>45</v>
      </c>
      <c r="M63" s="34" t="s">
        <v>70</v>
      </c>
      <c r="N63" s="34" t="s">
        <v>77</v>
      </c>
      <c r="O63" s="34" t="s">
        <v>78</v>
      </c>
      <c r="P63" s="34">
        <v>0.4</v>
      </c>
      <c r="Q63" s="34" t="s">
        <v>79</v>
      </c>
      <c r="R63" s="53" t="s">
        <v>93</v>
      </c>
      <c r="S63" s="34" t="s">
        <v>51</v>
      </c>
      <c r="T63" s="34">
        <v>0.3</v>
      </c>
      <c r="U63" s="53" t="s">
        <v>93</v>
      </c>
      <c r="V63" s="34" t="s">
        <v>46</v>
      </c>
      <c r="W63" s="34" t="s">
        <v>80</v>
      </c>
      <c r="X63" s="34">
        <v>0.6</v>
      </c>
      <c r="Y63" s="53" t="s">
        <v>93</v>
      </c>
      <c r="Z63" s="34" t="s">
        <v>52</v>
      </c>
      <c r="AA63" s="34">
        <v>1E-3</v>
      </c>
      <c r="AB63" s="34" t="s">
        <v>45</v>
      </c>
      <c r="AC63" s="34" t="s">
        <v>53</v>
      </c>
      <c r="AD63" s="34" t="s">
        <v>54</v>
      </c>
      <c r="AE63" s="36"/>
      <c r="AF63" s="8">
        <v>286.12759999999997</v>
      </c>
      <c r="AG63" s="8">
        <v>346.36919999999998</v>
      </c>
      <c r="AH63" s="8">
        <v>236.34569999999999</v>
      </c>
      <c r="AI63" s="8">
        <v>284.86500000000001</v>
      </c>
      <c r="AJ63" s="8">
        <v>187.3844</v>
      </c>
      <c r="AK63" s="8">
        <v>219.64789999999999</v>
      </c>
      <c r="AL63" s="8">
        <v>100.5626</v>
      </c>
      <c r="AM63" s="8">
        <v>99.868700000000004</v>
      </c>
      <c r="AN63" s="8">
        <v>92.689599999999999</v>
      </c>
      <c r="AO63" s="8">
        <v>69.400700000000001</v>
      </c>
      <c r="AP63" s="8">
        <v>92.344700000000003</v>
      </c>
      <c r="AQ63" s="8">
        <v>63.266500000000001</v>
      </c>
      <c r="AR63" s="8">
        <v>86.280299999999997</v>
      </c>
      <c r="AS63" s="8">
        <v>64.016599999999997</v>
      </c>
      <c r="AT63" s="8">
        <v>88.403499999999994</v>
      </c>
      <c r="AU63" s="8">
        <v>63.428199999999997</v>
      </c>
      <c r="AV63" s="8"/>
      <c r="AW63" s="8"/>
      <c r="AX63" s="8"/>
      <c r="AY63" s="8"/>
      <c r="AZ63" s="8"/>
      <c r="BA63" s="8"/>
      <c r="BB63" s="8">
        <v>94.696399999999997</v>
      </c>
      <c r="BC63" s="8">
        <v>64.1096</v>
      </c>
      <c r="BD63" s="8">
        <v>168</v>
      </c>
      <c r="BE63" s="36"/>
      <c r="BF63" s="32" t="s">
        <v>37</v>
      </c>
      <c r="BG63" s="37"/>
      <c r="BH63" s="32"/>
      <c r="BI63" s="32"/>
      <c r="BJ63" s="32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73"/>
    </row>
    <row r="64" spans="1:81" ht="10.199999999999999" x14ac:dyDescent="0.2">
      <c r="A64" s="30"/>
      <c r="B64" s="32">
        <v>11</v>
      </c>
      <c r="C64" s="32" t="s">
        <v>55</v>
      </c>
      <c r="D64" s="49" t="s">
        <v>95</v>
      </c>
      <c r="E64" s="34" t="s">
        <v>76</v>
      </c>
      <c r="F64" s="30"/>
      <c r="G64" s="35" t="s">
        <v>39</v>
      </c>
      <c r="H64" s="34" t="s">
        <v>43</v>
      </c>
      <c r="I64" s="53" t="s">
        <v>92</v>
      </c>
      <c r="J64" s="32">
        <v>150</v>
      </c>
      <c r="K64" s="32">
        <v>2</v>
      </c>
      <c r="L64" s="34" t="s">
        <v>45</v>
      </c>
      <c r="M64" s="34" t="s">
        <v>70</v>
      </c>
      <c r="N64" s="34" t="s">
        <v>77</v>
      </c>
      <c r="O64" s="34" t="s">
        <v>78</v>
      </c>
      <c r="P64" s="34">
        <v>0.4</v>
      </c>
      <c r="Q64" s="34" t="s">
        <v>79</v>
      </c>
      <c r="R64" s="53" t="s">
        <v>93</v>
      </c>
      <c r="S64" s="34" t="s">
        <v>51</v>
      </c>
      <c r="T64" s="34">
        <v>0.3</v>
      </c>
      <c r="U64" s="53" t="s">
        <v>93</v>
      </c>
      <c r="V64" s="34" t="s">
        <v>46</v>
      </c>
      <c r="W64" s="34" t="s">
        <v>80</v>
      </c>
      <c r="X64" s="34">
        <v>0.6</v>
      </c>
      <c r="Y64" s="53" t="s">
        <v>93</v>
      </c>
      <c r="Z64" s="34" t="s">
        <v>52</v>
      </c>
      <c r="AA64" s="32" t="s">
        <v>96</v>
      </c>
      <c r="AB64" s="32" t="s">
        <v>97</v>
      </c>
      <c r="AC64" s="34" t="s">
        <v>53</v>
      </c>
      <c r="AD64" s="34" t="s">
        <v>54</v>
      </c>
      <c r="AE64" s="36"/>
      <c r="AF64" s="55">
        <v>343.65109999999999</v>
      </c>
      <c r="AG64" s="55">
        <v>408.95339999999999</v>
      </c>
      <c r="AH64" s="55">
        <v>342.17329999999998</v>
      </c>
      <c r="AI64" s="55">
        <v>342.29160000000002</v>
      </c>
      <c r="AJ64" s="55">
        <v>340.55610000000001</v>
      </c>
      <c r="AK64" s="55">
        <v>347.60109999999997</v>
      </c>
      <c r="AL64" s="55">
        <v>278.09460000000001</v>
      </c>
      <c r="AM64" s="55">
        <v>322.1379</v>
      </c>
      <c r="AN64" s="55">
        <v>285.9778</v>
      </c>
      <c r="AO64" s="55">
        <v>285.78750000000002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298.88670000000002</v>
      </c>
      <c r="BC64" s="8">
        <v>298.78500000000003</v>
      </c>
      <c r="BD64" s="8">
        <v>60</v>
      </c>
      <c r="BE64" s="36"/>
      <c r="BF64" s="32">
        <f>47*24</f>
        <v>1128</v>
      </c>
      <c r="BG64" s="37" t="s">
        <v>98</v>
      </c>
      <c r="BH64" s="32"/>
      <c r="BI64" s="32"/>
      <c r="BJ64" s="32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73"/>
    </row>
    <row r="65" spans="1:81" ht="10.199999999999999" x14ac:dyDescent="0.2">
      <c r="A65" s="30"/>
      <c r="B65" s="32">
        <v>12</v>
      </c>
      <c r="C65" s="32" t="s">
        <v>55</v>
      </c>
      <c r="D65" s="49" t="s">
        <v>95</v>
      </c>
      <c r="E65" s="34" t="s">
        <v>76</v>
      </c>
      <c r="F65" s="30"/>
      <c r="G65" s="35" t="s">
        <v>39</v>
      </c>
      <c r="H65" s="34" t="s">
        <v>43</v>
      </c>
      <c r="I65" s="53" t="s">
        <v>92</v>
      </c>
      <c r="J65" s="32">
        <v>150</v>
      </c>
      <c r="K65" s="32">
        <v>2</v>
      </c>
      <c r="L65" s="34" t="s">
        <v>45</v>
      </c>
      <c r="M65" s="34" t="s">
        <v>70</v>
      </c>
      <c r="N65" s="34" t="s">
        <v>77</v>
      </c>
      <c r="O65" s="34" t="s">
        <v>78</v>
      </c>
      <c r="P65" s="32">
        <v>0.3</v>
      </c>
      <c r="Q65" s="34" t="s">
        <v>79</v>
      </c>
      <c r="R65" s="53" t="s">
        <v>93</v>
      </c>
      <c r="S65" s="34" t="s">
        <v>51</v>
      </c>
      <c r="T65" s="32">
        <v>0.2</v>
      </c>
      <c r="U65" s="53" t="s">
        <v>93</v>
      </c>
      <c r="V65" s="34" t="s">
        <v>46</v>
      </c>
      <c r="W65" s="34" t="s">
        <v>80</v>
      </c>
      <c r="X65" s="32">
        <v>0.5</v>
      </c>
      <c r="Y65" s="53" t="s">
        <v>93</v>
      </c>
      <c r="Z65" s="34" t="s">
        <v>52</v>
      </c>
      <c r="AA65" s="32" t="s">
        <v>96</v>
      </c>
      <c r="AB65" s="32" t="s">
        <v>97</v>
      </c>
      <c r="AC65" s="34" t="s">
        <v>53</v>
      </c>
      <c r="AD65" s="34" t="s">
        <v>54</v>
      </c>
      <c r="AE65" s="36"/>
      <c r="AF65" s="55">
        <v>326.92399999999998</v>
      </c>
      <c r="AG65" s="55">
        <v>423.08269999999999</v>
      </c>
      <c r="AH65" s="55">
        <v>340.21030000000002</v>
      </c>
      <c r="AI65" s="55">
        <v>423.1266</v>
      </c>
      <c r="AJ65" s="55">
        <v>325.83339999999998</v>
      </c>
      <c r="AK65" s="55">
        <v>475.86250000000001</v>
      </c>
      <c r="AL65" s="55">
        <v>337.09649999999999</v>
      </c>
      <c r="AM65" s="55">
        <v>775.67179999999996</v>
      </c>
      <c r="AN65" s="8">
        <v>320.69349999999997</v>
      </c>
      <c r="AO65" s="8">
        <v>1015.3664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>
        <v>321.34769999999997</v>
      </c>
      <c r="BC65" s="8">
        <v>765.47239999999999</v>
      </c>
      <c r="BD65" s="8">
        <v>59</v>
      </c>
      <c r="BE65" s="36"/>
      <c r="BF65" s="32">
        <f>49*24</f>
        <v>1176</v>
      </c>
      <c r="BG65" s="37" t="s">
        <v>98</v>
      </c>
      <c r="BH65" s="32"/>
      <c r="BI65" s="32"/>
      <c r="BJ65" s="32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73"/>
    </row>
    <row r="66" spans="1:81" ht="10.199999999999999" x14ac:dyDescent="0.2">
      <c r="A66" s="30"/>
      <c r="B66" s="32">
        <v>13.1</v>
      </c>
      <c r="C66" s="32" t="s">
        <v>55</v>
      </c>
      <c r="D66" s="49" t="s">
        <v>95</v>
      </c>
      <c r="E66" s="34" t="s">
        <v>76</v>
      </c>
      <c r="F66" s="30"/>
      <c r="G66" s="35" t="s">
        <v>39</v>
      </c>
      <c r="H66" s="34" t="s">
        <v>43</v>
      </c>
      <c r="I66" s="53" t="s">
        <v>92</v>
      </c>
      <c r="J66" s="32">
        <v>150</v>
      </c>
      <c r="K66" s="34">
        <v>1</v>
      </c>
      <c r="L66" s="34" t="s">
        <v>45</v>
      </c>
      <c r="M66" s="34" t="s">
        <v>70</v>
      </c>
      <c r="N66" s="34" t="s">
        <v>77</v>
      </c>
      <c r="O66" s="34" t="s">
        <v>78</v>
      </c>
      <c r="P66" s="34">
        <v>0.4</v>
      </c>
      <c r="Q66" s="34" t="s">
        <v>79</v>
      </c>
      <c r="R66" s="53" t="s">
        <v>93</v>
      </c>
      <c r="S66" s="34" t="s">
        <v>51</v>
      </c>
      <c r="T66" s="34">
        <v>0.3</v>
      </c>
      <c r="U66" s="53" t="s">
        <v>93</v>
      </c>
      <c r="V66" s="34" t="s">
        <v>46</v>
      </c>
      <c r="W66" s="34" t="s">
        <v>80</v>
      </c>
      <c r="X66" s="34">
        <v>0.6</v>
      </c>
      <c r="Y66" s="53" t="s">
        <v>93</v>
      </c>
      <c r="Z66" s="34" t="s">
        <v>52</v>
      </c>
      <c r="AA66" s="32" t="s">
        <v>96</v>
      </c>
      <c r="AB66" s="32" t="s">
        <v>97</v>
      </c>
      <c r="AC66" s="34" t="s">
        <v>53</v>
      </c>
      <c r="AD66" s="34" t="s">
        <v>54</v>
      </c>
      <c r="AE66" s="36"/>
      <c r="AF66" s="55">
        <v>286.30520000000001</v>
      </c>
      <c r="AG66" s="55">
        <v>347.89049999999997</v>
      </c>
      <c r="AH66" s="55">
        <v>235.8459</v>
      </c>
      <c r="AI66" s="55">
        <v>285.5215</v>
      </c>
      <c r="AJ66" s="55">
        <v>190.14920000000001</v>
      </c>
      <c r="AK66" s="55">
        <v>221.505</v>
      </c>
      <c r="AL66" s="55">
        <v>106.688</v>
      </c>
      <c r="AM66" s="55">
        <v>101.0909</v>
      </c>
      <c r="AN66" s="55">
        <v>92.214299999999994</v>
      </c>
      <c r="AO66" s="55">
        <v>70.213800000000006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>
        <v>92.191400000000002</v>
      </c>
      <c r="BC66" s="8">
        <v>68.582300000000004</v>
      </c>
      <c r="BD66" s="8">
        <v>56</v>
      </c>
      <c r="BE66" s="36"/>
      <c r="BF66" s="32">
        <f t="shared" ref="BF66:BF67" si="2">51*24</f>
        <v>1224</v>
      </c>
      <c r="BG66" s="37" t="s">
        <v>90</v>
      </c>
      <c r="BH66" s="32"/>
      <c r="BI66" s="32"/>
      <c r="BJ66" s="32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73"/>
    </row>
    <row r="67" spans="1:81" ht="10.199999999999999" x14ac:dyDescent="0.2">
      <c r="A67" s="30"/>
      <c r="B67" s="32">
        <v>13.2</v>
      </c>
      <c r="C67" s="32" t="s">
        <v>55</v>
      </c>
      <c r="D67" s="49" t="s">
        <v>99</v>
      </c>
      <c r="E67" s="34" t="s">
        <v>76</v>
      </c>
      <c r="F67" s="30"/>
      <c r="G67" s="35" t="s">
        <v>39</v>
      </c>
      <c r="H67" s="34" t="s">
        <v>43</v>
      </c>
      <c r="I67" s="53" t="s">
        <v>92</v>
      </c>
      <c r="J67" s="53">
        <v>300</v>
      </c>
      <c r="K67" s="34">
        <v>1</v>
      </c>
      <c r="L67" s="34" t="s">
        <v>45</v>
      </c>
      <c r="M67" s="34" t="s">
        <v>70</v>
      </c>
      <c r="N67" s="34" t="s">
        <v>77</v>
      </c>
      <c r="O67" s="34" t="s">
        <v>78</v>
      </c>
      <c r="P67" s="34">
        <v>0.4</v>
      </c>
      <c r="Q67" s="34" t="s">
        <v>79</v>
      </c>
      <c r="R67" s="53" t="s">
        <v>93</v>
      </c>
      <c r="S67" s="34" t="s">
        <v>51</v>
      </c>
      <c r="T67" s="34">
        <v>0.3</v>
      </c>
      <c r="U67" s="53" t="s">
        <v>93</v>
      </c>
      <c r="V67" s="34" t="s">
        <v>46</v>
      </c>
      <c r="W67" s="34" t="s">
        <v>80</v>
      </c>
      <c r="X67" s="34">
        <v>0.6</v>
      </c>
      <c r="Y67" s="53" t="s">
        <v>93</v>
      </c>
      <c r="Z67" s="34" t="s">
        <v>52</v>
      </c>
      <c r="AA67" s="32" t="s">
        <v>96</v>
      </c>
      <c r="AB67" s="32" t="s">
        <v>97</v>
      </c>
      <c r="AC67" s="34" t="s">
        <v>53</v>
      </c>
      <c r="AD67" s="34" t="s">
        <v>54</v>
      </c>
      <c r="AE67" s="36"/>
      <c r="AF67" s="55">
        <v>287.67079999999999</v>
      </c>
      <c r="AG67" s="55">
        <v>349.09960000000001</v>
      </c>
      <c r="AH67" s="55">
        <v>239.94200000000001</v>
      </c>
      <c r="AI67" s="55">
        <v>287.14330000000001</v>
      </c>
      <c r="AJ67" s="55">
        <v>190.19390000000001</v>
      </c>
      <c r="AK67" s="55">
        <v>222.9879</v>
      </c>
      <c r="AL67" s="55">
        <v>102.0373</v>
      </c>
      <c r="AM67" s="55">
        <v>101.7448</v>
      </c>
      <c r="AN67" s="55">
        <v>97.218199999999996</v>
      </c>
      <c r="AO67" s="55">
        <v>71.208799999999997</v>
      </c>
      <c r="AP67" s="55">
        <v>90.078699999999998</v>
      </c>
      <c r="AQ67" s="55">
        <v>70.260199999999998</v>
      </c>
      <c r="AR67" s="55">
        <v>80.177899999999994</v>
      </c>
      <c r="AS67" s="55">
        <v>67.9268</v>
      </c>
      <c r="AT67" s="55">
        <v>90.296800000000005</v>
      </c>
      <c r="AU67" s="55">
        <v>68.609499999999997</v>
      </c>
      <c r="AV67" s="55">
        <v>91.006900000000002</v>
      </c>
      <c r="AW67" s="55">
        <v>68.740600000000001</v>
      </c>
      <c r="AX67" s="8"/>
      <c r="AY67" s="8"/>
      <c r="AZ67" s="8"/>
      <c r="BA67" s="8"/>
      <c r="BB67" s="8">
        <v>92.534800000000004</v>
      </c>
      <c r="BC67" s="8">
        <v>68.896299999999997</v>
      </c>
      <c r="BD67" s="8">
        <v>267</v>
      </c>
      <c r="BE67" s="36"/>
      <c r="BF67" s="32">
        <f t="shared" si="2"/>
        <v>1224</v>
      </c>
      <c r="BG67" s="37" t="s">
        <v>100</v>
      </c>
      <c r="BH67" s="32"/>
      <c r="BI67" s="32"/>
      <c r="BJ67" s="32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73"/>
    </row>
    <row r="68" spans="1:81" ht="10.199999999999999" x14ac:dyDescent="0.2">
      <c r="A68" s="30"/>
      <c r="B68" s="32">
        <v>14</v>
      </c>
      <c r="C68" s="32" t="s">
        <v>55</v>
      </c>
      <c r="D68" s="49" t="s">
        <v>95</v>
      </c>
      <c r="E68" s="34" t="s">
        <v>76</v>
      </c>
      <c r="F68" s="30"/>
      <c r="G68" s="35" t="s">
        <v>39</v>
      </c>
      <c r="H68" s="34" t="s">
        <v>43</v>
      </c>
      <c r="I68" s="53" t="s">
        <v>92</v>
      </c>
      <c r="J68" s="32">
        <v>150</v>
      </c>
      <c r="K68" s="32">
        <v>2</v>
      </c>
      <c r="L68" s="34" t="s">
        <v>45</v>
      </c>
      <c r="M68" s="34" t="s">
        <v>70</v>
      </c>
      <c r="N68" s="34" t="s">
        <v>77</v>
      </c>
      <c r="O68" s="34" t="s">
        <v>78</v>
      </c>
      <c r="P68" s="34">
        <v>0.4</v>
      </c>
      <c r="Q68" s="34" t="s">
        <v>79</v>
      </c>
      <c r="R68" s="53" t="s">
        <v>93</v>
      </c>
      <c r="S68" s="34" t="s">
        <v>51</v>
      </c>
      <c r="T68" s="34">
        <v>0.3</v>
      </c>
      <c r="U68" s="53" t="s">
        <v>93</v>
      </c>
      <c r="V68" s="34" t="s">
        <v>46</v>
      </c>
      <c r="W68" s="34" t="s">
        <v>80</v>
      </c>
      <c r="X68" s="34">
        <v>0.6</v>
      </c>
      <c r="Y68" s="53" t="s">
        <v>101</v>
      </c>
      <c r="Z68" s="34" t="s">
        <v>52</v>
      </c>
      <c r="AA68" s="32" t="s">
        <v>96</v>
      </c>
      <c r="AB68" s="32" t="s">
        <v>97</v>
      </c>
      <c r="AC68" s="34" t="s">
        <v>53</v>
      </c>
      <c r="AD68" s="34" t="s">
        <v>54</v>
      </c>
      <c r="AE68" s="36"/>
      <c r="AF68" s="55">
        <v>317.06299999999999</v>
      </c>
      <c r="AG68" s="55">
        <v>463.892</v>
      </c>
      <c r="AH68" s="55">
        <v>289.56849999999997</v>
      </c>
      <c r="AI68" s="55">
        <v>489.67619999999999</v>
      </c>
      <c r="AJ68" s="55">
        <v>323.03949999999998</v>
      </c>
      <c r="AK68" s="55">
        <v>555.68790000000001</v>
      </c>
      <c r="AL68" s="55">
        <v>286.92129999999997</v>
      </c>
      <c r="AM68" s="55">
        <v>718.14869999999996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299.04000000000002</v>
      </c>
      <c r="BC68" s="8">
        <v>922.16359999999997</v>
      </c>
      <c r="BD68" s="8">
        <v>41</v>
      </c>
      <c r="BE68" s="36"/>
      <c r="BF68" s="32">
        <f>69*24</f>
        <v>1656</v>
      </c>
      <c r="BG68" s="37" t="s">
        <v>102</v>
      </c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</row>
    <row r="69" spans="1:81" ht="10.199999999999999" x14ac:dyDescent="0.2">
      <c r="A69" s="30"/>
      <c r="B69" s="32">
        <v>15</v>
      </c>
      <c r="C69" s="32" t="s">
        <v>55</v>
      </c>
      <c r="D69" s="49" t="s">
        <v>103</v>
      </c>
      <c r="E69" s="34" t="s">
        <v>76</v>
      </c>
      <c r="F69" s="30"/>
      <c r="G69" s="35" t="s">
        <v>39</v>
      </c>
      <c r="H69" s="34" t="s">
        <v>43</v>
      </c>
      <c r="I69" s="53" t="s">
        <v>92</v>
      </c>
      <c r="J69" s="32">
        <v>150</v>
      </c>
      <c r="K69" s="32">
        <v>2</v>
      </c>
      <c r="L69" s="34" t="s">
        <v>45</v>
      </c>
      <c r="M69" s="34" t="s">
        <v>70</v>
      </c>
      <c r="N69" s="34" t="s">
        <v>77</v>
      </c>
      <c r="O69" s="34" t="s">
        <v>78</v>
      </c>
      <c r="P69" s="34">
        <v>0.4</v>
      </c>
      <c r="Q69" s="34" t="s">
        <v>79</v>
      </c>
      <c r="R69" s="53" t="s">
        <v>104</v>
      </c>
      <c r="S69" s="34" t="s">
        <v>51</v>
      </c>
      <c r="T69" s="34">
        <v>0.3</v>
      </c>
      <c r="U69" s="53" t="s">
        <v>104</v>
      </c>
      <c r="V69" s="34" t="s">
        <v>46</v>
      </c>
      <c r="W69" s="34" t="s">
        <v>80</v>
      </c>
      <c r="X69" s="34">
        <v>0.6</v>
      </c>
      <c r="Y69" s="53" t="s">
        <v>104</v>
      </c>
      <c r="Z69" s="34" t="s">
        <v>52</v>
      </c>
      <c r="AA69" s="32" t="s">
        <v>96</v>
      </c>
      <c r="AB69" s="32" t="s">
        <v>97</v>
      </c>
      <c r="AC69" s="34" t="s">
        <v>53</v>
      </c>
      <c r="AD69" s="34" t="s">
        <v>54</v>
      </c>
      <c r="AE69" s="36"/>
      <c r="AF69" s="54">
        <v>386.25383911099999</v>
      </c>
      <c r="AG69" s="54">
        <v>487.20437622100002</v>
      </c>
      <c r="AH69" s="54">
        <v>356.66732177699998</v>
      </c>
      <c r="AI69" s="54">
        <v>460.14117431599999</v>
      </c>
      <c r="AJ69" s="54">
        <v>344.85148722299999</v>
      </c>
      <c r="AK69" s="54">
        <v>456.89434814499998</v>
      </c>
      <c r="AL69" s="54">
        <v>360.43180745400002</v>
      </c>
      <c r="AM69" s="54">
        <v>478.44906616200001</v>
      </c>
      <c r="AN69" s="54">
        <v>330.35105183899998</v>
      </c>
      <c r="AO69" s="54">
        <v>1292.00598145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>
        <v>50</v>
      </c>
      <c r="BE69" s="36"/>
      <c r="BF69" s="32">
        <f>49*24</f>
        <v>1176</v>
      </c>
      <c r="BG69" s="37" t="s">
        <v>105</v>
      </c>
      <c r="BH69" s="32">
        <v>11</v>
      </c>
      <c r="BI69" s="32">
        <v>11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</row>
    <row r="70" spans="1:81" ht="10.199999999999999" x14ac:dyDescent="0.2">
      <c r="A70" s="30"/>
      <c r="B70" s="32">
        <v>16</v>
      </c>
      <c r="C70" s="32" t="s">
        <v>55</v>
      </c>
      <c r="D70" s="49" t="s">
        <v>103</v>
      </c>
      <c r="E70" s="34" t="s">
        <v>76</v>
      </c>
      <c r="F70" s="30"/>
      <c r="G70" s="35" t="s">
        <v>39</v>
      </c>
      <c r="H70" s="34" t="s">
        <v>43</v>
      </c>
      <c r="I70" s="53" t="s">
        <v>92</v>
      </c>
      <c r="J70" s="32">
        <v>150</v>
      </c>
      <c r="K70" s="32">
        <v>2</v>
      </c>
      <c r="L70" s="34" t="s">
        <v>45</v>
      </c>
      <c r="M70" s="34" t="s">
        <v>70</v>
      </c>
      <c r="N70" s="34" t="s">
        <v>77</v>
      </c>
      <c r="O70" s="34" t="s">
        <v>78</v>
      </c>
      <c r="P70" s="34">
        <v>0.4</v>
      </c>
      <c r="Q70" s="34" t="s">
        <v>79</v>
      </c>
      <c r="R70" s="53" t="s">
        <v>93</v>
      </c>
      <c r="S70" s="34" t="s">
        <v>51</v>
      </c>
      <c r="T70" s="34">
        <v>0.3</v>
      </c>
      <c r="U70" s="53" t="s">
        <v>93</v>
      </c>
      <c r="V70" s="34" t="s">
        <v>46</v>
      </c>
      <c r="W70" s="34" t="s">
        <v>80</v>
      </c>
      <c r="X70" s="34">
        <v>0.6</v>
      </c>
      <c r="Y70" s="53" t="s">
        <v>104</v>
      </c>
      <c r="Z70" s="34" t="s">
        <v>52</v>
      </c>
      <c r="AA70" s="32" t="s">
        <v>96</v>
      </c>
      <c r="AB70" s="32" t="s">
        <v>97</v>
      </c>
      <c r="AC70" s="34" t="s">
        <v>53</v>
      </c>
      <c r="AD70" s="34" t="s">
        <v>54</v>
      </c>
      <c r="AE70" s="36"/>
      <c r="AF70" s="54">
        <v>369.05309753400002</v>
      </c>
      <c r="AG70" s="54">
        <v>424.013183594</v>
      </c>
      <c r="AH70" s="54">
        <v>355.19113566099998</v>
      </c>
      <c r="AI70" s="54">
        <v>320.57876586899999</v>
      </c>
      <c r="AJ70" s="54">
        <v>348.121213786</v>
      </c>
      <c r="AK70" s="54">
        <v>517.358886719</v>
      </c>
      <c r="AL70" s="54">
        <v>321.56013081899999</v>
      </c>
      <c r="AM70" s="54">
        <v>440.32910156200001</v>
      </c>
      <c r="AN70" s="54">
        <v>313.678484599</v>
      </c>
      <c r="AO70" s="54">
        <v>797.46960449200003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>
        <v>50</v>
      </c>
      <c r="BE70" s="36"/>
      <c r="BF70" s="32" t="s">
        <v>37</v>
      </c>
      <c r="BG70" s="37" t="s">
        <v>105</v>
      </c>
      <c r="BH70" s="32">
        <v>11</v>
      </c>
      <c r="BI70" s="32">
        <v>11</v>
      </c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</row>
    <row r="71" spans="1:81" ht="10.199999999999999" x14ac:dyDescent="0.2">
      <c r="A71" s="30"/>
      <c r="B71" s="32">
        <v>17</v>
      </c>
      <c r="C71" s="32" t="s">
        <v>55</v>
      </c>
      <c r="D71" s="49" t="s">
        <v>106</v>
      </c>
      <c r="E71" s="34" t="s">
        <v>76</v>
      </c>
      <c r="F71" s="30"/>
      <c r="G71" s="35" t="s">
        <v>39</v>
      </c>
      <c r="H71" s="34" t="s">
        <v>43</v>
      </c>
      <c r="I71" s="53" t="s">
        <v>92</v>
      </c>
      <c r="J71" s="32">
        <v>150</v>
      </c>
      <c r="K71" s="34">
        <v>1</v>
      </c>
      <c r="L71" s="34" t="s">
        <v>45</v>
      </c>
      <c r="M71" s="34" t="s">
        <v>70</v>
      </c>
      <c r="N71" s="34" t="s">
        <v>77</v>
      </c>
      <c r="O71" s="34" t="s">
        <v>78</v>
      </c>
      <c r="P71" s="34">
        <v>0.4</v>
      </c>
      <c r="Q71" s="34" t="s">
        <v>79</v>
      </c>
      <c r="R71" s="53" t="s">
        <v>93</v>
      </c>
      <c r="S71" s="34" t="s">
        <v>51</v>
      </c>
      <c r="T71" s="34">
        <v>0.3</v>
      </c>
      <c r="U71" s="53" t="s">
        <v>93</v>
      </c>
      <c r="V71" s="34" t="s">
        <v>46</v>
      </c>
      <c r="W71" s="34" t="s">
        <v>80</v>
      </c>
      <c r="X71" s="34">
        <v>0.6</v>
      </c>
      <c r="Y71" s="53" t="s">
        <v>101</v>
      </c>
      <c r="Z71" s="34" t="s">
        <v>52</v>
      </c>
      <c r="AA71" s="32" t="s">
        <v>96</v>
      </c>
      <c r="AB71" s="32" t="s">
        <v>97</v>
      </c>
      <c r="AC71" s="34" t="s">
        <v>53</v>
      </c>
      <c r="AD71" s="34" t="s">
        <v>54</v>
      </c>
      <c r="AE71" s="36"/>
      <c r="AF71" s="54">
        <v>286.482048174</v>
      </c>
      <c r="AG71" s="54">
        <v>346.35672378499999</v>
      </c>
      <c r="AH71" s="54">
        <v>231.61061701400001</v>
      </c>
      <c r="AI71" s="54">
        <v>282.467103958</v>
      </c>
      <c r="AJ71" s="54">
        <v>181.70762338599999</v>
      </c>
      <c r="AK71" s="54">
        <v>218.65442943599999</v>
      </c>
      <c r="AL71" s="54">
        <v>110.17834704800001</v>
      </c>
      <c r="AM71" s="54">
        <v>99.364945143499995</v>
      </c>
      <c r="AN71" s="54">
        <v>95.1880824757</v>
      </c>
      <c r="AO71" s="54">
        <v>68.648222446399998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93.300308092400002</v>
      </c>
      <c r="BC71" s="8">
        <v>65.790990829500004</v>
      </c>
      <c r="BD71" s="8">
        <v>56</v>
      </c>
      <c r="BE71" s="36"/>
      <c r="BF71" s="32" t="s">
        <v>37</v>
      </c>
      <c r="BG71" s="37" t="s">
        <v>107</v>
      </c>
      <c r="BH71" s="32">
        <v>11</v>
      </c>
      <c r="BI71" s="32">
        <v>11</v>
      </c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</row>
    <row r="72" spans="1:81" ht="10.199999999999999" x14ac:dyDescent="0.2">
      <c r="A72" s="30"/>
      <c r="B72" s="32">
        <v>18</v>
      </c>
      <c r="C72" s="32" t="s">
        <v>55</v>
      </c>
      <c r="D72" s="49" t="s">
        <v>106</v>
      </c>
      <c r="E72" s="34" t="s">
        <v>76</v>
      </c>
      <c r="F72" s="30"/>
      <c r="G72" s="35" t="s">
        <v>39</v>
      </c>
      <c r="H72" s="34" t="s">
        <v>43</v>
      </c>
      <c r="I72" s="53" t="s">
        <v>92</v>
      </c>
      <c r="J72" s="32">
        <v>150</v>
      </c>
      <c r="K72" s="34">
        <v>1</v>
      </c>
      <c r="L72" s="34" t="s">
        <v>45</v>
      </c>
      <c r="M72" s="34" t="s">
        <v>70</v>
      </c>
      <c r="N72" s="34" t="s">
        <v>77</v>
      </c>
      <c r="O72" s="34" t="s">
        <v>78</v>
      </c>
      <c r="P72" s="34">
        <v>0.4</v>
      </c>
      <c r="Q72" s="34" t="s">
        <v>79</v>
      </c>
      <c r="R72" s="53" t="s">
        <v>104</v>
      </c>
      <c r="S72" s="34" t="s">
        <v>51</v>
      </c>
      <c r="T72" s="34">
        <v>0.3</v>
      </c>
      <c r="U72" s="53" t="s">
        <v>104</v>
      </c>
      <c r="V72" s="34" t="s">
        <v>46</v>
      </c>
      <c r="W72" s="34" t="s">
        <v>80</v>
      </c>
      <c r="X72" s="34">
        <v>0.6</v>
      </c>
      <c r="Y72" s="53" t="s">
        <v>104</v>
      </c>
      <c r="Z72" s="34" t="s">
        <v>52</v>
      </c>
      <c r="AA72" s="32" t="s">
        <v>96</v>
      </c>
      <c r="AB72" s="32" t="s">
        <v>97</v>
      </c>
      <c r="AC72" s="34" t="s">
        <v>53</v>
      </c>
      <c r="AD72" s="34" t="s">
        <v>54</v>
      </c>
      <c r="AE72" s="36"/>
      <c r="AF72" s="54">
        <v>290.28993997600003</v>
      </c>
      <c r="AG72" s="54">
        <v>352.58939743000002</v>
      </c>
      <c r="AH72" s="54">
        <v>242.21275270300001</v>
      </c>
      <c r="AI72" s="54">
        <v>291.74313354499998</v>
      </c>
      <c r="AJ72" s="54">
        <v>195.04368880600001</v>
      </c>
      <c r="AK72" s="54">
        <v>226.572715759</v>
      </c>
      <c r="AL72" s="54">
        <v>105.15186143699999</v>
      </c>
      <c r="AM72" s="54">
        <v>103.114368051</v>
      </c>
      <c r="AN72" s="54">
        <v>96.273874509300001</v>
      </c>
      <c r="AO72" s="54">
        <v>76.181385993999996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95.311164673199997</v>
      </c>
      <c r="BC72" s="8">
        <v>76.721930980699995</v>
      </c>
      <c r="BD72" s="8">
        <v>56</v>
      </c>
      <c r="BE72" s="36"/>
      <c r="BF72" s="32" t="s">
        <v>37</v>
      </c>
      <c r="BG72" s="37" t="s">
        <v>108</v>
      </c>
      <c r="BH72" s="32">
        <v>11</v>
      </c>
      <c r="BI72" s="32">
        <v>11</v>
      </c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</row>
    <row r="73" spans="1:81" ht="10.199999999999999" x14ac:dyDescent="0.2">
      <c r="A73" s="30"/>
      <c r="B73" s="32">
        <v>19</v>
      </c>
      <c r="C73" s="32" t="s">
        <v>55</v>
      </c>
      <c r="D73" s="49" t="s">
        <v>106</v>
      </c>
      <c r="E73" s="34" t="s">
        <v>76</v>
      </c>
      <c r="F73" s="30"/>
      <c r="G73" s="35" t="s">
        <v>39</v>
      </c>
      <c r="H73" s="34" t="s">
        <v>43</v>
      </c>
      <c r="I73" s="53" t="s">
        <v>92</v>
      </c>
      <c r="J73" s="32">
        <v>50</v>
      </c>
      <c r="K73" s="34">
        <v>1</v>
      </c>
      <c r="L73" s="34" t="s">
        <v>45</v>
      </c>
      <c r="M73" s="34" t="s">
        <v>70</v>
      </c>
      <c r="N73" s="34" t="s">
        <v>77</v>
      </c>
      <c r="O73" s="34" t="s">
        <v>78</v>
      </c>
      <c r="P73" s="34">
        <v>0.4</v>
      </c>
      <c r="Q73" s="34" t="s">
        <v>79</v>
      </c>
      <c r="R73" s="53" t="s">
        <v>93</v>
      </c>
      <c r="S73" s="34" t="s">
        <v>51</v>
      </c>
      <c r="T73" s="34">
        <v>0.3</v>
      </c>
      <c r="U73" s="53" t="s">
        <v>93</v>
      </c>
      <c r="V73" s="34" t="s">
        <v>46</v>
      </c>
      <c r="W73" s="34" t="s">
        <v>80</v>
      </c>
      <c r="X73" s="34">
        <v>0.6</v>
      </c>
      <c r="Y73" s="53" t="s">
        <v>104</v>
      </c>
      <c r="Z73" s="34" t="s">
        <v>52</v>
      </c>
      <c r="AA73" s="32" t="s">
        <v>96</v>
      </c>
      <c r="AB73" s="32" t="s">
        <v>97</v>
      </c>
      <c r="AC73" s="34" t="s">
        <v>53</v>
      </c>
      <c r="AD73" s="34" t="s">
        <v>54</v>
      </c>
      <c r="AE73" s="36"/>
      <c r="AF73" s="54">
        <v>284.29526509999999</v>
      </c>
      <c r="AG73" s="54">
        <v>346.087158203</v>
      </c>
      <c r="AH73" s="54">
        <v>235.500703569</v>
      </c>
      <c r="AI73" s="54">
        <v>282.71454620399999</v>
      </c>
      <c r="AJ73" s="54">
        <v>186.78486009400001</v>
      </c>
      <c r="AK73" s="54">
        <v>218.261961937</v>
      </c>
      <c r="AL73" s="54">
        <v>103.44549804899999</v>
      </c>
      <c r="AM73" s="54">
        <v>99.626599818499997</v>
      </c>
      <c r="AN73" s="54">
        <v>99.3207133656</v>
      </c>
      <c r="AO73" s="54">
        <v>68.644393920900001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>
        <v>50</v>
      </c>
      <c r="BE73" s="36"/>
      <c r="BF73" s="32" t="s">
        <v>37</v>
      </c>
      <c r="BG73" s="37" t="s">
        <v>109</v>
      </c>
      <c r="BH73" s="32">
        <v>11</v>
      </c>
      <c r="BI73" s="32">
        <v>11</v>
      </c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1" ht="10.199999999999999" x14ac:dyDescent="0.2">
      <c r="A74" s="30"/>
      <c r="B74" s="32">
        <v>20</v>
      </c>
      <c r="C74" s="32" t="s">
        <v>55</v>
      </c>
      <c r="D74" s="49" t="s">
        <v>110</v>
      </c>
      <c r="E74" s="34" t="s">
        <v>76</v>
      </c>
      <c r="F74" s="30"/>
      <c r="G74" s="35" t="s">
        <v>39</v>
      </c>
      <c r="H74" s="34" t="s">
        <v>43</v>
      </c>
      <c r="I74" s="53" t="s">
        <v>92</v>
      </c>
      <c r="J74" s="32">
        <v>50</v>
      </c>
      <c r="K74" s="34">
        <v>1</v>
      </c>
      <c r="L74" s="34" t="s">
        <v>45</v>
      </c>
      <c r="M74" s="34" t="s">
        <v>70</v>
      </c>
      <c r="N74" s="34" t="s">
        <v>77</v>
      </c>
      <c r="O74" s="34" t="s">
        <v>78</v>
      </c>
      <c r="P74" s="34">
        <v>0.4</v>
      </c>
      <c r="Q74" s="34" t="s">
        <v>79</v>
      </c>
      <c r="R74" s="53" t="s">
        <v>93</v>
      </c>
      <c r="S74" s="34" t="s">
        <v>51</v>
      </c>
      <c r="T74" s="34">
        <v>0.3</v>
      </c>
      <c r="U74" s="53" t="s">
        <v>93</v>
      </c>
      <c r="V74" s="34" t="s">
        <v>46</v>
      </c>
      <c r="W74" s="34" t="s">
        <v>80</v>
      </c>
      <c r="X74" s="34">
        <v>0.6</v>
      </c>
      <c r="Y74" s="53" t="s">
        <v>93</v>
      </c>
      <c r="Z74" s="34" t="s">
        <v>52</v>
      </c>
      <c r="AA74" s="32" t="s">
        <v>111</v>
      </c>
      <c r="AB74" s="32" t="s">
        <v>97</v>
      </c>
      <c r="AC74" s="34" t="s">
        <v>53</v>
      </c>
      <c r="AD74" s="34" t="s">
        <v>54</v>
      </c>
      <c r="AE74" s="36"/>
      <c r="AF74" s="54">
        <v>529.91631469699996</v>
      </c>
      <c r="AG74" s="54">
        <v>3542.42907715</v>
      </c>
      <c r="AH74" s="54">
        <v>124.267853061</v>
      </c>
      <c r="AI74" s="54">
        <v>91.021622777000005</v>
      </c>
      <c r="AJ74" s="54">
        <v>123.60730729300001</v>
      </c>
      <c r="AK74" s="54">
        <v>60.701898574799998</v>
      </c>
      <c r="AL74" s="54">
        <v>270.14520016300003</v>
      </c>
      <c r="AM74" s="54">
        <v>62.453332901000003</v>
      </c>
      <c r="AN74" s="54">
        <v>95.601071473800005</v>
      </c>
      <c r="AO74" s="54">
        <v>63.463336944600002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>
        <v>50</v>
      </c>
      <c r="BE74" s="36"/>
      <c r="BF74" s="32" t="s">
        <v>37</v>
      </c>
      <c r="BG74" s="37" t="s">
        <v>109</v>
      </c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</row>
    <row r="75" spans="1:81" ht="10.199999999999999" x14ac:dyDescent="0.2">
      <c r="A75" s="30"/>
      <c r="B75" s="32">
        <v>21</v>
      </c>
      <c r="C75" s="32" t="s">
        <v>55</v>
      </c>
      <c r="D75" s="49" t="s">
        <v>112</v>
      </c>
      <c r="E75" s="34" t="s">
        <v>76</v>
      </c>
      <c r="F75" s="30"/>
      <c r="G75" s="35" t="s">
        <v>39</v>
      </c>
      <c r="H75" s="34" t="s">
        <v>43</v>
      </c>
      <c r="I75" s="53" t="s">
        <v>92</v>
      </c>
      <c r="J75" s="32">
        <v>50</v>
      </c>
      <c r="K75" s="34">
        <v>1</v>
      </c>
      <c r="L75" s="34" t="s">
        <v>45</v>
      </c>
      <c r="M75" s="34" t="s">
        <v>70</v>
      </c>
      <c r="N75" s="34" t="s">
        <v>77</v>
      </c>
      <c r="O75" s="34" t="s">
        <v>78</v>
      </c>
      <c r="P75" s="53">
        <v>0.3</v>
      </c>
      <c r="Q75" s="34" t="s">
        <v>79</v>
      </c>
      <c r="R75" s="53" t="s">
        <v>93</v>
      </c>
      <c r="S75" s="34" t="s">
        <v>51</v>
      </c>
      <c r="T75" s="53">
        <v>0.2</v>
      </c>
      <c r="U75" s="53" t="s">
        <v>93</v>
      </c>
      <c r="V75" s="34" t="s">
        <v>46</v>
      </c>
      <c r="W75" s="34" t="s">
        <v>80</v>
      </c>
      <c r="X75" s="34">
        <v>0.6</v>
      </c>
      <c r="Y75" s="53" t="s">
        <v>93</v>
      </c>
      <c r="Z75" s="34" t="s">
        <v>52</v>
      </c>
      <c r="AA75" s="32" t="s">
        <v>111</v>
      </c>
      <c r="AB75" s="32" t="s">
        <v>113</v>
      </c>
      <c r="AC75" s="34" t="s">
        <v>53</v>
      </c>
      <c r="AD75" s="34" t="s">
        <v>54</v>
      </c>
      <c r="AE75" s="36"/>
      <c r="AF75" s="54">
        <v>596.18905334500005</v>
      </c>
      <c r="AG75" s="54">
        <v>61724.3515625</v>
      </c>
      <c r="AH75" s="54">
        <v>713.43651733399997</v>
      </c>
      <c r="AI75" s="54">
        <v>178026.570312</v>
      </c>
      <c r="AJ75" s="54">
        <v>202.60130937700001</v>
      </c>
      <c r="AK75" s="54">
        <v>119.64510005699999</v>
      </c>
      <c r="AL75" s="54">
        <v>288.36306215899998</v>
      </c>
      <c r="AM75" s="54">
        <v>67.576478004500004</v>
      </c>
      <c r="AN75" s="54">
        <v>263.48271923099998</v>
      </c>
      <c r="AO75" s="54">
        <v>69.498357772800006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v>50</v>
      </c>
      <c r="BE75" s="36"/>
      <c r="BF75" s="32" t="s">
        <v>37</v>
      </c>
      <c r="BG75" s="37" t="s">
        <v>109</v>
      </c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</row>
    <row r="76" spans="1:81" ht="10.199999999999999" x14ac:dyDescent="0.2">
      <c r="A76" s="30"/>
      <c r="B76" s="32">
        <v>22</v>
      </c>
      <c r="C76" s="32" t="s">
        <v>55</v>
      </c>
      <c r="D76" s="49" t="s">
        <v>112</v>
      </c>
      <c r="E76" s="34" t="s">
        <v>76</v>
      </c>
      <c r="F76" s="30"/>
      <c r="G76" s="35" t="s">
        <v>39</v>
      </c>
      <c r="H76" s="34" t="s">
        <v>43</v>
      </c>
      <c r="I76" s="53" t="s">
        <v>92</v>
      </c>
      <c r="J76" s="32">
        <v>50</v>
      </c>
      <c r="K76" s="34">
        <v>1</v>
      </c>
      <c r="L76" s="34" t="s">
        <v>45</v>
      </c>
      <c r="M76" s="34" t="s">
        <v>70</v>
      </c>
      <c r="N76" s="34" t="s">
        <v>77</v>
      </c>
      <c r="O76" s="34" t="s">
        <v>78</v>
      </c>
      <c r="P76" s="53">
        <v>0.3</v>
      </c>
      <c r="Q76" s="34" t="s">
        <v>79</v>
      </c>
      <c r="R76" s="53" t="s">
        <v>93</v>
      </c>
      <c r="S76" s="34" t="s">
        <v>51</v>
      </c>
      <c r="T76" s="53">
        <v>0.2</v>
      </c>
      <c r="U76" s="53" t="s">
        <v>93</v>
      </c>
      <c r="V76" s="34" t="s">
        <v>46</v>
      </c>
      <c r="W76" s="34" t="s">
        <v>80</v>
      </c>
      <c r="X76" s="34">
        <v>0.6</v>
      </c>
      <c r="Y76" s="53" t="s">
        <v>114</v>
      </c>
      <c r="Z76" s="34" t="s">
        <v>52</v>
      </c>
      <c r="AA76" s="32" t="s">
        <v>111</v>
      </c>
      <c r="AB76" s="32" t="s">
        <v>113</v>
      </c>
      <c r="AC76" s="34" t="s">
        <v>53</v>
      </c>
      <c r="AD76" s="34" t="s">
        <v>54</v>
      </c>
      <c r="AE76" s="36"/>
      <c r="AF76" s="54">
        <v>2963.1283203100002</v>
      </c>
      <c r="AG76" s="54">
        <v>12585.8183594</v>
      </c>
      <c r="AH76" s="54">
        <v>2995.0079264300002</v>
      </c>
      <c r="AI76" s="54">
        <v>4670037.75</v>
      </c>
      <c r="AJ76" s="54">
        <v>76.814877148500003</v>
      </c>
      <c r="AK76" s="54">
        <v>66.271294593799993</v>
      </c>
      <c r="AL76" s="54">
        <v>167.92147123800001</v>
      </c>
      <c r="AM76" s="54">
        <v>72.546280384100001</v>
      </c>
      <c r="AN76" s="54">
        <v>212.71195132599999</v>
      </c>
      <c r="AO76" s="54">
        <v>70.806242942799997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v>50</v>
      </c>
      <c r="BE76" s="36"/>
      <c r="BF76" s="32" t="s">
        <v>37</v>
      </c>
      <c r="BG76" s="37" t="s">
        <v>109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spans="1:81" ht="10.199999999999999" x14ac:dyDescent="0.2">
      <c r="A77" s="30"/>
      <c r="B77" s="32">
        <v>23</v>
      </c>
      <c r="C77" s="32" t="s">
        <v>55</v>
      </c>
      <c r="D77" s="49" t="s">
        <v>112</v>
      </c>
      <c r="E77" s="34" t="s">
        <v>76</v>
      </c>
      <c r="F77" s="30"/>
      <c r="G77" s="35" t="s">
        <v>39</v>
      </c>
      <c r="H77" s="34" t="s">
        <v>43</v>
      </c>
      <c r="I77" s="53" t="s">
        <v>92</v>
      </c>
      <c r="J77" s="32">
        <v>50</v>
      </c>
      <c r="K77" s="34">
        <v>1</v>
      </c>
      <c r="L77" s="34" t="s">
        <v>45</v>
      </c>
      <c r="M77" s="34" t="s">
        <v>70</v>
      </c>
      <c r="N77" s="34" t="s">
        <v>77</v>
      </c>
      <c r="O77" s="34" t="s">
        <v>78</v>
      </c>
      <c r="P77" s="53">
        <v>0.3</v>
      </c>
      <c r="Q77" s="34" t="s">
        <v>79</v>
      </c>
      <c r="R77" s="53" t="s">
        <v>114</v>
      </c>
      <c r="S77" s="34" t="s">
        <v>51</v>
      </c>
      <c r="T77" s="53">
        <v>0.2</v>
      </c>
      <c r="U77" s="53" t="s">
        <v>114</v>
      </c>
      <c r="V77" s="34" t="s">
        <v>46</v>
      </c>
      <c r="W77" s="34" t="s">
        <v>80</v>
      </c>
      <c r="X77" s="34">
        <v>0.6</v>
      </c>
      <c r="Y77" s="53" t="s">
        <v>115</v>
      </c>
      <c r="Z77" s="34" t="s">
        <v>52</v>
      </c>
      <c r="AA77" s="32" t="s">
        <v>111</v>
      </c>
      <c r="AB77" s="32" t="s">
        <v>113</v>
      </c>
      <c r="AC77" s="34" t="s">
        <v>53</v>
      </c>
      <c r="AD77" s="34" t="s">
        <v>54</v>
      </c>
      <c r="AE77" s="36"/>
      <c r="AF77" s="54">
        <v>5899.2282714800003</v>
      </c>
      <c r="AG77" s="54">
        <v>5701.2290039099998</v>
      </c>
      <c r="AH77" s="54">
        <v>5917.2083984399997</v>
      </c>
      <c r="AI77" s="54">
        <v>46361.7480469</v>
      </c>
      <c r="AJ77" s="54">
        <v>244.30206794700001</v>
      </c>
      <c r="AK77" s="54">
        <v>56.723394393900001</v>
      </c>
      <c r="AL77" s="54">
        <v>65.201705298799993</v>
      </c>
      <c r="AM77" s="54">
        <v>72.283479690600004</v>
      </c>
      <c r="AN77" s="54">
        <v>265.61789019899999</v>
      </c>
      <c r="AO77" s="54">
        <v>67.173610687299998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v>50</v>
      </c>
      <c r="BE77" s="36"/>
      <c r="BF77" s="32" t="s">
        <v>37</v>
      </c>
      <c r="BG77" s="37" t="s">
        <v>109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spans="1:81" ht="4.95" customHeight="1" x14ac:dyDescent="0.2">
      <c r="A78" s="30"/>
      <c r="B78" s="36"/>
      <c r="C78" s="36"/>
      <c r="D78" s="38"/>
      <c r="E78" s="36"/>
      <c r="F78" s="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1" s="44" customFormat="1" ht="10.199999999999999" x14ac:dyDescent="0.2">
      <c r="A79" s="30"/>
      <c r="B79" s="30" t="s">
        <v>41</v>
      </c>
      <c r="C79" s="30"/>
      <c r="D79" s="41"/>
      <c r="E79" s="30" t="s">
        <v>116</v>
      </c>
      <c r="F79" s="30"/>
      <c r="G79" s="42"/>
      <c r="H79" s="30" t="s">
        <v>117</v>
      </c>
      <c r="I79" s="30" t="s">
        <v>44</v>
      </c>
      <c r="J79" s="30">
        <v>50</v>
      </c>
      <c r="K79" s="30">
        <v>1</v>
      </c>
      <c r="L79" s="30" t="s">
        <v>45</v>
      </c>
      <c r="M79" s="30" t="s">
        <v>70</v>
      </c>
      <c r="N79" s="30" t="s">
        <v>77</v>
      </c>
      <c r="O79" s="30" t="s">
        <v>78</v>
      </c>
      <c r="P79" s="30">
        <v>0.4</v>
      </c>
      <c r="Q79" s="30" t="s">
        <v>79</v>
      </c>
      <c r="R79" s="30" t="s">
        <v>50</v>
      </c>
      <c r="S79" s="30" t="s">
        <v>51</v>
      </c>
      <c r="T79" s="30">
        <v>0.3</v>
      </c>
      <c r="U79" s="30" t="s">
        <v>50</v>
      </c>
      <c r="V79" s="30" t="s">
        <v>46</v>
      </c>
      <c r="W79" s="30" t="s">
        <v>80</v>
      </c>
      <c r="X79" s="30">
        <v>0.6</v>
      </c>
      <c r="Y79" s="30" t="s">
        <v>50</v>
      </c>
      <c r="Z79" s="30" t="s">
        <v>52</v>
      </c>
      <c r="AA79" s="30">
        <v>1E-3</v>
      </c>
      <c r="AB79" s="30" t="s">
        <v>45</v>
      </c>
      <c r="AC79" s="30" t="s">
        <v>53</v>
      </c>
      <c r="AD79" s="30" t="s">
        <v>54</v>
      </c>
      <c r="AE79" s="3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3"/>
      <c r="BH79" s="42"/>
      <c r="BI79" s="42"/>
      <c r="BJ79" s="42"/>
      <c r="BK79" s="42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1" ht="10.199999999999999" x14ac:dyDescent="0.2">
      <c r="A80" s="30"/>
      <c r="B80" s="32">
        <v>10</v>
      </c>
      <c r="C80" s="32" t="s">
        <v>55</v>
      </c>
      <c r="D80" s="49" t="s">
        <v>37</v>
      </c>
      <c r="E80" s="34" t="s">
        <v>116</v>
      </c>
      <c r="F80" s="30"/>
      <c r="G80" s="48" t="s">
        <v>118</v>
      </c>
      <c r="H80" s="34" t="s">
        <v>117</v>
      </c>
      <c r="I80" s="53" t="s">
        <v>92</v>
      </c>
      <c r="J80" s="34">
        <v>50</v>
      </c>
      <c r="K80" s="34">
        <v>1</v>
      </c>
      <c r="L80" s="34" t="s">
        <v>45</v>
      </c>
      <c r="M80" s="34" t="s">
        <v>70</v>
      </c>
      <c r="N80" s="34" t="s">
        <v>77</v>
      </c>
      <c r="O80" s="34" t="s">
        <v>78</v>
      </c>
      <c r="P80" s="34">
        <v>0.4</v>
      </c>
      <c r="Q80" s="34" t="s">
        <v>79</v>
      </c>
      <c r="R80" s="53" t="s">
        <v>93</v>
      </c>
      <c r="S80" s="34" t="s">
        <v>51</v>
      </c>
      <c r="T80" s="34">
        <v>0.3</v>
      </c>
      <c r="U80" s="53" t="s">
        <v>93</v>
      </c>
      <c r="V80" s="34" t="s">
        <v>46</v>
      </c>
      <c r="W80" s="34" t="s">
        <v>80</v>
      </c>
      <c r="X80" s="34">
        <v>0.6</v>
      </c>
      <c r="Y80" s="53" t="s">
        <v>93</v>
      </c>
      <c r="Z80" s="34" t="s">
        <v>52</v>
      </c>
      <c r="AA80" s="34">
        <v>1E-3</v>
      </c>
      <c r="AB80" s="34" t="s">
        <v>45</v>
      </c>
      <c r="AC80" s="34" t="s">
        <v>53</v>
      </c>
      <c r="AD80" s="34" t="s">
        <v>54</v>
      </c>
      <c r="AE80" s="36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36"/>
      <c r="BF80" s="32" t="s">
        <v>37</v>
      </c>
      <c r="BG80" s="37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</row>
    <row r="81" spans="1:80" ht="10.199999999999999" x14ac:dyDescent="0.2">
      <c r="A81" s="30"/>
      <c r="B81" s="32">
        <v>11</v>
      </c>
      <c r="C81" s="32" t="s">
        <v>55</v>
      </c>
      <c r="D81" s="49" t="s">
        <v>37</v>
      </c>
      <c r="E81" s="34" t="s">
        <v>116</v>
      </c>
      <c r="F81" s="30"/>
      <c r="G81" s="48" t="s">
        <v>118</v>
      </c>
      <c r="H81" s="34" t="s">
        <v>117</v>
      </c>
      <c r="I81" s="53" t="s">
        <v>92</v>
      </c>
      <c r="J81" s="34">
        <v>50</v>
      </c>
      <c r="K81" s="32">
        <v>2</v>
      </c>
      <c r="L81" s="34" t="s">
        <v>45</v>
      </c>
      <c r="M81" s="34" t="s">
        <v>70</v>
      </c>
      <c r="N81" s="34" t="s">
        <v>77</v>
      </c>
      <c r="O81" s="34" t="s">
        <v>78</v>
      </c>
      <c r="P81" s="34">
        <v>0.4</v>
      </c>
      <c r="Q81" s="34" t="s">
        <v>79</v>
      </c>
      <c r="R81" s="53" t="s">
        <v>93</v>
      </c>
      <c r="S81" s="34" t="s">
        <v>51</v>
      </c>
      <c r="T81" s="34">
        <v>0.3</v>
      </c>
      <c r="U81" s="53" t="s">
        <v>93</v>
      </c>
      <c r="V81" s="34" t="s">
        <v>46</v>
      </c>
      <c r="W81" s="34" t="s">
        <v>80</v>
      </c>
      <c r="X81" s="34">
        <v>0.6</v>
      </c>
      <c r="Y81" s="53" t="s">
        <v>93</v>
      </c>
      <c r="Z81" s="34" t="s">
        <v>52</v>
      </c>
      <c r="AA81" s="32" t="s">
        <v>96</v>
      </c>
      <c r="AB81" s="32" t="s">
        <v>97</v>
      </c>
      <c r="AC81" s="34" t="s">
        <v>53</v>
      </c>
      <c r="AD81" s="34" t="s">
        <v>54</v>
      </c>
      <c r="AE81" s="36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36"/>
      <c r="BF81" s="32" t="s">
        <v>37</v>
      </c>
      <c r="BG81" s="37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</row>
    <row r="82" spans="1:80" ht="10.199999999999999" x14ac:dyDescent="0.2">
      <c r="A82" s="30"/>
      <c r="B82" s="32">
        <v>12</v>
      </c>
      <c r="C82" s="32" t="s">
        <v>55</v>
      </c>
      <c r="D82" s="49" t="s">
        <v>37</v>
      </c>
      <c r="E82" s="34" t="s">
        <v>116</v>
      </c>
      <c r="F82" s="30"/>
      <c r="G82" s="48" t="s">
        <v>118</v>
      </c>
      <c r="H82" s="34" t="s">
        <v>117</v>
      </c>
      <c r="I82" s="53" t="s">
        <v>92</v>
      </c>
      <c r="J82" s="34">
        <v>50</v>
      </c>
      <c r="K82" s="32">
        <v>2</v>
      </c>
      <c r="L82" s="34" t="s">
        <v>45</v>
      </c>
      <c r="M82" s="34" t="s">
        <v>70</v>
      </c>
      <c r="N82" s="34" t="s">
        <v>77</v>
      </c>
      <c r="O82" s="34" t="s">
        <v>78</v>
      </c>
      <c r="P82" s="32">
        <v>0.3</v>
      </c>
      <c r="Q82" s="34" t="s">
        <v>79</v>
      </c>
      <c r="R82" s="53" t="s">
        <v>93</v>
      </c>
      <c r="S82" s="34" t="s">
        <v>51</v>
      </c>
      <c r="T82" s="32">
        <v>0.2</v>
      </c>
      <c r="U82" s="53" t="s">
        <v>93</v>
      </c>
      <c r="V82" s="34" t="s">
        <v>46</v>
      </c>
      <c r="W82" s="34" t="s">
        <v>80</v>
      </c>
      <c r="X82" s="32">
        <v>0.5</v>
      </c>
      <c r="Y82" s="53" t="s">
        <v>93</v>
      </c>
      <c r="Z82" s="34" t="s">
        <v>52</v>
      </c>
      <c r="AA82" s="32" t="s">
        <v>96</v>
      </c>
      <c r="AB82" s="32" t="s">
        <v>97</v>
      </c>
      <c r="AC82" s="34" t="s">
        <v>53</v>
      </c>
      <c r="AD82" s="34" t="s">
        <v>54</v>
      </c>
      <c r="AE82" s="36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36"/>
      <c r="BF82" s="32" t="s">
        <v>37</v>
      </c>
      <c r="BG82" s="37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</row>
    <row r="83" spans="1:80" ht="10.199999999999999" x14ac:dyDescent="0.2">
      <c r="A83" s="30"/>
      <c r="B83" s="32">
        <v>13</v>
      </c>
      <c r="C83" s="32" t="s">
        <v>55</v>
      </c>
      <c r="D83" s="49" t="s">
        <v>37</v>
      </c>
      <c r="E83" s="34" t="s">
        <v>116</v>
      </c>
      <c r="F83" s="30"/>
      <c r="G83" s="48" t="s">
        <v>118</v>
      </c>
      <c r="H83" s="34" t="s">
        <v>117</v>
      </c>
      <c r="I83" s="53" t="s">
        <v>92</v>
      </c>
      <c r="J83" s="34">
        <v>50</v>
      </c>
      <c r="K83" s="34">
        <v>1</v>
      </c>
      <c r="L83" s="34" t="s">
        <v>45</v>
      </c>
      <c r="M83" s="34" t="s">
        <v>70</v>
      </c>
      <c r="N83" s="34" t="s">
        <v>77</v>
      </c>
      <c r="O83" s="34" t="s">
        <v>78</v>
      </c>
      <c r="P83" s="34">
        <v>0.4</v>
      </c>
      <c r="Q83" s="34" t="s">
        <v>79</v>
      </c>
      <c r="R83" s="53" t="s">
        <v>93</v>
      </c>
      <c r="S83" s="34" t="s">
        <v>51</v>
      </c>
      <c r="T83" s="34">
        <v>0.3</v>
      </c>
      <c r="U83" s="53" t="s">
        <v>93</v>
      </c>
      <c r="V83" s="34" t="s">
        <v>46</v>
      </c>
      <c r="W83" s="34" t="s">
        <v>80</v>
      </c>
      <c r="X83" s="34">
        <v>0.6</v>
      </c>
      <c r="Y83" s="53" t="s">
        <v>93</v>
      </c>
      <c r="Z83" s="34" t="s">
        <v>52</v>
      </c>
      <c r="AA83" s="32" t="s">
        <v>96</v>
      </c>
      <c r="AB83" s="32" t="s">
        <v>97</v>
      </c>
      <c r="AC83" s="34" t="s">
        <v>53</v>
      </c>
      <c r="AD83" s="34" t="s">
        <v>54</v>
      </c>
      <c r="AE83" s="36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36"/>
      <c r="BF83" s="32" t="s">
        <v>37</v>
      </c>
      <c r="BG83" s="37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</row>
    <row r="84" spans="1:80" ht="10.199999999999999" x14ac:dyDescent="0.2">
      <c r="A84" s="30"/>
      <c r="B84" s="32">
        <v>14</v>
      </c>
      <c r="C84" s="32" t="s">
        <v>55</v>
      </c>
      <c r="D84" s="49" t="s">
        <v>37</v>
      </c>
      <c r="E84" s="34" t="s">
        <v>116</v>
      </c>
      <c r="F84" s="30"/>
      <c r="G84" s="48" t="s">
        <v>118</v>
      </c>
      <c r="H84" s="34" t="s">
        <v>117</v>
      </c>
      <c r="I84" s="53" t="s">
        <v>92</v>
      </c>
      <c r="J84" s="34">
        <v>50</v>
      </c>
      <c r="K84" s="32">
        <v>2</v>
      </c>
      <c r="L84" s="34" t="s">
        <v>45</v>
      </c>
      <c r="M84" s="34" t="s">
        <v>70</v>
      </c>
      <c r="N84" s="34" t="s">
        <v>77</v>
      </c>
      <c r="O84" s="34" t="s">
        <v>78</v>
      </c>
      <c r="P84" s="34">
        <v>0.4</v>
      </c>
      <c r="Q84" s="34" t="s">
        <v>79</v>
      </c>
      <c r="R84" s="53" t="s">
        <v>93</v>
      </c>
      <c r="S84" s="34" t="s">
        <v>51</v>
      </c>
      <c r="T84" s="34">
        <v>0.3</v>
      </c>
      <c r="U84" s="53" t="s">
        <v>93</v>
      </c>
      <c r="V84" s="34" t="s">
        <v>46</v>
      </c>
      <c r="W84" s="34" t="s">
        <v>80</v>
      </c>
      <c r="X84" s="34">
        <v>0.6</v>
      </c>
      <c r="Y84" s="53" t="s">
        <v>101</v>
      </c>
      <c r="Z84" s="34" t="s">
        <v>52</v>
      </c>
      <c r="AA84" s="32" t="s">
        <v>96</v>
      </c>
      <c r="AB84" s="32" t="s">
        <v>97</v>
      </c>
      <c r="AC84" s="34" t="s">
        <v>53</v>
      </c>
      <c r="AD84" s="34" t="s">
        <v>54</v>
      </c>
      <c r="AE84" s="36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36"/>
      <c r="BF84" s="32" t="s">
        <v>37</v>
      </c>
      <c r="BG84" s="37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</row>
    <row r="85" spans="1:80" ht="10.199999999999999" x14ac:dyDescent="0.2">
      <c r="A85" s="30"/>
      <c r="B85" s="32">
        <v>15</v>
      </c>
      <c r="C85" s="32" t="s">
        <v>55</v>
      </c>
      <c r="D85" s="49" t="s">
        <v>37</v>
      </c>
      <c r="E85" s="34" t="s">
        <v>116</v>
      </c>
      <c r="F85" s="30"/>
      <c r="G85" s="48" t="s">
        <v>118</v>
      </c>
      <c r="H85" s="34" t="s">
        <v>117</v>
      </c>
      <c r="I85" s="53" t="s">
        <v>92</v>
      </c>
      <c r="J85" s="34">
        <v>50</v>
      </c>
      <c r="K85" s="32">
        <v>2</v>
      </c>
      <c r="L85" s="34" t="s">
        <v>45</v>
      </c>
      <c r="M85" s="34" t="s">
        <v>70</v>
      </c>
      <c r="N85" s="34" t="s">
        <v>77</v>
      </c>
      <c r="O85" s="34" t="s">
        <v>78</v>
      </c>
      <c r="P85" s="34">
        <v>0.4</v>
      </c>
      <c r="Q85" s="34" t="s">
        <v>79</v>
      </c>
      <c r="R85" s="53" t="s">
        <v>104</v>
      </c>
      <c r="S85" s="34" t="s">
        <v>51</v>
      </c>
      <c r="T85" s="34">
        <v>0.3</v>
      </c>
      <c r="U85" s="53" t="s">
        <v>104</v>
      </c>
      <c r="V85" s="34" t="s">
        <v>46</v>
      </c>
      <c r="W85" s="34" t="s">
        <v>80</v>
      </c>
      <c r="X85" s="34">
        <v>0.6</v>
      </c>
      <c r="Y85" s="53" t="s">
        <v>104</v>
      </c>
      <c r="Z85" s="34" t="s">
        <v>52</v>
      </c>
      <c r="AA85" s="32" t="s">
        <v>96</v>
      </c>
      <c r="AB85" s="32" t="s">
        <v>97</v>
      </c>
      <c r="AC85" s="34" t="s">
        <v>53</v>
      </c>
      <c r="AD85" s="34" t="s">
        <v>54</v>
      </c>
      <c r="AE85" s="36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36"/>
      <c r="BF85" s="32" t="s">
        <v>37</v>
      </c>
      <c r="BG85" s="37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</row>
    <row r="86" spans="1:80" ht="10.199999999999999" x14ac:dyDescent="0.2">
      <c r="A86" s="30"/>
      <c r="B86" s="32">
        <v>16</v>
      </c>
      <c r="C86" s="32" t="s">
        <v>55</v>
      </c>
      <c r="D86" s="49" t="s">
        <v>37</v>
      </c>
      <c r="E86" s="34" t="s">
        <v>116</v>
      </c>
      <c r="F86" s="30"/>
      <c r="G86" s="35" t="s">
        <v>39</v>
      </c>
      <c r="H86" s="34" t="s">
        <v>117</v>
      </c>
      <c r="I86" s="53" t="s">
        <v>92</v>
      </c>
      <c r="J86" s="34">
        <v>50</v>
      </c>
      <c r="K86" s="32">
        <v>2</v>
      </c>
      <c r="L86" s="34" t="s">
        <v>45</v>
      </c>
      <c r="M86" s="34" t="s">
        <v>70</v>
      </c>
      <c r="N86" s="34" t="s">
        <v>77</v>
      </c>
      <c r="O86" s="34" t="s">
        <v>78</v>
      </c>
      <c r="P86" s="34">
        <v>0.4</v>
      </c>
      <c r="Q86" s="34" t="s">
        <v>79</v>
      </c>
      <c r="R86" s="53" t="s">
        <v>93</v>
      </c>
      <c r="S86" s="34" t="s">
        <v>51</v>
      </c>
      <c r="T86" s="34">
        <v>0.3</v>
      </c>
      <c r="U86" s="53" t="s">
        <v>93</v>
      </c>
      <c r="V86" s="34" t="s">
        <v>46</v>
      </c>
      <c r="W86" s="34" t="s">
        <v>80</v>
      </c>
      <c r="X86" s="34">
        <v>0.6</v>
      </c>
      <c r="Y86" s="53" t="s">
        <v>104</v>
      </c>
      <c r="Z86" s="34" t="s">
        <v>52</v>
      </c>
      <c r="AA86" s="32" t="s">
        <v>96</v>
      </c>
      <c r="AB86" s="32" t="s">
        <v>97</v>
      </c>
      <c r="AC86" s="34" t="s">
        <v>53</v>
      </c>
      <c r="AD86" s="34" t="s">
        <v>54</v>
      </c>
      <c r="AE86" s="36"/>
      <c r="AF86" s="8">
        <v>252.58011576300001</v>
      </c>
      <c r="AG86" s="8">
        <v>165.39179992699999</v>
      </c>
      <c r="AH86" s="8">
        <v>230.522825877</v>
      </c>
      <c r="AI86" s="8">
        <v>150.34063720699999</v>
      </c>
      <c r="AJ86" s="8">
        <v>210.89606424999999</v>
      </c>
      <c r="AK86" s="8">
        <v>165.96090698200001</v>
      </c>
      <c r="AL86" s="8">
        <v>187.24548924800001</v>
      </c>
      <c r="AM86" s="8">
        <v>171.09092712399999</v>
      </c>
      <c r="AN86" s="8">
        <v>190.72239939400001</v>
      </c>
      <c r="AO86" s="8">
        <v>122.603393555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>
        <v>50</v>
      </c>
      <c r="BE86" s="36"/>
      <c r="BF86" s="32" t="s">
        <v>37</v>
      </c>
      <c r="BG86" s="37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</row>
    <row r="87" spans="1:80" ht="10.199999999999999" x14ac:dyDescent="0.2">
      <c r="A87" s="30"/>
      <c r="B87" s="32">
        <v>17</v>
      </c>
      <c r="C87" s="32" t="s">
        <v>55</v>
      </c>
      <c r="D87" s="49" t="s">
        <v>37</v>
      </c>
      <c r="E87" s="34" t="s">
        <v>116</v>
      </c>
      <c r="F87" s="30"/>
      <c r="G87" s="35" t="s">
        <v>39</v>
      </c>
      <c r="H87" s="34" t="s">
        <v>117</v>
      </c>
      <c r="I87" s="53" t="s">
        <v>92</v>
      </c>
      <c r="J87" s="34">
        <v>50</v>
      </c>
      <c r="K87" s="34">
        <v>1</v>
      </c>
      <c r="L87" s="34" t="s">
        <v>45</v>
      </c>
      <c r="M87" s="34" t="s">
        <v>70</v>
      </c>
      <c r="N87" s="34" t="s">
        <v>77</v>
      </c>
      <c r="O87" s="34" t="s">
        <v>78</v>
      </c>
      <c r="P87" s="34">
        <v>0.4</v>
      </c>
      <c r="Q87" s="34" t="s">
        <v>79</v>
      </c>
      <c r="R87" s="53" t="s">
        <v>93</v>
      </c>
      <c r="S87" s="34" t="s">
        <v>51</v>
      </c>
      <c r="T87" s="34">
        <v>0.3</v>
      </c>
      <c r="U87" s="53" t="s">
        <v>93</v>
      </c>
      <c r="V87" s="34" t="s">
        <v>46</v>
      </c>
      <c r="W87" s="34" t="s">
        <v>80</v>
      </c>
      <c r="X87" s="34">
        <v>0.6</v>
      </c>
      <c r="Y87" s="53" t="s">
        <v>101</v>
      </c>
      <c r="Z87" s="34" t="s">
        <v>52</v>
      </c>
      <c r="AA87" s="32" t="s">
        <v>96</v>
      </c>
      <c r="AB87" s="32" t="s">
        <v>97</v>
      </c>
      <c r="AC87" s="34" t="s">
        <v>53</v>
      </c>
      <c r="AD87" s="34" t="s">
        <v>54</v>
      </c>
      <c r="AE87" s="36"/>
      <c r="AF87" s="8">
        <v>167.30880009500001</v>
      </c>
      <c r="AG87" s="8">
        <v>132.09104538</v>
      </c>
      <c r="AH87" s="8">
        <v>138.454982511</v>
      </c>
      <c r="AI87" s="8">
        <v>97.236719131499996</v>
      </c>
      <c r="AJ87" s="8">
        <v>108.40705245700001</v>
      </c>
      <c r="AK87" s="8">
        <v>65.200135231000004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47">
        <v>74.3224670293</v>
      </c>
      <c r="BC87" s="8">
        <v>21.310717642299998</v>
      </c>
      <c r="BD87" s="8">
        <v>29</v>
      </c>
      <c r="BE87" s="36"/>
      <c r="BF87" s="32" t="s">
        <v>37</v>
      </c>
      <c r="BG87" s="37" t="s">
        <v>119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</row>
    <row r="88" spans="1:80" ht="10.199999999999999" x14ac:dyDescent="0.2">
      <c r="A88" s="30"/>
      <c r="B88" s="32">
        <v>18</v>
      </c>
      <c r="C88" s="32" t="s">
        <v>55</v>
      </c>
      <c r="D88" s="49" t="s">
        <v>37</v>
      </c>
      <c r="E88" s="34" t="s">
        <v>116</v>
      </c>
      <c r="F88" s="30"/>
      <c r="G88" s="35" t="s">
        <v>39</v>
      </c>
      <c r="H88" s="34" t="s">
        <v>117</v>
      </c>
      <c r="I88" s="53" t="s">
        <v>92</v>
      </c>
      <c r="J88" s="34">
        <v>50</v>
      </c>
      <c r="K88" s="34">
        <v>1</v>
      </c>
      <c r="L88" s="34" t="s">
        <v>45</v>
      </c>
      <c r="M88" s="34" t="s">
        <v>70</v>
      </c>
      <c r="N88" s="34" t="s">
        <v>77</v>
      </c>
      <c r="O88" s="34" t="s">
        <v>78</v>
      </c>
      <c r="P88" s="34">
        <v>0.4</v>
      </c>
      <c r="Q88" s="34" t="s">
        <v>79</v>
      </c>
      <c r="R88" s="53" t="s">
        <v>104</v>
      </c>
      <c r="S88" s="34" t="s">
        <v>51</v>
      </c>
      <c r="T88" s="34">
        <v>0.3</v>
      </c>
      <c r="U88" s="53" t="s">
        <v>104</v>
      </c>
      <c r="V88" s="34" t="s">
        <v>46</v>
      </c>
      <c r="W88" s="34" t="s">
        <v>80</v>
      </c>
      <c r="X88" s="34">
        <v>0.6</v>
      </c>
      <c r="Y88" s="53" t="s">
        <v>104</v>
      </c>
      <c r="Z88" s="34" t="s">
        <v>52</v>
      </c>
      <c r="AA88" s="32" t="s">
        <v>96</v>
      </c>
      <c r="AB88" s="32" t="s">
        <v>97</v>
      </c>
      <c r="AC88" s="34" t="s">
        <v>53</v>
      </c>
      <c r="AD88" s="34" t="s">
        <v>54</v>
      </c>
      <c r="AE88" s="36"/>
      <c r="AF88" s="54">
        <v>168.65747777600001</v>
      </c>
      <c r="AG88" s="54">
        <v>133.59002685499999</v>
      </c>
      <c r="AH88" s="54">
        <v>137.53531753600001</v>
      </c>
      <c r="AI88" s="54">
        <v>98.775894164999997</v>
      </c>
      <c r="AJ88" s="54">
        <v>111.009510905</v>
      </c>
      <c r="AK88" s="54">
        <v>66.794081687900004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47"/>
      <c r="BC88" s="8"/>
      <c r="BD88" s="8">
        <v>28</v>
      </c>
      <c r="BE88" s="36"/>
      <c r="BF88" s="32" t="s">
        <v>37</v>
      </c>
      <c r="BG88" s="37" t="s">
        <v>119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</row>
    <row r="89" spans="1:80" ht="10.199999999999999" x14ac:dyDescent="0.2">
      <c r="A89" s="30"/>
      <c r="B89" s="32">
        <v>19</v>
      </c>
      <c r="C89" s="32" t="s">
        <v>55</v>
      </c>
      <c r="D89" s="49" t="s">
        <v>37</v>
      </c>
      <c r="E89" s="34" t="s">
        <v>116</v>
      </c>
      <c r="F89" s="30"/>
      <c r="G89" s="35" t="s">
        <v>39</v>
      </c>
      <c r="H89" s="34" t="s">
        <v>117</v>
      </c>
      <c r="I89" s="53" t="s">
        <v>92</v>
      </c>
      <c r="J89" s="34">
        <v>50</v>
      </c>
      <c r="K89" s="34">
        <v>1</v>
      </c>
      <c r="L89" s="34" t="s">
        <v>45</v>
      </c>
      <c r="M89" s="34" t="s">
        <v>70</v>
      </c>
      <c r="N89" s="34" t="s">
        <v>77</v>
      </c>
      <c r="O89" s="34" t="s">
        <v>78</v>
      </c>
      <c r="P89" s="34">
        <v>0.4</v>
      </c>
      <c r="Q89" s="34" t="s">
        <v>79</v>
      </c>
      <c r="R89" s="53" t="s">
        <v>93</v>
      </c>
      <c r="S89" s="34" t="s">
        <v>51</v>
      </c>
      <c r="T89" s="34">
        <v>0.3</v>
      </c>
      <c r="U89" s="53" t="s">
        <v>93</v>
      </c>
      <c r="V89" s="34" t="s">
        <v>46</v>
      </c>
      <c r="W89" s="34" t="s">
        <v>80</v>
      </c>
      <c r="X89" s="34">
        <v>0.6</v>
      </c>
      <c r="Y89" s="53" t="s">
        <v>104</v>
      </c>
      <c r="Z89" s="34" t="s">
        <v>52</v>
      </c>
      <c r="AA89" s="32" t="s">
        <v>96</v>
      </c>
      <c r="AB89" s="32" t="s">
        <v>97</v>
      </c>
      <c r="AC89" s="34" t="s">
        <v>53</v>
      </c>
      <c r="AD89" s="34" t="s">
        <v>54</v>
      </c>
      <c r="AE89" s="36"/>
      <c r="AF89" s="54">
        <v>166.53646239</v>
      </c>
      <c r="AG89" s="54">
        <v>131.139640808</v>
      </c>
      <c r="AH89" s="8">
        <v>135.51328831500001</v>
      </c>
      <c r="AI89" s="54">
        <v>96.3485145569</v>
      </c>
      <c r="AJ89" s="54">
        <v>108.80808556300001</v>
      </c>
      <c r="AK89" s="54">
        <v>64.371071815500002</v>
      </c>
      <c r="AL89" s="8">
        <v>76.248857731599998</v>
      </c>
      <c r="AM89" s="54">
        <v>19.469361960899999</v>
      </c>
      <c r="AN89" s="54">
        <v>71.043223530099993</v>
      </c>
      <c r="AO89" s="54">
        <v>11.830815318999999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47"/>
      <c r="BC89" s="8"/>
      <c r="BD89" s="8">
        <v>50</v>
      </c>
      <c r="BE89" s="36"/>
      <c r="BF89" s="32" t="s">
        <v>37</v>
      </c>
      <c r="BG89" s="37" t="s">
        <v>120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</row>
    <row r="90" spans="1:80" ht="10.199999999999999" x14ac:dyDescent="0.2">
      <c r="A90" s="30"/>
      <c r="B90" s="32">
        <v>20</v>
      </c>
      <c r="C90" s="32" t="s">
        <v>55</v>
      </c>
      <c r="D90" s="49" t="s">
        <v>37</v>
      </c>
      <c r="E90" s="34" t="s">
        <v>116</v>
      </c>
      <c r="F90" s="30"/>
      <c r="G90" s="35" t="s">
        <v>39</v>
      </c>
      <c r="H90" s="34" t="s">
        <v>117</v>
      </c>
      <c r="I90" s="53" t="s">
        <v>92</v>
      </c>
      <c r="J90" s="34">
        <v>50</v>
      </c>
      <c r="K90" s="34">
        <v>1</v>
      </c>
      <c r="L90" s="34" t="s">
        <v>45</v>
      </c>
      <c r="M90" s="34" t="s">
        <v>70</v>
      </c>
      <c r="N90" s="34" t="s">
        <v>77</v>
      </c>
      <c r="O90" s="34" t="s">
        <v>78</v>
      </c>
      <c r="P90" s="34">
        <v>0.4</v>
      </c>
      <c r="Q90" s="34" t="s">
        <v>79</v>
      </c>
      <c r="R90" s="53" t="s">
        <v>93</v>
      </c>
      <c r="S90" s="34" t="s">
        <v>51</v>
      </c>
      <c r="T90" s="34">
        <v>0.3</v>
      </c>
      <c r="U90" s="53" t="s">
        <v>93</v>
      </c>
      <c r="V90" s="34" t="s">
        <v>46</v>
      </c>
      <c r="W90" s="34" t="s">
        <v>80</v>
      </c>
      <c r="X90" s="34">
        <v>0.6</v>
      </c>
      <c r="Y90" s="53" t="s">
        <v>93</v>
      </c>
      <c r="Z90" s="34" t="s">
        <v>52</v>
      </c>
      <c r="AA90" s="32" t="s">
        <v>111</v>
      </c>
      <c r="AB90" s="32" t="s">
        <v>97</v>
      </c>
      <c r="AC90" s="34" t="s">
        <v>53</v>
      </c>
      <c r="AD90" s="34" t="s">
        <v>54</v>
      </c>
      <c r="AE90" s="36"/>
      <c r="AF90" s="54">
        <v>466.59325866699999</v>
      </c>
      <c r="AG90" s="54">
        <v>2339.9533691400002</v>
      </c>
      <c r="AH90" s="54">
        <v>316.52565225000001</v>
      </c>
      <c r="AI90" s="54">
        <v>26.4007034302</v>
      </c>
      <c r="AJ90" s="54">
        <v>199.29391111499999</v>
      </c>
      <c r="AK90" s="54">
        <v>7.90375876427</v>
      </c>
      <c r="AL90" s="54">
        <v>177.00832268900001</v>
      </c>
      <c r="AM90" s="54">
        <v>8.7462119460099998</v>
      </c>
      <c r="AN90" s="8">
        <v>125.51622924999999</v>
      </c>
      <c r="AO90" s="54">
        <v>9.8502334952399995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47"/>
      <c r="BC90" s="8"/>
      <c r="BD90" s="8">
        <v>50</v>
      </c>
      <c r="BE90" s="36"/>
      <c r="BF90" s="32" t="s">
        <v>37</v>
      </c>
      <c r="BG90" s="37" t="s">
        <v>121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</row>
    <row r="91" spans="1:80" ht="10.199999999999999" x14ac:dyDescent="0.2">
      <c r="A91" s="30"/>
      <c r="B91" s="32">
        <v>21</v>
      </c>
      <c r="C91" s="32" t="s">
        <v>55</v>
      </c>
      <c r="D91" s="49" t="s">
        <v>37</v>
      </c>
      <c r="E91" s="34" t="s">
        <v>116</v>
      </c>
      <c r="F91" s="30"/>
      <c r="G91" s="35" t="s">
        <v>39</v>
      </c>
      <c r="H91" s="34" t="s">
        <v>117</v>
      </c>
      <c r="I91" s="53" t="s">
        <v>92</v>
      </c>
      <c r="J91" s="34">
        <v>50</v>
      </c>
      <c r="K91" s="34">
        <v>1</v>
      </c>
      <c r="L91" s="34" t="s">
        <v>45</v>
      </c>
      <c r="M91" s="34" t="s">
        <v>70</v>
      </c>
      <c r="N91" s="34" t="s">
        <v>77</v>
      </c>
      <c r="O91" s="34" t="s">
        <v>78</v>
      </c>
      <c r="P91" s="53">
        <v>0.3</v>
      </c>
      <c r="Q91" s="34" t="s">
        <v>79</v>
      </c>
      <c r="R91" s="53" t="s">
        <v>93</v>
      </c>
      <c r="S91" s="34" t="s">
        <v>51</v>
      </c>
      <c r="T91" s="53">
        <v>0.2</v>
      </c>
      <c r="U91" s="53" t="s">
        <v>93</v>
      </c>
      <c r="V91" s="34" t="s">
        <v>46</v>
      </c>
      <c r="W91" s="34" t="s">
        <v>80</v>
      </c>
      <c r="X91" s="34">
        <v>0.6</v>
      </c>
      <c r="Y91" s="53" t="s">
        <v>93</v>
      </c>
      <c r="Z91" s="34" t="s">
        <v>52</v>
      </c>
      <c r="AA91" s="32" t="s">
        <v>111</v>
      </c>
      <c r="AB91" s="32" t="s">
        <v>113</v>
      </c>
      <c r="AC91" s="34" t="s">
        <v>53</v>
      </c>
      <c r="AD91" s="34" t="s">
        <v>54</v>
      </c>
      <c r="AE91" s="36"/>
      <c r="AF91" s="54">
        <v>516.70497945099999</v>
      </c>
      <c r="AG91" s="54">
        <v>4276.9228515599998</v>
      </c>
      <c r="AH91" s="54">
        <v>570.22003580700004</v>
      </c>
      <c r="AI91" s="54">
        <v>643503.40625</v>
      </c>
      <c r="AJ91" s="54">
        <v>307.52556117400002</v>
      </c>
      <c r="AK91" s="54">
        <v>6.3012461662300003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47">
        <v>240.22511809700001</v>
      </c>
      <c r="BC91" s="8">
        <v>29.208317756700001</v>
      </c>
      <c r="BD91" s="8">
        <v>29</v>
      </c>
      <c r="BE91" s="36"/>
      <c r="BF91" s="32" t="s">
        <v>37</v>
      </c>
      <c r="BG91" s="37" t="s">
        <v>119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</row>
    <row r="92" spans="1:80" ht="10.199999999999999" x14ac:dyDescent="0.2">
      <c r="A92" s="30"/>
      <c r="B92" s="32">
        <v>22</v>
      </c>
      <c r="C92" s="32" t="s">
        <v>55</v>
      </c>
      <c r="D92" s="49" t="s">
        <v>37</v>
      </c>
      <c r="E92" s="34" t="s">
        <v>116</v>
      </c>
      <c r="F92" s="30"/>
      <c r="G92" s="35" t="s">
        <v>39</v>
      </c>
      <c r="H92" s="34" t="s">
        <v>117</v>
      </c>
      <c r="I92" s="53" t="s">
        <v>92</v>
      </c>
      <c r="J92" s="34">
        <v>50</v>
      </c>
      <c r="K92" s="34">
        <v>1</v>
      </c>
      <c r="L92" s="34" t="s">
        <v>45</v>
      </c>
      <c r="M92" s="34" t="s">
        <v>70</v>
      </c>
      <c r="N92" s="34" t="s">
        <v>77</v>
      </c>
      <c r="O92" s="34" t="s">
        <v>78</v>
      </c>
      <c r="P92" s="53">
        <v>0.3</v>
      </c>
      <c r="Q92" s="34" t="s">
        <v>79</v>
      </c>
      <c r="R92" s="53" t="s">
        <v>93</v>
      </c>
      <c r="S92" s="34" t="s">
        <v>51</v>
      </c>
      <c r="T92" s="53">
        <v>0.2</v>
      </c>
      <c r="U92" s="53" t="s">
        <v>93</v>
      </c>
      <c r="V92" s="34" t="s">
        <v>46</v>
      </c>
      <c r="W92" s="34" t="s">
        <v>80</v>
      </c>
      <c r="X92" s="34">
        <v>0.6</v>
      </c>
      <c r="Y92" s="53" t="s">
        <v>114</v>
      </c>
      <c r="Z92" s="34" t="s">
        <v>52</v>
      </c>
      <c r="AA92" s="32" t="s">
        <v>111</v>
      </c>
      <c r="AB92" s="32" t="s">
        <v>113</v>
      </c>
      <c r="AC92" s="34" t="s">
        <v>53</v>
      </c>
      <c r="AD92" s="34" t="s">
        <v>54</v>
      </c>
      <c r="AE92" s="36"/>
      <c r="AF92" s="54">
        <v>2855.6061930300002</v>
      </c>
      <c r="AG92" s="54">
        <v>4475.7385253900002</v>
      </c>
      <c r="AH92" s="54">
        <v>2881.5771158900002</v>
      </c>
      <c r="AI92" s="54">
        <v>155051.386719</v>
      </c>
      <c r="AJ92" s="54">
        <v>72.424685776700002</v>
      </c>
      <c r="AK92" s="54">
        <v>14.559167608599999</v>
      </c>
      <c r="AL92" s="54">
        <v>126.608608657</v>
      </c>
      <c r="AM92" s="54">
        <v>8.3098644018200005</v>
      </c>
      <c r="AN92" s="54">
        <v>174.39636702499999</v>
      </c>
      <c r="AO92" s="54">
        <v>10.9181387164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47"/>
      <c r="BC92" s="8"/>
      <c r="BD92" s="8">
        <v>50</v>
      </c>
      <c r="BE92" s="36"/>
      <c r="BF92" s="32" t="s">
        <v>37</v>
      </c>
      <c r="BG92" s="37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ht="10.199999999999999" x14ac:dyDescent="0.2">
      <c r="A93" s="30"/>
      <c r="B93" s="32">
        <v>23</v>
      </c>
      <c r="C93" s="32" t="s">
        <v>55</v>
      </c>
      <c r="D93" s="49" t="s">
        <v>37</v>
      </c>
      <c r="E93" s="34" t="s">
        <v>116</v>
      </c>
      <c r="F93" s="30"/>
      <c r="G93" s="35" t="s">
        <v>39</v>
      </c>
      <c r="H93" s="34" t="s">
        <v>117</v>
      </c>
      <c r="I93" s="53" t="s">
        <v>92</v>
      </c>
      <c r="J93" s="34">
        <v>50</v>
      </c>
      <c r="K93" s="34">
        <v>1</v>
      </c>
      <c r="L93" s="34" t="s">
        <v>45</v>
      </c>
      <c r="M93" s="34" t="s">
        <v>70</v>
      </c>
      <c r="N93" s="34" t="s">
        <v>77</v>
      </c>
      <c r="O93" s="34" t="s">
        <v>78</v>
      </c>
      <c r="P93" s="53">
        <v>0.3</v>
      </c>
      <c r="Q93" s="34" t="s">
        <v>79</v>
      </c>
      <c r="R93" s="53" t="s">
        <v>114</v>
      </c>
      <c r="S93" s="34" t="s">
        <v>51</v>
      </c>
      <c r="T93" s="53">
        <v>0.2</v>
      </c>
      <c r="U93" s="53" t="s">
        <v>114</v>
      </c>
      <c r="V93" s="34" t="s">
        <v>46</v>
      </c>
      <c r="W93" s="34" t="s">
        <v>80</v>
      </c>
      <c r="X93" s="34">
        <v>0.6</v>
      </c>
      <c r="Y93" s="53" t="s">
        <v>115</v>
      </c>
      <c r="Z93" s="34" t="s">
        <v>52</v>
      </c>
      <c r="AA93" s="32" t="s">
        <v>111</v>
      </c>
      <c r="AB93" s="32" t="s">
        <v>113</v>
      </c>
      <c r="AC93" s="34" t="s">
        <v>53</v>
      </c>
      <c r="AD93" s="34" t="s">
        <v>54</v>
      </c>
      <c r="AE93" s="36"/>
      <c r="AF93" s="54">
        <v>5862.0328613299998</v>
      </c>
      <c r="AG93" s="54">
        <v>15239.6889648</v>
      </c>
      <c r="AH93" s="54">
        <v>5733.1167317700001</v>
      </c>
      <c r="AI93" s="54">
        <v>52690.390625</v>
      </c>
      <c r="AJ93" s="54">
        <v>114.48186584299999</v>
      </c>
      <c r="AK93" s="54">
        <v>7.0333166122400002</v>
      </c>
      <c r="AL93" s="54">
        <v>135.467036573</v>
      </c>
      <c r="AM93" s="54">
        <v>8.13075625896</v>
      </c>
      <c r="AN93" s="54">
        <v>132.30524036400001</v>
      </c>
      <c r="AO93" s="54">
        <v>7.2268090248099996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47"/>
      <c r="BC93" s="47"/>
      <c r="BD93" s="8">
        <v>50</v>
      </c>
      <c r="BE93" s="36"/>
      <c r="BF93" s="32" t="s">
        <v>37</v>
      </c>
      <c r="BG93" s="37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</row>
    <row r="94" spans="1:80" ht="4.95" customHeight="1" x14ac:dyDescent="0.2">
      <c r="A94" s="30"/>
      <c r="B94" s="36"/>
      <c r="C94" s="36"/>
      <c r="D94" s="38"/>
      <c r="E94" s="36"/>
      <c r="F94" s="30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s="44" customFormat="1" ht="10.199999999999999" x14ac:dyDescent="0.2">
      <c r="A95" s="30"/>
      <c r="B95" s="30" t="s">
        <v>41</v>
      </c>
      <c r="C95" s="30"/>
      <c r="D95" s="41"/>
      <c r="E95" s="30" t="s">
        <v>122</v>
      </c>
      <c r="F95" s="30"/>
      <c r="G95" s="42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30"/>
      <c r="BF95" s="42"/>
      <c r="BG95" s="43"/>
      <c r="BH95" s="42"/>
      <c r="BI95" s="42"/>
      <c r="BJ95" s="42"/>
      <c r="BK95" s="42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0.199999999999999" x14ac:dyDescent="0.2">
      <c r="A96" s="30"/>
      <c r="B96" s="32"/>
      <c r="C96" s="32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6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36"/>
      <c r="BF96" s="32"/>
      <c r="BG96" s="37"/>
      <c r="BH96" s="32"/>
      <c r="BI96" s="32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</row>
    <row r="97" spans="1:75" ht="10.199999999999999" x14ac:dyDescent="0.2">
      <c r="A97" s="30"/>
      <c r="B97" s="32"/>
      <c r="C97" s="32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6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36"/>
      <c r="BF97" s="32"/>
      <c r="BG97" s="37"/>
      <c r="BH97" s="32"/>
      <c r="BI97" s="32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</row>
    <row r="98" spans="1:75" ht="10.199999999999999" x14ac:dyDescent="0.2">
      <c r="A98" s="30"/>
      <c r="B98" s="32"/>
      <c r="C98" s="32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6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36"/>
      <c r="BF98" s="32"/>
      <c r="BG98" s="37"/>
      <c r="BH98" s="32"/>
      <c r="BI98" s="32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</row>
    <row r="99" spans="1:75" ht="10.199999999999999" x14ac:dyDescent="0.2">
      <c r="A99" s="30"/>
      <c r="B99" s="32"/>
      <c r="C99" s="32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6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36"/>
      <c r="BF99" s="32"/>
      <c r="BG99" s="37"/>
      <c r="BH99" s="32"/>
      <c r="BI99" s="32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</row>
    <row r="100" spans="1:75" ht="10.199999999999999" x14ac:dyDescent="0.2">
      <c r="A100" s="30"/>
      <c r="B100" s="32"/>
      <c r="C100" s="32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6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36"/>
      <c r="BF100" s="32"/>
      <c r="BG100" s="90"/>
      <c r="BH100" s="32"/>
      <c r="BI100" s="32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</row>
    <row r="101" spans="1:75" ht="10.199999999999999" x14ac:dyDescent="0.2">
      <c r="A101" s="30"/>
      <c r="B101" s="32"/>
      <c r="C101" s="32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6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36"/>
      <c r="BF101" s="32"/>
      <c r="BG101" s="91"/>
      <c r="BH101" s="32"/>
      <c r="BI101" s="32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</row>
    <row r="102" spans="1:75" ht="10.199999999999999" x14ac:dyDescent="0.2">
      <c r="A102" s="30"/>
      <c r="B102" s="32"/>
      <c r="C102" s="32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152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6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36"/>
      <c r="BF102" s="32"/>
      <c r="BG102" s="91"/>
      <c r="BH102" s="32"/>
      <c r="BI102" s="32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</row>
    <row r="103" spans="1:75" ht="10.199999999999999" x14ac:dyDescent="0.2">
      <c r="A103" s="30"/>
      <c r="B103" s="32"/>
      <c r="C103" s="32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 t="s">
        <v>153</v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36"/>
      <c r="BF103" s="32"/>
      <c r="BG103" s="91"/>
      <c r="BH103" s="32"/>
      <c r="BI103" s="32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</row>
    <row r="104" spans="1:75" ht="10.199999999999999" x14ac:dyDescent="0.2">
      <c r="A104" s="30"/>
      <c r="B104" s="32"/>
      <c r="C104" s="32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154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36"/>
      <c r="BF104" s="32"/>
      <c r="BG104" s="91"/>
      <c r="BH104" s="32"/>
      <c r="BI104" s="32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</row>
    <row r="105" spans="1:75" ht="10.199999999999999" x14ac:dyDescent="0.2">
      <c r="A105" s="30"/>
      <c r="B105" s="32"/>
      <c r="C105" s="32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 t="s">
        <v>155</v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36"/>
      <c r="BF105" s="32"/>
      <c r="BG105" s="91"/>
      <c r="BH105" s="32"/>
      <c r="BI105" s="32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</row>
    <row r="106" spans="1:75" ht="10.199999999999999" x14ac:dyDescent="0.2">
      <c r="A106" s="30"/>
      <c r="B106" s="32"/>
      <c r="C106" s="32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 t="s">
        <v>156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36"/>
      <c r="BF106" s="32"/>
      <c r="BG106" s="91"/>
      <c r="BH106" s="32"/>
      <c r="BI106" s="32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</row>
    <row r="107" spans="1:75" ht="10.199999999999999" x14ac:dyDescent="0.2">
      <c r="A107" s="30"/>
      <c r="B107" s="32"/>
      <c r="C107" s="32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 t="s">
        <v>157</v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36"/>
      <c r="BF107" s="32"/>
      <c r="BG107" s="91"/>
      <c r="BH107" s="32"/>
      <c r="BI107" s="32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</row>
    <row r="108" spans="1:75" ht="10.199999999999999" x14ac:dyDescent="0.2">
      <c r="A108" s="30"/>
      <c r="B108" s="32"/>
      <c r="C108" s="32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 t="s">
        <v>158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36"/>
      <c r="BF108" s="32"/>
      <c r="BG108" s="91"/>
      <c r="BH108" s="32"/>
      <c r="BI108" s="32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</row>
    <row r="109" spans="1:75" ht="10.199999999999999" x14ac:dyDescent="0.2">
      <c r="A109" s="30"/>
      <c r="B109" s="32"/>
      <c r="C109" s="32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 t="s">
        <v>159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36"/>
      <c r="BF109" s="32"/>
      <c r="BG109" s="91"/>
      <c r="BH109" s="32"/>
      <c r="BI109" s="32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</row>
    <row r="110" spans="1:75" ht="10.199999999999999" x14ac:dyDescent="0.2">
      <c r="A110" s="30"/>
      <c r="B110" s="32"/>
      <c r="C110" s="32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 t="s">
        <v>160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36"/>
      <c r="BF110" s="32"/>
      <c r="BG110" s="91"/>
      <c r="BH110" s="32"/>
      <c r="BI110" s="32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</row>
    <row r="111" spans="1:75" ht="10.199999999999999" x14ac:dyDescent="0.2">
      <c r="A111" s="30"/>
      <c r="B111" s="32"/>
      <c r="C111" s="32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 t="s">
        <v>161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36"/>
      <c r="BF111" s="32"/>
      <c r="BG111" s="91"/>
      <c r="BH111" s="32"/>
      <c r="BI111" s="32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</row>
    <row r="112" spans="1:75" ht="10.199999999999999" x14ac:dyDescent="0.2">
      <c r="A112" s="30"/>
      <c r="B112" s="32"/>
      <c r="C112" s="32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 t="s">
        <v>162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36"/>
      <c r="BF112" s="32"/>
      <c r="BG112" s="91"/>
      <c r="BH112" s="32"/>
      <c r="BI112" s="32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</row>
    <row r="113" spans="1:75" ht="10.199999999999999" x14ac:dyDescent="0.2">
      <c r="A113" s="30"/>
      <c r="B113" s="32"/>
      <c r="C113" s="32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 t="s">
        <v>163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36"/>
      <c r="BF113" s="32"/>
      <c r="BG113" s="91"/>
      <c r="BH113" s="32"/>
      <c r="BI113" s="32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</row>
    <row r="114" spans="1:75" ht="10.199999999999999" x14ac:dyDescent="0.2">
      <c r="A114" s="30"/>
      <c r="B114" s="32"/>
      <c r="C114" s="32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 t="s">
        <v>164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36"/>
      <c r="BF114" s="32"/>
      <c r="BG114" s="91"/>
      <c r="BH114" s="32"/>
      <c r="BI114" s="32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</row>
    <row r="115" spans="1:75" ht="10.199999999999999" x14ac:dyDescent="0.2">
      <c r="A115" s="30"/>
      <c r="B115" s="32"/>
      <c r="C115" s="32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 t="s">
        <v>165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36"/>
      <c r="BF115" s="32"/>
      <c r="BG115" s="91"/>
      <c r="BH115" s="32"/>
      <c r="BI115" s="32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</row>
    <row r="116" spans="1:75" ht="10.199999999999999" x14ac:dyDescent="0.2">
      <c r="A116" s="30"/>
      <c r="B116" s="32"/>
      <c r="C116" s="32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 t="s">
        <v>166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36"/>
      <c r="BF116" s="32"/>
      <c r="BG116" s="91"/>
      <c r="BH116" s="32"/>
      <c r="BI116" s="32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</row>
    <row r="117" spans="1:75" ht="10.199999999999999" x14ac:dyDescent="0.2">
      <c r="A117" s="30"/>
      <c r="B117" s="32"/>
      <c r="C117" s="32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36"/>
      <c r="BF117" s="32"/>
      <c r="BG117" s="91"/>
      <c r="BH117" s="32"/>
      <c r="BI117" s="32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</row>
    <row r="118" spans="1:75" ht="10.199999999999999" x14ac:dyDescent="0.2">
      <c r="A118" s="30"/>
      <c r="B118" s="32"/>
      <c r="C118" s="32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36"/>
      <c r="BF118" s="32"/>
      <c r="BG118" s="91"/>
      <c r="BH118" s="32"/>
      <c r="BI118" s="32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</row>
    <row r="119" spans="1:75" ht="10.199999999999999" x14ac:dyDescent="0.2">
      <c r="A119" s="30"/>
      <c r="B119" s="32"/>
      <c r="C119" s="32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36"/>
      <c r="BF119" s="32"/>
      <c r="BG119" s="91"/>
      <c r="BH119" s="32"/>
      <c r="BI119" s="32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</row>
    <row r="120" spans="1:75" ht="10.199999999999999" x14ac:dyDescent="0.2">
      <c r="A120" s="30"/>
      <c r="B120" s="32"/>
      <c r="C120" s="32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36"/>
      <c r="BF120" s="32"/>
      <c r="BG120" s="91"/>
      <c r="BH120" s="32"/>
      <c r="BI120" s="32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</row>
    <row r="121" spans="1:75" ht="10.199999999999999" x14ac:dyDescent="0.2">
      <c r="A121" s="30"/>
      <c r="B121" s="32"/>
      <c r="C121" s="32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36"/>
      <c r="BF121" s="32"/>
      <c r="BG121" s="37"/>
      <c r="BH121" s="32"/>
      <c r="BI121" s="32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</row>
    <row r="122" spans="1:75" ht="10.199999999999999" x14ac:dyDescent="0.2">
      <c r="A122" s="30"/>
      <c r="B122" s="32"/>
      <c r="C122" s="32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36"/>
      <c r="BF122" s="32"/>
      <c r="BG122" s="37"/>
      <c r="BH122" s="32"/>
      <c r="BI122" s="32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</row>
    <row r="123" spans="1:75" ht="10.199999999999999" x14ac:dyDescent="0.2">
      <c r="A123" s="30"/>
      <c r="B123" s="32"/>
      <c r="C123" s="32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36"/>
      <c r="BF123" s="32"/>
      <c r="BG123" s="37"/>
      <c r="BH123" s="32"/>
      <c r="BI123" s="32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</row>
    <row r="124" spans="1:75" ht="10.199999999999999" x14ac:dyDescent="0.2">
      <c r="A124" s="30"/>
      <c r="B124" s="32"/>
      <c r="C124" s="32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36"/>
      <c r="BF124" s="32"/>
      <c r="BG124" s="37"/>
      <c r="BH124" s="32"/>
      <c r="BI124" s="32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</row>
    <row r="125" spans="1:75" ht="10.199999999999999" x14ac:dyDescent="0.2">
      <c r="A125" s="30"/>
      <c r="B125" s="32"/>
      <c r="C125" s="32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36"/>
      <c r="BF125" s="32"/>
      <c r="BG125" s="37"/>
      <c r="BH125" s="32"/>
      <c r="BI125" s="32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</row>
    <row r="126" spans="1:75" ht="10.199999999999999" x14ac:dyDescent="0.2">
      <c r="A126" s="30"/>
      <c r="B126" s="32"/>
      <c r="C126" s="32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36"/>
      <c r="BF126" s="32"/>
      <c r="BG126" s="37"/>
      <c r="BH126" s="32"/>
      <c r="BI126" s="32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</row>
    <row r="127" spans="1:75" ht="10.199999999999999" x14ac:dyDescent="0.2">
      <c r="A127" s="30"/>
      <c r="B127" s="32"/>
      <c r="C127" s="32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6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36"/>
      <c r="BF127" s="32"/>
      <c r="BG127" s="37"/>
      <c r="BH127" s="32"/>
      <c r="BI127" s="32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</row>
    <row r="128" spans="1:75" ht="10.199999999999999" x14ac:dyDescent="0.2">
      <c r="A128" s="30"/>
      <c r="B128" s="32"/>
      <c r="C128" s="32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6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36"/>
      <c r="BF128" s="32"/>
      <c r="BG128" s="37"/>
      <c r="BH128" s="32"/>
      <c r="BI128" s="32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</row>
    <row r="129" spans="1:75" ht="10.199999999999999" x14ac:dyDescent="0.2">
      <c r="A129" s="30"/>
      <c r="B129" s="32"/>
      <c r="C129" s="32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36"/>
      <c r="BF129" s="32"/>
      <c r="BG129" s="37"/>
      <c r="BH129" s="32"/>
      <c r="BI129" s="32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</row>
    <row r="130" spans="1:75" ht="10.199999999999999" x14ac:dyDescent="0.2">
      <c r="A130" s="30"/>
      <c r="B130" s="32"/>
      <c r="C130" s="32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6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36"/>
      <c r="BF130" s="32"/>
      <c r="BG130" s="37"/>
      <c r="BH130" s="32"/>
      <c r="BI130" s="32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</row>
    <row r="131" spans="1:75" ht="10.199999999999999" x14ac:dyDescent="0.2">
      <c r="A131" s="30"/>
      <c r="B131" s="32"/>
      <c r="C131" s="32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6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36"/>
      <c r="BF131" s="32"/>
      <c r="BG131" s="37"/>
      <c r="BH131" s="32"/>
      <c r="BI131" s="32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</row>
    <row r="132" spans="1:75" ht="10.199999999999999" x14ac:dyDescent="0.2">
      <c r="A132" s="30"/>
      <c r="B132" s="32"/>
      <c r="C132" s="32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6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36"/>
      <c r="BF132" s="32"/>
      <c r="BG132" s="37"/>
      <c r="BH132" s="32"/>
      <c r="BI132" s="32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</row>
    <row r="133" spans="1:75" ht="10.199999999999999" x14ac:dyDescent="0.2">
      <c r="A133" s="30"/>
      <c r="B133" s="32"/>
      <c r="C133" s="32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6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36"/>
      <c r="BF133" s="32"/>
      <c r="BG133" s="37"/>
      <c r="BH133" s="32"/>
      <c r="BI133" s="32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</row>
    <row r="134" spans="1:75" ht="10.199999999999999" x14ac:dyDescent="0.2">
      <c r="A134" s="30"/>
      <c r="B134" s="32"/>
      <c r="C134" s="32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6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36"/>
      <c r="BF134" s="32"/>
      <c r="BG134" s="37"/>
      <c r="BH134" s="32"/>
      <c r="BI134" s="32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</row>
    <row r="135" spans="1:75" ht="10.199999999999999" x14ac:dyDescent="0.2">
      <c r="A135" s="30"/>
      <c r="B135" s="32"/>
      <c r="C135" s="32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6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36"/>
      <c r="BF135" s="32"/>
      <c r="BG135" s="37"/>
      <c r="BH135" s="32"/>
      <c r="BI135" s="32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</row>
    <row r="136" spans="1:75" ht="10.199999999999999" x14ac:dyDescent="0.2">
      <c r="A136" s="30"/>
      <c r="B136" s="32"/>
      <c r="C136" s="32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6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36"/>
      <c r="BF136" s="32"/>
      <c r="BG136" s="37"/>
      <c r="BH136" s="32"/>
      <c r="BI136" s="32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</row>
    <row r="137" spans="1:75" ht="10.199999999999999" x14ac:dyDescent="0.2">
      <c r="A137" s="30"/>
      <c r="B137" s="32"/>
      <c r="C137" s="32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6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36"/>
      <c r="BF137" s="32"/>
      <c r="BG137" s="37"/>
      <c r="BH137" s="32"/>
      <c r="BI137" s="32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</row>
    <row r="138" spans="1:75" ht="10.199999999999999" x14ac:dyDescent="0.2">
      <c r="A138" s="30"/>
      <c r="B138" s="32"/>
      <c r="C138" s="32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6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36"/>
      <c r="BF138" s="32"/>
      <c r="BG138" s="37"/>
      <c r="BH138" s="32"/>
      <c r="BI138" s="32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</row>
    <row r="139" spans="1:75" ht="10.199999999999999" x14ac:dyDescent="0.2">
      <c r="A139" s="30"/>
      <c r="B139" s="32"/>
      <c r="C139" s="32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6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36"/>
      <c r="BF139" s="32"/>
      <c r="BG139" s="37"/>
      <c r="BH139" s="32"/>
      <c r="BI139" s="32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</row>
    <row r="140" spans="1:75" ht="10.199999999999999" x14ac:dyDescent="0.2">
      <c r="A140" s="30"/>
      <c r="B140" s="32"/>
      <c r="C140" s="32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6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36"/>
      <c r="BF140" s="32"/>
      <c r="BG140" s="37"/>
      <c r="BH140" s="32"/>
      <c r="BI140" s="32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</row>
    <row r="141" spans="1:75" ht="10.199999999999999" x14ac:dyDescent="0.2">
      <c r="A141" s="30"/>
      <c r="B141" s="32"/>
      <c r="C141" s="32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6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36"/>
      <c r="BF141" s="32"/>
      <c r="BG141" s="37"/>
      <c r="BH141" s="32"/>
      <c r="BI141" s="32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</row>
    <row r="142" spans="1:75" ht="10.199999999999999" x14ac:dyDescent="0.2">
      <c r="A142" s="30"/>
      <c r="B142" s="32"/>
      <c r="C142" s="32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6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36"/>
      <c r="BF142" s="32"/>
      <c r="BG142" s="37"/>
      <c r="BH142" s="32"/>
      <c r="BI142" s="32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</row>
    <row r="143" spans="1:75" ht="10.199999999999999" x14ac:dyDescent="0.2">
      <c r="A143" s="30"/>
      <c r="B143" s="32"/>
      <c r="C143" s="32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6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36"/>
      <c r="BF143" s="32"/>
      <c r="BG143" s="37"/>
      <c r="BH143" s="32"/>
      <c r="BI143" s="32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</row>
    <row r="144" spans="1:75" ht="10.199999999999999" x14ac:dyDescent="0.2">
      <c r="A144" s="30"/>
      <c r="B144" s="32"/>
      <c r="C144" s="32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6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36"/>
      <c r="BF144" s="32"/>
      <c r="BG144" s="37"/>
      <c r="BH144" s="32"/>
      <c r="BI144" s="32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</row>
    <row r="145" spans="1:75" ht="10.199999999999999" x14ac:dyDescent="0.2">
      <c r="A145" s="30"/>
      <c r="B145" s="32"/>
      <c r="C145" s="32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6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36"/>
      <c r="BF145" s="32"/>
      <c r="BG145" s="37"/>
      <c r="BH145" s="32"/>
      <c r="BI145" s="32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</row>
    <row r="146" spans="1:75" ht="10.199999999999999" x14ac:dyDescent="0.2">
      <c r="A146" s="30"/>
      <c r="B146" s="32"/>
      <c r="C146" s="32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6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36"/>
      <c r="BF146" s="32"/>
      <c r="BG146" s="37"/>
      <c r="BH146" s="32"/>
      <c r="BI146" s="32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</row>
    <row r="147" spans="1:75" ht="10.199999999999999" x14ac:dyDescent="0.2">
      <c r="A147" s="30"/>
      <c r="B147" s="32"/>
      <c r="C147" s="32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6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36"/>
      <c r="BF147" s="32"/>
      <c r="BG147" s="37"/>
      <c r="BH147" s="32"/>
      <c r="BI147" s="32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</row>
    <row r="148" spans="1:75" ht="10.199999999999999" x14ac:dyDescent="0.2">
      <c r="A148" s="30"/>
      <c r="B148" s="32"/>
      <c r="C148" s="32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6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36"/>
      <c r="BF148" s="32"/>
      <c r="BG148" s="37"/>
      <c r="BH148" s="32"/>
      <c r="BI148" s="32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</row>
    <row r="149" spans="1:75" ht="10.199999999999999" x14ac:dyDescent="0.2">
      <c r="A149" s="30"/>
      <c r="B149" s="32"/>
      <c r="C149" s="32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6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36"/>
      <c r="BF149" s="32"/>
      <c r="BG149" s="37"/>
      <c r="BH149" s="32"/>
      <c r="BI149" s="32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</row>
    <row r="150" spans="1:75" ht="10.199999999999999" x14ac:dyDescent="0.2">
      <c r="A150" s="30"/>
      <c r="B150" s="32"/>
      <c r="C150" s="32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6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6"/>
      <c r="BF150" s="32"/>
      <c r="BG150" s="37"/>
      <c r="BH150" s="32"/>
      <c r="BI150" s="32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</row>
    <row r="151" spans="1:75" ht="10.199999999999999" x14ac:dyDescent="0.2">
      <c r="A151" s="30"/>
      <c r="B151" s="32"/>
      <c r="C151" s="32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6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6"/>
      <c r="BF151" s="32"/>
      <c r="BG151" s="37"/>
      <c r="BH151" s="32"/>
      <c r="BI151" s="32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</row>
    <row r="152" spans="1:75" ht="10.199999999999999" x14ac:dyDescent="0.2">
      <c r="A152" s="30"/>
      <c r="B152" s="32"/>
      <c r="C152" s="32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6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6"/>
      <c r="BF152" s="32"/>
      <c r="BG152" s="37"/>
      <c r="BH152" s="32"/>
      <c r="BI152" s="32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</row>
    <row r="153" spans="1:75" ht="10.199999999999999" x14ac:dyDescent="0.2">
      <c r="A153" s="30"/>
      <c r="B153" s="32"/>
      <c r="C153" s="32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6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6"/>
      <c r="BF153" s="32"/>
      <c r="BG153" s="37"/>
      <c r="BH153" s="32"/>
      <c r="BI153" s="32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</row>
    <row r="154" spans="1:75" ht="10.199999999999999" x14ac:dyDescent="0.2">
      <c r="A154" s="30"/>
      <c r="B154" s="32"/>
      <c r="C154" s="32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6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6"/>
      <c r="BF154" s="32"/>
      <c r="BG154" s="37"/>
      <c r="BH154" s="32"/>
      <c r="BI154" s="32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</row>
    <row r="155" spans="1:75" ht="10.199999999999999" x14ac:dyDescent="0.2">
      <c r="A155" s="30"/>
      <c r="B155" s="32"/>
      <c r="C155" s="32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6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6"/>
      <c r="BF155" s="32"/>
      <c r="BG155" s="37"/>
      <c r="BH155" s="32"/>
      <c r="BI155" s="32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</row>
    <row r="156" spans="1:75" ht="10.199999999999999" x14ac:dyDescent="0.2">
      <c r="A156" s="30"/>
      <c r="B156" s="32"/>
      <c r="C156" s="32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6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6"/>
      <c r="BF156" s="32"/>
      <c r="BG156" s="37"/>
      <c r="BH156" s="32"/>
      <c r="BI156" s="32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</row>
    <row r="157" spans="1:75" ht="10.199999999999999" x14ac:dyDescent="0.2">
      <c r="A157" s="30"/>
      <c r="B157" s="32"/>
      <c r="C157" s="32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6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36"/>
      <c r="BF157" s="32"/>
      <c r="BG157" s="37"/>
      <c r="BH157" s="32"/>
      <c r="BI157" s="32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</row>
    <row r="158" spans="1:75" ht="10.199999999999999" x14ac:dyDescent="0.2">
      <c r="A158" s="30"/>
      <c r="B158" s="32"/>
      <c r="C158" s="32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6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36"/>
      <c r="BF158" s="32"/>
      <c r="BG158" s="37"/>
      <c r="BH158" s="32"/>
      <c r="BI158" s="32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</row>
    <row r="159" spans="1:75" ht="10.199999999999999" x14ac:dyDescent="0.2">
      <c r="A159" s="30"/>
      <c r="B159" s="32"/>
      <c r="C159" s="32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6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36"/>
      <c r="BF159" s="32"/>
      <c r="BG159" s="37"/>
      <c r="BH159" s="32"/>
      <c r="BI159" s="32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</row>
    <row r="160" spans="1:75" ht="10.199999999999999" x14ac:dyDescent="0.2">
      <c r="A160" s="30"/>
      <c r="B160" s="32"/>
      <c r="C160" s="32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6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36"/>
      <c r="BF160" s="32"/>
      <c r="BG160" s="37"/>
      <c r="BH160" s="32"/>
      <c r="BI160" s="32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</row>
    <row r="161" spans="1:75" ht="10.199999999999999" x14ac:dyDescent="0.2">
      <c r="A161" s="30"/>
      <c r="B161" s="32"/>
      <c r="C161" s="32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6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36"/>
      <c r="BF161" s="32"/>
      <c r="BG161" s="37"/>
      <c r="BH161" s="32"/>
      <c r="BI161" s="32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</row>
    <row r="162" spans="1:75" ht="10.199999999999999" x14ac:dyDescent="0.2">
      <c r="A162" s="30"/>
      <c r="B162" s="32"/>
      <c r="C162" s="32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6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36"/>
      <c r="BF162" s="32"/>
      <c r="BG162" s="37"/>
      <c r="BH162" s="32"/>
      <c r="BI162" s="32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</row>
    <row r="163" spans="1:75" ht="10.199999999999999" x14ac:dyDescent="0.2">
      <c r="A163" s="30"/>
      <c r="B163" s="32"/>
      <c r="C163" s="32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6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36"/>
      <c r="BF163" s="32"/>
      <c r="BG163" s="37"/>
      <c r="BH163" s="32"/>
      <c r="BI163" s="32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</row>
    <row r="164" spans="1:75" ht="10.199999999999999" x14ac:dyDescent="0.2">
      <c r="A164" s="30"/>
      <c r="B164" s="32"/>
      <c r="C164" s="32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6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36"/>
      <c r="BF164" s="32"/>
      <c r="BG164" s="37"/>
      <c r="BH164" s="32"/>
      <c r="BI164" s="32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</row>
    <row r="165" spans="1:75" ht="10.199999999999999" x14ac:dyDescent="0.2">
      <c r="A165" s="30"/>
      <c r="B165" s="32"/>
      <c r="C165" s="32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6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36"/>
      <c r="BF165" s="32"/>
      <c r="BG165" s="37"/>
      <c r="BH165" s="32"/>
      <c r="BI165" s="32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</row>
    <row r="166" spans="1:75" ht="10.199999999999999" x14ac:dyDescent="0.2">
      <c r="A166" s="30"/>
      <c r="B166" s="32"/>
      <c r="C166" s="32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6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36"/>
      <c r="BF166" s="32"/>
      <c r="BG166" s="37"/>
      <c r="BH166" s="32"/>
      <c r="BI166" s="32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</row>
    <row r="167" spans="1:75" ht="10.199999999999999" x14ac:dyDescent="0.2">
      <c r="A167" s="30"/>
      <c r="B167" s="32"/>
      <c r="C167" s="32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6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36"/>
      <c r="BF167" s="32"/>
      <c r="BG167" s="37"/>
      <c r="BH167" s="32"/>
      <c r="BI167" s="32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</row>
    <row r="168" spans="1:75" ht="10.199999999999999" x14ac:dyDescent="0.2">
      <c r="A168" s="30"/>
      <c r="B168" s="32"/>
      <c r="C168" s="32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6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36"/>
      <c r="BF168" s="32"/>
      <c r="BG168" s="37"/>
      <c r="BH168" s="32"/>
      <c r="BI168" s="32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</row>
    <row r="169" spans="1:75" ht="10.199999999999999" x14ac:dyDescent="0.2">
      <c r="A169" s="30"/>
      <c r="B169" s="32"/>
      <c r="C169" s="32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6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36"/>
      <c r="BF169" s="32"/>
      <c r="BG169" s="37"/>
      <c r="BH169" s="32"/>
      <c r="BI169" s="32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</row>
    <row r="170" spans="1:75" ht="10.199999999999999" x14ac:dyDescent="0.2">
      <c r="A170" s="30"/>
      <c r="B170" s="32"/>
      <c r="C170" s="32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6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36"/>
      <c r="BF170" s="32"/>
      <c r="BG170" s="37"/>
      <c r="BH170" s="32"/>
      <c r="BI170" s="32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</row>
    <row r="171" spans="1:75" ht="10.199999999999999" x14ac:dyDescent="0.2">
      <c r="A171" s="30"/>
      <c r="B171" s="32"/>
      <c r="C171" s="32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6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36"/>
      <c r="BF171" s="32"/>
      <c r="BG171" s="37"/>
      <c r="BH171" s="32"/>
      <c r="BI171" s="32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</row>
    <row r="172" spans="1:75" ht="10.199999999999999" x14ac:dyDescent="0.2">
      <c r="A172" s="30"/>
      <c r="B172" s="32"/>
      <c r="C172" s="32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6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36"/>
      <c r="BF172" s="32"/>
      <c r="BG172" s="37"/>
      <c r="BH172" s="32"/>
      <c r="BI172" s="32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</row>
    <row r="173" spans="1:75" ht="10.199999999999999" x14ac:dyDescent="0.2">
      <c r="A173" s="30"/>
      <c r="B173" s="32"/>
      <c r="C173" s="32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6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36"/>
      <c r="BF173" s="32"/>
      <c r="BG173" s="37"/>
      <c r="BH173" s="32"/>
      <c r="BI173" s="32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</row>
    <row r="174" spans="1:75" ht="10.199999999999999" x14ac:dyDescent="0.2">
      <c r="A174" s="30"/>
      <c r="B174" s="32"/>
      <c r="C174" s="32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6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36"/>
      <c r="BF174" s="32"/>
      <c r="BG174" s="37"/>
      <c r="BH174" s="32"/>
      <c r="BI174" s="32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</row>
    <row r="175" spans="1:75" ht="10.199999999999999" x14ac:dyDescent="0.2">
      <c r="A175" s="30"/>
      <c r="B175" s="32"/>
      <c r="C175" s="32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6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36"/>
      <c r="BF175" s="32"/>
      <c r="BG175" s="37"/>
      <c r="BH175" s="32"/>
      <c r="BI175" s="32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</row>
    <row r="176" spans="1:75" ht="10.199999999999999" x14ac:dyDescent="0.2">
      <c r="A176" s="30"/>
      <c r="B176" s="32"/>
      <c r="C176" s="32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6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36"/>
      <c r="BF176" s="32"/>
      <c r="BG176" s="37"/>
      <c r="BH176" s="32"/>
      <c r="BI176" s="32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</row>
    <row r="177" spans="1:75" ht="10.199999999999999" x14ac:dyDescent="0.2">
      <c r="A177" s="30"/>
      <c r="B177" s="32"/>
      <c r="C177" s="32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6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36"/>
      <c r="BF177" s="32"/>
      <c r="BG177" s="37"/>
      <c r="BH177" s="32"/>
      <c r="BI177" s="32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</row>
    <row r="178" spans="1:75" ht="10.199999999999999" x14ac:dyDescent="0.2">
      <c r="A178" s="30"/>
      <c r="B178" s="32"/>
      <c r="C178" s="32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6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36"/>
      <c r="BF178" s="32"/>
      <c r="BG178" s="37"/>
      <c r="BH178" s="32"/>
      <c r="BI178" s="32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</row>
    <row r="179" spans="1:75" ht="10.199999999999999" x14ac:dyDescent="0.2">
      <c r="A179" s="30"/>
      <c r="B179" s="32"/>
      <c r="C179" s="32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36"/>
      <c r="BF179" s="32"/>
      <c r="BG179" s="37"/>
      <c r="BH179" s="32"/>
      <c r="BI179" s="32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</row>
    <row r="180" spans="1:75" ht="10.199999999999999" x14ac:dyDescent="0.2">
      <c r="A180" s="30"/>
      <c r="B180" s="32"/>
      <c r="C180" s="32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36"/>
      <c r="BF180" s="32"/>
      <c r="BG180" s="37"/>
      <c r="BH180" s="32"/>
      <c r="BI180" s="32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</row>
    <row r="181" spans="1:75" ht="10.199999999999999" x14ac:dyDescent="0.2">
      <c r="A181" s="30"/>
      <c r="B181" s="32"/>
      <c r="C181" s="32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36"/>
      <c r="BF181" s="32"/>
      <c r="BG181" s="37"/>
      <c r="BH181" s="32"/>
      <c r="BI181" s="32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</row>
    <row r="182" spans="1:75" ht="10.199999999999999" x14ac:dyDescent="0.2">
      <c r="A182" s="30"/>
      <c r="B182" s="32"/>
      <c r="C182" s="32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36"/>
      <c r="BF182" s="32"/>
      <c r="BG182" s="37"/>
      <c r="BH182" s="32"/>
      <c r="BI182" s="32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</row>
    <row r="183" spans="1:75" ht="10.199999999999999" x14ac:dyDescent="0.2">
      <c r="A183" s="30"/>
      <c r="B183" s="32"/>
      <c r="C183" s="32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36"/>
      <c r="BF183" s="32"/>
      <c r="BG183" s="37"/>
      <c r="BH183" s="32"/>
      <c r="BI183" s="32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</row>
    <row r="184" spans="1:75" ht="10.199999999999999" x14ac:dyDescent="0.2">
      <c r="A184" s="30"/>
      <c r="B184" s="32"/>
      <c r="C184" s="32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36"/>
      <c r="BF184" s="32"/>
      <c r="BG184" s="37"/>
      <c r="BH184" s="32"/>
      <c r="BI184" s="32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</row>
    <row r="185" spans="1:75" ht="10.199999999999999" x14ac:dyDescent="0.2">
      <c r="A185" s="30"/>
      <c r="B185" s="32"/>
      <c r="C185" s="32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36"/>
      <c r="BF185" s="32"/>
      <c r="BG185" s="37"/>
      <c r="BH185" s="32"/>
      <c r="BI185" s="32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</row>
    <row r="186" spans="1:75" ht="10.199999999999999" x14ac:dyDescent="0.2">
      <c r="A186" s="30"/>
      <c r="B186" s="32"/>
      <c r="C186" s="32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36"/>
      <c r="BF186" s="32"/>
      <c r="BG186" s="37"/>
      <c r="BH186" s="32"/>
      <c r="BI186" s="32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</row>
    <row r="187" spans="1:75" ht="10.199999999999999" x14ac:dyDescent="0.2">
      <c r="A187" s="30"/>
      <c r="B187" s="32"/>
      <c r="C187" s="32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36"/>
      <c r="BF187" s="32"/>
      <c r="BG187" s="37"/>
      <c r="BH187" s="32"/>
      <c r="BI187" s="32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</row>
    <row r="188" spans="1:75" ht="10.199999999999999" x14ac:dyDescent="0.2">
      <c r="A188" s="30"/>
      <c r="B188" s="32"/>
      <c r="C188" s="32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36"/>
      <c r="BF188" s="32"/>
      <c r="BG188" s="37"/>
      <c r="BH188" s="32"/>
      <c r="BI188" s="32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</row>
    <row r="189" spans="1:75" ht="10.199999999999999" x14ac:dyDescent="0.2">
      <c r="A189" s="30"/>
      <c r="B189" s="32"/>
      <c r="C189" s="32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36"/>
      <c r="BF189" s="32"/>
      <c r="BG189" s="37"/>
      <c r="BH189" s="32"/>
      <c r="BI189" s="32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</row>
    <row r="190" spans="1:75" ht="10.199999999999999" x14ac:dyDescent="0.2">
      <c r="A190" s="30"/>
      <c r="B190" s="32"/>
      <c r="C190" s="32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36"/>
      <c r="BF190" s="32"/>
      <c r="BG190" s="37"/>
      <c r="BH190" s="32"/>
      <c r="BI190" s="32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</row>
    <row r="191" spans="1:75" ht="10.199999999999999" x14ac:dyDescent="0.2">
      <c r="A191" s="30"/>
      <c r="B191" s="32"/>
      <c r="C191" s="32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36"/>
      <c r="BF191" s="32"/>
      <c r="BG191" s="37"/>
      <c r="BH191" s="32"/>
      <c r="BI191" s="32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</row>
    <row r="192" spans="1:75" ht="10.199999999999999" x14ac:dyDescent="0.2">
      <c r="A192" s="30"/>
      <c r="B192" s="32"/>
      <c r="C192" s="32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36"/>
      <c r="BF192" s="32"/>
      <c r="BG192" s="37"/>
      <c r="BH192" s="32"/>
      <c r="BI192" s="32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</row>
    <row r="193" spans="1:75" ht="10.199999999999999" x14ac:dyDescent="0.2">
      <c r="A193" s="30"/>
      <c r="B193" s="32"/>
      <c r="C193" s="32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36"/>
      <c r="BF193" s="32"/>
      <c r="BG193" s="37"/>
      <c r="BH193" s="32"/>
      <c r="BI193" s="32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</row>
    <row r="194" spans="1:75" ht="10.199999999999999" x14ac:dyDescent="0.2">
      <c r="A194" s="30"/>
      <c r="B194" s="32"/>
      <c r="C194" s="32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36"/>
      <c r="BF194" s="32"/>
      <c r="BG194" s="37"/>
      <c r="BH194" s="32"/>
      <c r="BI194" s="32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</row>
    <row r="195" spans="1:75" ht="10.199999999999999" x14ac:dyDescent="0.2">
      <c r="A195" s="30"/>
      <c r="B195" s="32"/>
      <c r="C195" s="32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36"/>
      <c r="BF195" s="32"/>
      <c r="BG195" s="37"/>
      <c r="BH195" s="32"/>
      <c r="BI195" s="32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</row>
    <row r="196" spans="1:75" ht="10.199999999999999" x14ac:dyDescent="0.2">
      <c r="A196" s="30"/>
      <c r="B196" s="32"/>
      <c r="C196" s="32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36"/>
      <c r="BF196" s="32"/>
      <c r="BG196" s="37"/>
      <c r="BH196" s="32"/>
      <c r="BI196" s="32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</row>
    <row r="197" spans="1:75" ht="10.199999999999999" x14ac:dyDescent="0.2">
      <c r="A197" s="30"/>
      <c r="B197" s="32"/>
      <c r="C197" s="32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36"/>
      <c r="BF197" s="32"/>
      <c r="BG197" s="37"/>
      <c r="BH197" s="32"/>
      <c r="BI197" s="32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</row>
    <row r="198" spans="1:75" ht="10.199999999999999" x14ac:dyDescent="0.2">
      <c r="A198" s="30"/>
      <c r="B198" s="32"/>
      <c r="C198" s="32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36"/>
      <c r="BF198" s="32"/>
      <c r="BG198" s="37"/>
      <c r="BH198" s="32"/>
      <c r="BI198" s="32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</row>
    <row r="199" spans="1:75" ht="10.199999999999999" x14ac:dyDescent="0.2">
      <c r="A199" s="30"/>
      <c r="B199" s="32"/>
      <c r="C199" s="32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36"/>
      <c r="BF199" s="32"/>
      <c r="BG199" s="37"/>
      <c r="BH199" s="32"/>
      <c r="BI199" s="32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</row>
    <row r="200" spans="1:75" ht="10.199999999999999" x14ac:dyDescent="0.2">
      <c r="A200" s="30"/>
      <c r="B200" s="32"/>
      <c r="C200" s="32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36"/>
      <c r="BF200" s="32"/>
      <c r="BG200" s="37"/>
      <c r="BH200" s="32"/>
      <c r="BI200" s="32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</row>
    <row r="201" spans="1:75" ht="10.199999999999999" x14ac:dyDescent="0.2">
      <c r="A201" s="30"/>
      <c r="B201" s="32"/>
      <c r="C201" s="32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36"/>
      <c r="BF201" s="32"/>
      <c r="BG201" s="37"/>
      <c r="BH201" s="32"/>
      <c r="BI201" s="32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</row>
    <row r="202" spans="1:75" ht="10.199999999999999" x14ac:dyDescent="0.2">
      <c r="A202" s="30"/>
      <c r="B202" s="32"/>
      <c r="C202" s="32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36"/>
      <c r="BF202" s="32"/>
      <c r="BG202" s="37"/>
      <c r="BH202" s="32"/>
      <c r="BI202" s="32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</row>
    <row r="203" spans="1:75" ht="10.199999999999999" x14ac:dyDescent="0.2">
      <c r="A203" s="30"/>
      <c r="B203" s="32"/>
      <c r="C203" s="32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6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36"/>
      <c r="BF203" s="32"/>
      <c r="BG203" s="37"/>
      <c r="BH203" s="32"/>
      <c r="BI203" s="32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</row>
    <row r="204" spans="1:75" ht="10.199999999999999" x14ac:dyDescent="0.2">
      <c r="A204" s="30"/>
      <c r="B204" s="32"/>
      <c r="C204" s="32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6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36"/>
      <c r="BF204" s="32"/>
      <c r="BG204" s="37"/>
      <c r="BH204" s="32"/>
      <c r="BI204" s="32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</row>
    <row r="205" spans="1:75" ht="10.199999999999999" x14ac:dyDescent="0.2">
      <c r="A205" s="30"/>
      <c r="B205" s="32"/>
      <c r="C205" s="32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36"/>
      <c r="BF205" s="32"/>
      <c r="BG205" s="37"/>
      <c r="BH205" s="32"/>
      <c r="BI205" s="32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</row>
    <row r="206" spans="1:75" ht="10.199999999999999" x14ac:dyDescent="0.2">
      <c r="A206" s="30"/>
      <c r="B206" s="32"/>
      <c r="C206" s="32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6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36"/>
      <c r="BF206" s="32"/>
      <c r="BG206" s="37"/>
      <c r="BH206" s="32"/>
      <c r="BI206" s="32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</row>
    <row r="207" spans="1:75" ht="10.199999999999999" x14ac:dyDescent="0.2">
      <c r="A207" s="30"/>
      <c r="B207" s="32"/>
      <c r="C207" s="32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6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36"/>
      <c r="BF207" s="32"/>
      <c r="BG207" s="37"/>
      <c r="BH207" s="32"/>
      <c r="BI207" s="32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</row>
    <row r="208" spans="1:75" ht="10.199999999999999" x14ac:dyDescent="0.2">
      <c r="A208" s="30"/>
      <c r="B208" s="32"/>
      <c r="C208" s="32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6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36"/>
      <c r="BF208" s="32"/>
      <c r="BG208" s="37"/>
      <c r="BH208" s="32"/>
      <c r="BI208" s="32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</row>
    <row r="209" spans="1:75" ht="10.199999999999999" x14ac:dyDescent="0.2">
      <c r="A209" s="30"/>
      <c r="B209" s="32"/>
      <c r="C209" s="32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6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36"/>
      <c r="BF209" s="32"/>
      <c r="BG209" s="37"/>
      <c r="BH209" s="32"/>
      <c r="BI209" s="32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</row>
    <row r="210" spans="1:75" ht="10.199999999999999" x14ac:dyDescent="0.2">
      <c r="A210" s="30"/>
      <c r="B210" s="32"/>
      <c r="C210" s="32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6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36"/>
      <c r="BF210" s="32"/>
      <c r="BG210" s="37"/>
      <c r="BH210" s="32"/>
      <c r="BI210" s="32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</row>
    <row r="211" spans="1:75" ht="10.199999999999999" x14ac:dyDescent="0.2">
      <c r="A211" s="30"/>
      <c r="B211" s="32"/>
      <c r="C211" s="32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6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36"/>
      <c r="BF211" s="32"/>
      <c r="BG211" s="37"/>
      <c r="BH211" s="32"/>
      <c r="BI211" s="32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</row>
    <row r="212" spans="1:75" ht="10.199999999999999" x14ac:dyDescent="0.2">
      <c r="A212" s="30"/>
      <c r="B212" s="32"/>
      <c r="C212" s="32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6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36"/>
      <c r="BF212" s="32"/>
      <c r="BG212" s="37"/>
      <c r="BH212" s="32"/>
      <c r="BI212" s="32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</row>
    <row r="213" spans="1:75" ht="10.199999999999999" x14ac:dyDescent="0.2">
      <c r="A213" s="30"/>
      <c r="B213" s="32"/>
      <c r="C213" s="32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6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36"/>
      <c r="BF213" s="32"/>
      <c r="BG213" s="37"/>
      <c r="BH213" s="32"/>
      <c r="BI213" s="32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</row>
    <row r="214" spans="1:75" ht="10.199999999999999" x14ac:dyDescent="0.2">
      <c r="A214" s="30"/>
      <c r="B214" s="32"/>
      <c r="C214" s="32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6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36"/>
      <c r="BF214" s="32"/>
      <c r="BG214" s="37"/>
      <c r="BH214" s="32"/>
      <c r="BI214" s="32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</row>
    <row r="215" spans="1:75" ht="10.199999999999999" x14ac:dyDescent="0.2">
      <c r="A215" s="30"/>
      <c r="B215" s="32"/>
      <c r="C215" s="32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6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36"/>
      <c r="BF215" s="32"/>
      <c r="BG215" s="37"/>
      <c r="BH215" s="32"/>
      <c r="BI215" s="32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</row>
    <row r="216" spans="1:75" ht="10.199999999999999" x14ac:dyDescent="0.2">
      <c r="A216" s="30"/>
      <c r="B216" s="32"/>
      <c r="C216" s="32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6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36"/>
      <c r="BF216" s="32"/>
      <c r="BG216" s="37"/>
      <c r="BH216" s="32"/>
      <c r="BI216" s="32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</row>
    <row r="217" spans="1:75" ht="10.199999999999999" x14ac:dyDescent="0.2">
      <c r="A217" s="30"/>
      <c r="B217" s="32"/>
      <c r="C217" s="32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6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36"/>
      <c r="BF217" s="32"/>
      <c r="BG217" s="37"/>
      <c r="BH217" s="32"/>
      <c r="BI217" s="32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</row>
    <row r="218" spans="1:75" ht="10.199999999999999" x14ac:dyDescent="0.2">
      <c r="A218" s="30"/>
      <c r="B218" s="32"/>
      <c r="C218" s="32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6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36"/>
      <c r="BF218" s="32"/>
      <c r="BG218" s="37"/>
      <c r="BH218" s="32"/>
      <c r="BI218" s="32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</row>
    <row r="219" spans="1:75" ht="10.199999999999999" x14ac:dyDescent="0.2">
      <c r="A219" s="30"/>
      <c r="B219" s="32"/>
      <c r="C219" s="32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6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36"/>
      <c r="BF219" s="32"/>
      <c r="BG219" s="37"/>
      <c r="BH219" s="32"/>
      <c r="BI219" s="32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</row>
    <row r="220" spans="1:75" ht="10.199999999999999" x14ac:dyDescent="0.2">
      <c r="A220" s="30"/>
      <c r="B220" s="32"/>
      <c r="C220" s="32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6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36"/>
      <c r="BF220" s="32"/>
      <c r="BG220" s="37"/>
      <c r="BH220" s="32"/>
      <c r="BI220" s="32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</row>
    <row r="221" spans="1:75" ht="10.199999999999999" x14ac:dyDescent="0.2">
      <c r="A221" s="30"/>
      <c r="B221" s="32"/>
      <c r="C221" s="32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6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36"/>
      <c r="BF221" s="32"/>
      <c r="BG221" s="37"/>
      <c r="BH221" s="32"/>
      <c r="BI221" s="32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</row>
    <row r="222" spans="1:75" ht="10.199999999999999" x14ac:dyDescent="0.2">
      <c r="A222" s="30"/>
      <c r="B222" s="32"/>
      <c r="C222" s="32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6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36"/>
      <c r="BF222" s="32"/>
      <c r="BG222" s="37"/>
      <c r="BH222" s="32"/>
      <c r="BI222" s="32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</row>
    <row r="223" spans="1:75" ht="10.199999999999999" x14ac:dyDescent="0.2">
      <c r="A223" s="30"/>
      <c r="B223" s="32"/>
      <c r="C223" s="32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6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36"/>
      <c r="BF223" s="32"/>
      <c r="BG223" s="37"/>
      <c r="BH223" s="32"/>
      <c r="BI223" s="32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</row>
    <row r="224" spans="1:75" ht="10.199999999999999" x14ac:dyDescent="0.2">
      <c r="A224" s="30"/>
      <c r="B224" s="32"/>
      <c r="C224" s="32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6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36"/>
      <c r="BF224" s="32"/>
      <c r="BG224" s="37"/>
      <c r="BH224" s="32"/>
      <c r="BI224" s="32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</row>
    <row r="225" spans="1:75" ht="10.199999999999999" x14ac:dyDescent="0.2">
      <c r="A225" s="30"/>
      <c r="B225" s="32"/>
      <c r="C225" s="32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6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36"/>
      <c r="BF225" s="32"/>
      <c r="BG225" s="37"/>
      <c r="BH225" s="32"/>
      <c r="BI225" s="32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</row>
    <row r="226" spans="1:75" ht="10.199999999999999" x14ac:dyDescent="0.2">
      <c r="A226" s="30"/>
      <c r="B226" s="32"/>
      <c r="C226" s="32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6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36"/>
      <c r="BF226" s="32"/>
      <c r="BG226" s="37"/>
      <c r="BH226" s="32"/>
      <c r="BI226" s="32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</row>
    <row r="227" spans="1:75" ht="10.199999999999999" x14ac:dyDescent="0.2">
      <c r="A227" s="30"/>
      <c r="B227" s="32"/>
      <c r="C227" s="32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6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36"/>
      <c r="BF227" s="32"/>
      <c r="BG227" s="37"/>
      <c r="BH227" s="32"/>
      <c r="BI227" s="32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</row>
    <row r="228" spans="1:75" ht="10.199999999999999" x14ac:dyDescent="0.2">
      <c r="A228" s="30"/>
      <c r="B228" s="32"/>
      <c r="C228" s="32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6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36"/>
      <c r="BF228" s="32"/>
      <c r="BG228" s="37"/>
      <c r="BH228" s="32"/>
      <c r="BI228" s="32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</row>
    <row r="229" spans="1:75" ht="10.199999999999999" x14ac:dyDescent="0.2">
      <c r="A229" s="30"/>
      <c r="B229" s="32"/>
      <c r="C229" s="32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6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36"/>
      <c r="BF229" s="32"/>
      <c r="BG229" s="37"/>
      <c r="BH229" s="32"/>
      <c r="BI229" s="32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</row>
    <row r="230" spans="1:75" ht="10.199999999999999" x14ac:dyDescent="0.2">
      <c r="A230" s="30"/>
      <c r="B230" s="32"/>
      <c r="C230" s="32"/>
      <c r="D230" s="49"/>
      <c r="E230" s="32"/>
      <c r="F230" s="30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6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36"/>
      <c r="BF230" s="32"/>
      <c r="BG230" s="37"/>
      <c r="BH230" s="32"/>
      <c r="BI230" s="32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</row>
    <row r="231" spans="1:75" ht="10.199999999999999" x14ac:dyDescent="0.2">
      <c r="A231" s="30"/>
      <c r="B231" s="32"/>
      <c r="C231" s="32"/>
      <c r="D231" s="49"/>
      <c r="E231" s="32"/>
      <c r="F231" s="30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6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36"/>
      <c r="BF231" s="32"/>
      <c r="BG231" s="37"/>
      <c r="BH231" s="32"/>
      <c r="BI231" s="32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</row>
    <row r="232" spans="1:75" ht="10.199999999999999" x14ac:dyDescent="0.2">
      <c r="A232" s="30"/>
      <c r="B232" s="32"/>
      <c r="C232" s="32"/>
      <c r="D232" s="49"/>
      <c r="E232" s="32"/>
      <c r="F232" s="30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6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36"/>
      <c r="BF232" s="32"/>
      <c r="BG232" s="37"/>
      <c r="BH232" s="32"/>
      <c r="BI232" s="32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</row>
    <row r="233" spans="1:75" ht="10.199999999999999" x14ac:dyDescent="0.2">
      <c r="A233" s="30"/>
      <c r="B233" s="32"/>
      <c r="C233" s="32"/>
      <c r="D233" s="49"/>
      <c r="E233" s="32"/>
      <c r="F233" s="30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6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36"/>
      <c r="BF233" s="32"/>
      <c r="BG233" s="37"/>
      <c r="BH233" s="32"/>
      <c r="BI233" s="32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</row>
    <row r="234" spans="1:75" ht="10.199999999999999" x14ac:dyDescent="0.2">
      <c r="A234" s="30"/>
      <c r="B234" s="32"/>
      <c r="C234" s="32"/>
      <c r="D234" s="49"/>
      <c r="E234" s="32"/>
      <c r="F234" s="30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6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36"/>
      <c r="BF234" s="32"/>
      <c r="BG234" s="37"/>
      <c r="BH234" s="32"/>
      <c r="BI234" s="32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</row>
    <row r="235" spans="1:75" ht="10.199999999999999" x14ac:dyDescent="0.2">
      <c r="A235" s="30"/>
      <c r="B235" s="32"/>
      <c r="C235" s="32"/>
      <c r="D235" s="49"/>
      <c r="E235" s="32"/>
      <c r="F235" s="30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6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36"/>
      <c r="BF235" s="32"/>
      <c r="BG235" s="37"/>
      <c r="BH235" s="32"/>
      <c r="BI235" s="32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</row>
    <row r="236" spans="1:75" ht="10.199999999999999" x14ac:dyDescent="0.2">
      <c r="A236" s="30"/>
      <c r="B236" s="32"/>
      <c r="C236" s="32"/>
      <c r="D236" s="49"/>
      <c r="E236" s="32"/>
      <c r="F236" s="30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6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36"/>
      <c r="BF236" s="32"/>
      <c r="BG236" s="37"/>
      <c r="BH236" s="32"/>
      <c r="BI236" s="32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</row>
    <row r="237" spans="1:75" ht="10.199999999999999" x14ac:dyDescent="0.2">
      <c r="A237" s="30"/>
      <c r="B237" s="32"/>
      <c r="C237" s="32"/>
      <c r="D237" s="49"/>
      <c r="E237" s="32"/>
      <c r="F237" s="30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6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36"/>
      <c r="BF237" s="32"/>
      <c r="BG237" s="37"/>
      <c r="BH237" s="32"/>
      <c r="BI237" s="32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</row>
    <row r="238" spans="1:75" ht="10.199999999999999" x14ac:dyDescent="0.2">
      <c r="A238" s="30"/>
      <c r="B238" s="32"/>
      <c r="C238" s="32"/>
      <c r="D238" s="49"/>
      <c r="E238" s="32"/>
      <c r="F238" s="30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6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36"/>
      <c r="BF238" s="32"/>
      <c r="BG238" s="37"/>
      <c r="BH238" s="32"/>
      <c r="BI238" s="32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</row>
    <row r="239" spans="1:75" ht="10.199999999999999" x14ac:dyDescent="0.2">
      <c r="A239" s="30"/>
      <c r="B239" s="32"/>
      <c r="C239" s="32"/>
      <c r="D239" s="49"/>
      <c r="E239" s="32"/>
      <c r="F239" s="30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6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36"/>
      <c r="BF239" s="32"/>
      <c r="BG239" s="37"/>
      <c r="BH239" s="32"/>
      <c r="BI239" s="32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</row>
    <row r="240" spans="1:75" ht="10.199999999999999" x14ac:dyDescent="0.2">
      <c r="A240" s="30"/>
      <c r="B240" s="32"/>
      <c r="C240" s="32"/>
      <c r="D240" s="49"/>
      <c r="E240" s="32"/>
      <c r="F240" s="30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6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36"/>
      <c r="BF240" s="32"/>
      <c r="BG240" s="37"/>
      <c r="BH240" s="32"/>
      <c r="BI240" s="32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</row>
    <row r="241" spans="1:75" ht="10.199999999999999" x14ac:dyDescent="0.2">
      <c r="A241" s="30"/>
      <c r="B241" s="32"/>
      <c r="C241" s="32"/>
      <c r="D241" s="49"/>
      <c r="E241" s="32"/>
      <c r="F241" s="30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6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36"/>
      <c r="BF241" s="32"/>
      <c r="BG241" s="37"/>
      <c r="BH241" s="32"/>
      <c r="BI241" s="32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</row>
    <row r="242" spans="1:75" ht="10.199999999999999" x14ac:dyDescent="0.2">
      <c r="A242" s="30"/>
      <c r="B242" s="32"/>
      <c r="C242" s="32"/>
      <c r="D242" s="49"/>
      <c r="E242" s="32"/>
      <c r="F242" s="30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6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36"/>
      <c r="BF242" s="32"/>
      <c r="BG242" s="37"/>
      <c r="BH242" s="32"/>
      <c r="BI242" s="32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</row>
    <row r="243" spans="1:75" ht="10.199999999999999" x14ac:dyDescent="0.2">
      <c r="A243" s="30"/>
      <c r="B243" s="32"/>
      <c r="C243" s="32"/>
      <c r="D243" s="49"/>
      <c r="E243" s="32"/>
      <c r="F243" s="30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6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36"/>
      <c r="BF243" s="32"/>
      <c r="BG243" s="37"/>
      <c r="BH243" s="32"/>
      <c r="BI243" s="32"/>
    </row>
    <row r="244" spans="1:75" ht="10.199999999999999" x14ac:dyDescent="0.2">
      <c r="A244" s="30"/>
      <c r="B244" s="32"/>
      <c r="C244" s="32"/>
      <c r="D244" s="49"/>
      <c r="E244" s="32"/>
      <c r="F244" s="30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6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36"/>
      <c r="BF244" s="32"/>
      <c r="BG244" s="37"/>
      <c r="BH244" s="32"/>
      <c r="BI244" s="32"/>
    </row>
    <row r="245" spans="1:75" ht="10.199999999999999" x14ac:dyDescent="0.2">
      <c r="A245" s="30"/>
      <c r="B245" s="32"/>
      <c r="C245" s="32"/>
      <c r="D245" s="49"/>
      <c r="E245" s="32"/>
      <c r="F245" s="30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6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36"/>
      <c r="BF245" s="32"/>
      <c r="BG245" s="37"/>
      <c r="BH245" s="32"/>
      <c r="BI245" s="32"/>
    </row>
    <row r="246" spans="1:75" ht="10.199999999999999" x14ac:dyDescent="0.2">
      <c r="A246" s="30"/>
      <c r="B246" s="32"/>
      <c r="C246" s="32"/>
      <c r="D246" s="49"/>
      <c r="E246" s="32"/>
      <c r="F246" s="30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6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36"/>
      <c r="BF246" s="32"/>
      <c r="BG246" s="37"/>
      <c r="BH246" s="32"/>
      <c r="BI246" s="32"/>
    </row>
    <row r="247" spans="1:75" ht="10.199999999999999" x14ac:dyDescent="0.2">
      <c r="A247" s="30"/>
      <c r="B247" s="32"/>
      <c r="C247" s="32"/>
      <c r="D247" s="49"/>
      <c r="E247" s="32"/>
      <c r="F247" s="30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6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36"/>
      <c r="BF247" s="32"/>
      <c r="BG247" s="37"/>
      <c r="BH247" s="32"/>
      <c r="BI247" s="32"/>
    </row>
    <row r="248" spans="1:75" ht="10.199999999999999" x14ac:dyDescent="0.2">
      <c r="A248" s="30"/>
      <c r="B248" s="32"/>
      <c r="C248" s="32"/>
      <c r="D248" s="49"/>
      <c r="E248" s="32"/>
      <c r="F248" s="30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6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36"/>
      <c r="BF248" s="32"/>
      <c r="BG248" s="37"/>
      <c r="BH248" s="32"/>
      <c r="BI248" s="32"/>
    </row>
    <row r="249" spans="1:75" ht="10.199999999999999" x14ac:dyDescent="0.2">
      <c r="A249" s="30"/>
      <c r="B249" s="32"/>
      <c r="C249" s="32"/>
      <c r="D249" s="49"/>
      <c r="E249" s="32"/>
      <c r="F249" s="30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6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36"/>
      <c r="BF249" s="32"/>
      <c r="BG249" s="37"/>
      <c r="BH249" s="32"/>
      <c r="BI249" s="32"/>
    </row>
    <row r="250" spans="1:75" ht="10.199999999999999" x14ac:dyDescent="0.2">
      <c r="A250" s="30"/>
      <c r="B250" s="32"/>
      <c r="C250" s="32"/>
      <c r="D250" s="49"/>
      <c r="E250" s="32"/>
      <c r="F250" s="30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6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36"/>
      <c r="BF250" s="32"/>
      <c r="BG250" s="37"/>
      <c r="BH250" s="32"/>
      <c r="BI250" s="32"/>
    </row>
    <row r="251" spans="1:75" ht="10.199999999999999" x14ac:dyDescent="0.2">
      <c r="A251" s="30"/>
      <c r="B251" s="32"/>
      <c r="C251" s="32"/>
      <c r="D251" s="49"/>
      <c r="E251" s="32"/>
      <c r="F251" s="30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6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36"/>
      <c r="BF251" s="32"/>
      <c r="BG251" s="37"/>
      <c r="BH251" s="32"/>
      <c r="BI251" s="32"/>
    </row>
    <row r="252" spans="1:75" ht="10.199999999999999" x14ac:dyDescent="0.2">
      <c r="A252" s="30"/>
      <c r="B252" s="32"/>
      <c r="C252" s="32"/>
      <c r="D252" s="49"/>
      <c r="E252" s="32"/>
      <c r="F252" s="30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6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36"/>
      <c r="BF252" s="32"/>
      <c r="BG252" s="37"/>
      <c r="BH252" s="32"/>
      <c r="BI252" s="32"/>
    </row>
    <row r="253" spans="1:75" ht="10.199999999999999" x14ac:dyDescent="0.2">
      <c r="A253" s="30"/>
      <c r="B253" s="32"/>
      <c r="C253" s="32"/>
      <c r="D253" s="49"/>
      <c r="E253" s="32"/>
      <c r="F253" s="30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6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36"/>
      <c r="BF253" s="32"/>
      <c r="BG253" s="37"/>
      <c r="BH253" s="32"/>
      <c r="BI253" s="32"/>
    </row>
    <row r="254" spans="1:75" ht="10.199999999999999" x14ac:dyDescent="0.2">
      <c r="A254" s="30"/>
      <c r="B254" s="32"/>
      <c r="C254" s="32"/>
      <c r="D254" s="49"/>
      <c r="E254" s="32"/>
      <c r="F254" s="30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6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36"/>
      <c r="BF254" s="32"/>
      <c r="BG254" s="37"/>
      <c r="BH254" s="32"/>
      <c r="BI254" s="32"/>
    </row>
    <row r="255" spans="1:75" ht="10.199999999999999" x14ac:dyDescent="0.2">
      <c r="A255" s="30"/>
      <c r="B255" s="32"/>
      <c r="C255" s="32"/>
      <c r="D255" s="49"/>
      <c r="E255" s="32"/>
      <c r="F255" s="30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36"/>
      <c r="BF255" s="32"/>
      <c r="BG255" s="37"/>
      <c r="BH255" s="32"/>
      <c r="BI255" s="32"/>
    </row>
    <row r="256" spans="1:75" ht="10.199999999999999" x14ac:dyDescent="0.2">
      <c r="A256" s="30"/>
      <c r="B256" s="32"/>
      <c r="C256" s="32"/>
      <c r="D256" s="49"/>
      <c r="E256" s="32"/>
      <c r="F256" s="30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36"/>
      <c r="BF256" s="32"/>
      <c r="BG256" s="37"/>
      <c r="BH256" s="32"/>
      <c r="BI256" s="32"/>
    </row>
    <row r="257" spans="1:61" ht="10.199999999999999" x14ac:dyDescent="0.2">
      <c r="A257" s="30"/>
      <c r="B257" s="32"/>
      <c r="C257" s="32"/>
      <c r="D257" s="49"/>
      <c r="E257" s="32"/>
      <c r="F257" s="30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36"/>
      <c r="BF257" s="32"/>
      <c r="BG257" s="37"/>
      <c r="BH257" s="32"/>
      <c r="BI257" s="32"/>
    </row>
    <row r="258" spans="1:61" ht="10.199999999999999" x14ac:dyDescent="0.2">
      <c r="A258" s="30"/>
      <c r="B258" s="32"/>
      <c r="C258" s="32"/>
      <c r="D258" s="49"/>
      <c r="E258" s="32"/>
      <c r="F258" s="30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36"/>
      <c r="BF258" s="32"/>
      <c r="BG258" s="37"/>
      <c r="BH258" s="32"/>
      <c r="BI258" s="32"/>
    </row>
    <row r="259" spans="1:61" ht="10.199999999999999" x14ac:dyDescent="0.2">
      <c r="A259" s="30"/>
      <c r="B259" s="32"/>
      <c r="C259" s="32"/>
      <c r="D259" s="49"/>
      <c r="E259" s="32"/>
      <c r="F259" s="30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36"/>
      <c r="BF259" s="32"/>
      <c r="BG259" s="37"/>
      <c r="BH259" s="32"/>
      <c r="BI259" s="32"/>
    </row>
    <row r="260" spans="1:61" ht="10.199999999999999" x14ac:dyDescent="0.2">
      <c r="A260" s="30"/>
      <c r="B260" s="32"/>
      <c r="C260" s="32"/>
      <c r="D260" s="49"/>
      <c r="E260" s="32"/>
      <c r="F260" s="30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36"/>
      <c r="BF260" s="32"/>
      <c r="BG260" s="37"/>
      <c r="BH260" s="32"/>
      <c r="BI260" s="32"/>
    </row>
    <row r="261" spans="1:61" ht="10.199999999999999" x14ac:dyDescent="0.2">
      <c r="A261" s="30"/>
      <c r="B261" s="32"/>
      <c r="C261" s="32"/>
      <c r="D261" s="49"/>
      <c r="E261" s="32"/>
      <c r="F261" s="30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36"/>
      <c r="BF261" s="32"/>
      <c r="BG261" s="37"/>
      <c r="BH261" s="32"/>
      <c r="BI261" s="32"/>
    </row>
    <row r="262" spans="1:61" ht="10.199999999999999" x14ac:dyDescent="0.2">
      <c r="A262" s="30"/>
      <c r="B262" s="32"/>
      <c r="C262" s="32"/>
      <c r="D262" s="49"/>
      <c r="E262" s="32"/>
      <c r="F262" s="30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36"/>
      <c r="BF262" s="32"/>
      <c r="BG262" s="37"/>
      <c r="BH262" s="32"/>
      <c r="BI262" s="32"/>
    </row>
    <row r="263" spans="1:61" ht="10.199999999999999" x14ac:dyDescent="0.2">
      <c r="A263" s="30"/>
      <c r="B263" s="32"/>
      <c r="C263" s="32"/>
      <c r="D263" s="49"/>
      <c r="E263" s="32"/>
      <c r="F263" s="30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36"/>
      <c r="BF263" s="32"/>
      <c r="BG263" s="37"/>
      <c r="BH263" s="32"/>
      <c r="BI263" s="32"/>
    </row>
    <row r="264" spans="1:61" ht="10.199999999999999" x14ac:dyDescent="0.2">
      <c r="A264" s="30"/>
      <c r="B264" s="32"/>
      <c r="C264" s="32"/>
      <c r="D264" s="49"/>
      <c r="E264" s="32"/>
      <c r="F264" s="30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36"/>
      <c r="BF264" s="32"/>
      <c r="BG264" s="37"/>
      <c r="BH264" s="32"/>
      <c r="BI264" s="32"/>
    </row>
    <row r="265" spans="1:61" ht="10.199999999999999" x14ac:dyDescent="0.2">
      <c r="A265" s="30"/>
      <c r="B265" s="32"/>
      <c r="C265" s="32"/>
      <c r="D265" s="49"/>
      <c r="E265" s="32"/>
      <c r="F265" s="30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36"/>
      <c r="BF265" s="32"/>
      <c r="BG265" s="37"/>
      <c r="BH265" s="32"/>
      <c r="BI265" s="32"/>
    </row>
    <row r="266" spans="1:61" ht="10.199999999999999" x14ac:dyDescent="0.2">
      <c r="A266" s="30"/>
      <c r="B266" s="32"/>
      <c r="C266" s="32"/>
      <c r="D266" s="49"/>
      <c r="E266" s="32"/>
      <c r="F266" s="30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36"/>
      <c r="BF266" s="32"/>
      <c r="BG266" s="37"/>
      <c r="BH266" s="32"/>
      <c r="BI266" s="32"/>
    </row>
    <row r="267" spans="1:61" ht="10.199999999999999" x14ac:dyDescent="0.2">
      <c r="A267" s="30"/>
      <c r="B267" s="32"/>
      <c r="C267" s="32"/>
      <c r="D267" s="49"/>
      <c r="E267" s="32"/>
      <c r="F267" s="30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36"/>
      <c r="BF267" s="32"/>
      <c r="BG267" s="37"/>
      <c r="BH267" s="32"/>
      <c r="BI267" s="32"/>
    </row>
    <row r="268" spans="1:61" ht="10.199999999999999" x14ac:dyDescent="0.2">
      <c r="A268" s="30"/>
      <c r="B268" s="32"/>
      <c r="C268" s="32"/>
      <c r="D268" s="49"/>
      <c r="E268" s="32"/>
      <c r="F268" s="30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36"/>
      <c r="BF268" s="32"/>
      <c r="BG268" s="37"/>
      <c r="BH268" s="32"/>
      <c r="BI268" s="32"/>
    </row>
    <row r="269" spans="1:61" ht="10.199999999999999" x14ac:dyDescent="0.2">
      <c r="A269" s="30"/>
      <c r="B269" s="32"/>
      <c r="C269" s="32"/>
      <c r="D269" s="49"/>
      <c r="E269" s="32"/>
      <c r="F269" s="30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36"/>
      <c r="BF269" s="32"/>
      <c r="BG269" s="37"/>
      <c r="BH269" s="32"/>
      <c r="BI269" s="32"/>
    </row>
    <row r="270" spans="1:61" ht="10.199999999999999" x14ac:dyDescent="0.2">
      <c r="A270" s="30"/>
      <c r="B270" s="32"/>
      <c r="C270" s="32"/>
      <c r="D270" s="49"/>
      <c r="E270" s="32"/>
      <c r="F270" s="30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36"/>
      <c r="BF270" s="32"/>
      <c r="BG270" s="37"/>
      <c r="BH270" s="32"/>
      <c r="BI270" s="32"/>
    </row>
    <row r="271" spans="1:61" ht="10.199999999999999" x14ac:dyDescent="0.2">
      <c r="A271" s="30"/>
      <c r="B271" s="32"/>
      <c r="C271" s="32"/>
      <c r="D271" s="49"/>
      <c r="E271" s="32"/>
      <c r="F271" s="30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36"/>
      <c r="BF271" s="32"/>
      <c r="BG271" s="37"/>
      <c r="BH271" s="32"/>
      <c r="BI271" s="32"/>
    </row>
    <row r="272" spans="1:61" ht="10.199999999999999" x14ac:dyDescent="0.2">
      <c r="A272" s="30"/>
      <c r="B272" s="32"/>
      <c r="C272" s="32"/>
      <c r="D272" s="49"/>
      <c r="E272" s="32"/>
      <c r="F272" s="30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36"/>
      <c r="BF272" s="32"/>
      <c r="BG272" s="37"/>
      <c r="BH272" s="32"/>
      <c r="BI272" s="32"/>
    </row>
    <row r="273" spans="1:61" ht="10.199999999999999" x14ac:dyDescent="0.2">
      <c r="A273" s="30"/>
      <c r="B273" s="32"/>
      <c r="C273" s="32"/>
      <c r="D273" s="49"/>
      <c r="E273" s="32"/>
      <c r="F273" s="30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36"/>
      <c r="BF273" s="32"/>
      <c r="BG273" s="37"/>
      <c r="BH273" s="32"/>
      <c r="BI273" s="32"/>
    </row>
    <row r="274" spans="1:61" ht="10.199999999999999" x14ac:dyDescent="0.2">
      <c r="A274" s="30"/>
      <c r="B274" s="32"/>
      <c r="C274" s="32"/>
      <c r="D274" s="49"/>
      <c r="E274" s="32"/>
      <c r="F274" s="30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36"/>
      <c r="BF274" s="32"/>
      <c r="BG274" s="37"/>
      <c r="BH274" s="32"/>
      <c r="BI274" s="32"/>
    </row>
    <row r="275" spans="1:61" ht="10.199999999999999" x14ac:dyDescent="0.2">
      <c r="A275" s="30"/>
      <c r="B275" s="32"/>
      <c r="C275" s="32"/>
      <c r="D275" s="49"/>
      <c r="E275" s="32"/>
      <c r="F275" s="30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36"/>
      <c r="BF275" s="32"/>
      <c r="BG275" s="37"/>
      <c r="BH275" s="32"/>
      <c r="BI275" s="32"/>
    </row>
    <row r="276" spans="1:61" ht="10.199999999999999" x14ac:dyDescent="0.2">
      <c r="A276" s="30"/>
      <c r="B276" s="32"/>
      <c r="C276" s="32"/>
      <c r="D276" s="49"/>
      <c r="E276" s="32"/>
      <c r="F276" s="30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36"/>
      <c r="BF276" s="32"/>
      <c r="BG276" s="37"/>
      <c r="BH276" s="32"/>
      <c r="BI276" s="32"/>
    </row>
    <row r="277" spans="1:61" ht="10.199999999999999" x14ac:dyDescent="0.2">
      <c r="A277" s="30"/>
      <c r="B277" s="32"/>
      <c r="C277" s="32"/>
      <c r="D277" s="49"/>
      <c r="E277" s="32"/>
      <c r="F277" s="30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36"/>
      <c r="BF277" s="32"/>
      <c r="BG277" s="37"/>
      <c r="BH277" s="32"/>
      <c r="BI277" s="32"/>
    </row>
    <row r="278" spans="1:61" ht="10.199999999999999" x14ac:dyDescent="0.2">
      <c r="A278" s="30"/>
      <c r="B278" s="32"/>
      <c r="C278" s="32"/>
      <c r="D278" s="49"/>
      <c r="E278" s="32"/>
      <c r="F278" s="30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36"/>
      <c r="BF278" s="32"/>
      <c r="BG278" s="37"/>
      <c r="BH278" s="32"/>
      <c r="BI278" s="32"/>
    </row>
    <row r="279" spans="1:61" ht="10.199999999999999" x14ac:dyDescent="0.2">
      <c r="A279" s="30"/>
      <c r="B279" s="32"/>
      <c r="C279" s="32"/>
      <c r="D279" s="49"/>
      <c r="E279" s="32"/>
      <c r="F279" s="30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6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36"/>
      <c r="BF279" s="32"/>
      <c r="BG279" s="37"/>
      <c r="BH279" s="32"/>
      <c r="BI279" s="32"/>
    </row>
    <row r="280" spans="1:61" ht="10.199999999999999" x14ac:dyDescent="0.2">
      <c r="A280" s="30"/>
      <c r="B280" s="32"/>
      <c r="C280" s="32"/>
      <c r="D280" s="49"/>
      <c r="E280" s="32"/>
      <c r="F280" s="30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6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36"/>
      <c r="BF280" s="32"/>
      <c r="BG280" s="37"/>
      <c r="BH280" s="32"/>
      <c r="BI280" s="32"/>
    </row>
    <row r="281" spans="1:61" ht="10.199999999999999" x14ac:dyDescent="0.2">
      <c r="A281" s="30"/>
      <c r="B281" s="32"/>
      <c r="C281" s="32"/>
      <c r="D281" s="49"/>
      <c r="E281" s="32"/>
      <c r="F281" s="30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36"/>
      <c r="BF281" s="32"/>
      <c r="BG281" s="37"/>
      <c r="BH281" s="32"/>
      <c r="BI281" s="32"/>
    </row>
    <row r="282" spans="1:61" ht="10.199999999999999" x14ac:dyDescent="0.2">
      <c r="A282" s="30"/>
      <c r="B282" s="32"/>
      <c r="C282" s="32"/>
      <c r="D282" s="49"/>
      <c r="E282" s="32"/>
      <c r="F282" s="30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6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36"/>
      <c r="BF282" s="32"/>
      <c r="BG282" s="37"/>
      <c r="BH282" s="32"/>
      <c r="BI282" s="32"/>
    </row>
    <row r="283" spans="1:61" ht="10.199999999999999" x14ac:dyDescent="0.2">
      <c r="A283" s="30"/>
      <c r="B283" s="32"/>
      <c r="C283" s="32"/>
      <c r="D283" s="49"/>
      <c r="E283" s="32"/>
      <c r="F283" s="30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6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36"/>
      <c r="BF283" s="32"/>
      <c r="BG283" s="37"/>
      <c r="BH283" s="32"/>
      <c r="BI283" s="32"/>
    </row>
    <row r="284" spans="1:61" ht="10.199999999999999" x14ac:dyDescent="0.2">
      <c r="A284" s="30"/>
      <c r="B284" s="32"/>
      <c r="C284" s="32"/>
      <c r="D284" s="49"/>
      <c r="E284" s="32"/>
      <c r="F284" s="30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6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36"/>
      <c r="BF284" s="32"/>
      <c r="BG284" s="37"/>
      <c r="BH284" s="32"/>
      <c r="BI284" s="32"/>
    </row>
    <row r="285" spans="1:61" ht="10.199999999999999" x14ac:dyDescent="0.2">
      <c r="A285" s="30"/>
      <c r="B285" s="32"/>
      <c r="C285" s="32"/>
      <c r="D285" s="49"/>
      <c r="E285" s="32"/>
      <c r="F285" s="30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6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36"/>
      <c r="BF285" s="32"/>
      <c r="BG285" s="37"/>
      <c r="BH285" s="32"/>
      <c r="BI285" s="32"/>
    </row>
    <row r="286" spans="1:61" ht="10.199999999999999" x14ac:dyDescent="0.2">
      <c r="A286" s="30"/>
      <c r="B286" s="32"/>
      <c r="C286" s="32"/>
      <c r="D286" s="49"/>
      <c r="E286" s="32"/>
      <c r="F286" s="30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6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36"/>
      <c r="BF286" s="32"/>
      <c r="BG286" s="37"/>
      <c r="BH286" s="32"/>
      <c r="BI286" s="32"/>
    </row>
    <row r="287" spans="1:61" ht="10.199999999999999" x14ac:dyDescent="0.2">
      <c r="A287" s="30"/>
      <c r="B287" s="32"/>
      <c r="C287" s="32"/>
      <c r="D287" s="49"/>
      <c r="E287" s="32"/>
      <c r="F287" s="30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6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36"/>
      <c r="BF287" s="32"/>
      <c r="BG287" s="37"/>
      <c r="BH287" s="32"/>
      <c r="BI287" s="32"/>
    </row>
    <row r="288" spans="1:61" ht="10.199999999999999" x14ac:dyDescent="0.2">
      <c r="A288" s="30"/>
      <c r="B288" s="32"/>
      <c r="C288" s="32"/>
      <c r="D288" s="49"/>
      <c r="E288" s="32"/>
      <c r="F288" s="30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6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36"/>
      <c r="BF288" s="32"/>
      <c r="BG288" s="37"/>
      <c r="BH288" s="32"/>
      <c r="BI288" s="32"/>
    </row>
    <row r="289" spans="1:61" ht="10.199999999999999" x14ac:dyDescent="0.2">
      <c r="A289" s="30"/>
      <c r="B289" s="32"/>
      <c r="C289" s="32"/>
      <c r="D289" s="49"/>
      <c r="E289" s="32"/>
      <c r="F289" s="30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6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36"/>
      <c r="BF289" s="32"/>
      <c r="BG289" s="37"/>
      <c r="BH289" s="32"/>
      <c r="BI289" s="32"/>
    </row>
    <row r="290" spans="1:61" ht="10.199999999999999" x14ac:dyDescent="0.2">
      <c r="A290" s="30"/>
      <c r="B290" s="32"/>
      <c r="C290" s="32"/>
      <c r="D290" s="49"/>
      <c r="E290" s="32"/>
      <c r="F290" s="30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6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36"/>
      <c r="BF290" s="32"/>
      <c r="BG290" s="37"/>
      <c r="BH290" s="32"/>
      <c r="BI290" s="32"/>
    </row>
    <row r="291" spans="1:61" ht="10.199999999999999" x14ac:dyDescent="0.2">
      <c r="A291" s="30"/>
      <c r="B291" s="32"/>
      <c r="C291" s="32"/>
      <c r="D291" s="49"/>
      <c r="E291" s="32"/>
      <c r="F291" s="30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6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36"/>
      <c r="BF291" s="32"/>
      <c r="BG291" s="37"/>
      <c r="BH291" s="32"/>
      <c r="BI291" s="32"/>
    </row>
    <row r="292" spans="1:61" ht="10.199999999999999" x14ac:dyDescent="0.2">
      <c r="A292" s="30"/>
      <c r="B292" s="32"/>
      <c r="C292" s="32"/>
      <c r="D292" s="49"/>
      <c r="E292" s="32"/>
      <c r="F292" s="30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6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36"/>
      <c r="BF292" s="32"/>
      <c r="BG292" s="37"/>
      <c r="BH292" s="32"/>
      <c r="BI292" s="32"/>
    </row>
    <row r="293" spans="1:61" ht="10.199999999999999" x14ac:dyDescent="0.2">
      <c r="A293" s="30"/>
      <c r="B293" s="32"/>
      <c r="C293" s="32"/>
      <c r="D293" s="49"/>
      <c r="E293" s="32"/>
      <c r="F293" s="30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6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36"/>
      <c r="BF293" s="32"/>
      <c r="BG293" s="37"/>
      <c r="BH293" s="32"/>
      <c r="BI293" s="32"/>
    </row>
    <row r="294" spans="1:61" ht="10.199999999999999" x14ac:dyDescent="0.2">
      <c r="A294" s="30"/>
      <c r="B294" s="32"/>
      <c r="C294" s="32"/>
      <c r="D294" s="49"/>
      <c r="E294" s="32"/>
      <c r="F294" s="30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6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36"/>
      <c r="BF294" s="32"/>
      <c r="BG294" s="37"/>
      <c r="BH294" s="32"/>
      <c r="BI294" s="32"/>
    </row>
    <row r="295" spans="1:61" ht="10.199999999999999" x14ac:dyDescent="0.2">
      <c r="A295" s="30"/>
      <c r="B295" s="32"/>
      <c r="C295" s="32"/>
      <c r="D295" s="49"/>
      <c r="E295" s="32"/>
      <c r="F295" s="30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6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36"/>
      <c r="BF295" s="32"/>
      <c r="BG295" s="37"/>
      <c r="BH295" s="32"/>
      <c r="BI295" s="32"/>
    </row>
    <row r="296" spans="1:61" ht="10.199999999999999" x14ac:dyDescent="0.2">
      <c r="A296" s="30"/>
      <c r="B296" s="32"/>
      <c r="C296" s="32"/>
      <c r="D296" s="49"/>
      <c r="E296" s="32"/>
      <c r="F296" s="30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6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36"/>
      <c r="BF296" s="32"/>
      <c r="BG296" s="37"/>
      <c r="BH296" s="32"/>
      <c r="BI296" s="32"/>
    </row>
    <row r="297" spans="1:61" ht="10.199999999999999" x14ac:dyDescent="0.2">
      <c r="A297" s="30"/>
      <c r="B297" s="32"/>
      <c r="C297" s="32"/>
      <c r="D297" s="49"/>
      <c r="E297" s="32"/>
      <c r="F297" s="30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6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36"/>
      <c r="BF297" s="32"/>
      <c r="BG297" s="37"/>
      <c r="BH297" s="32"/>
      <c r="BI297" s="32"/>
    </row>
    <row r="298" spans="1:61" ht="10.199999999999999" x14ac:dyDescent="0.2">
      <c r="A298" s="30"/>
      <c r="B298" s="32"/>
      <c r="C298" s="32"/>
      <c r="D298" s="49"/>
      <c r="E298" s="32"/>
      <c r="F298" s="30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6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36"/>
      <c r="BF298" s="32"/>
      <c r="BG298" s="37"/>
      <c r="BH298" s="32"/>
      <c r="BI298" s="32"/>
    </row>
    <row r="299" spans="1:61" ht="10.199999999999999" x14ac:dyDescent="0.2">
      <c r="A299" s="30"/>
      <c r="B299" s="32"/>
      <c r="C299" s="32"/>
      <c r="D299" s="49"/>
      <c r="E299" s="32"/>
      <c r="F299" s="30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6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36"/>
      <c r="BF299" s="32"/>
      <c r="BG299" s="37"/>
      <c r="BH299" s="32"/>
      <c r="BI299" s="32"/>
    </row>
    <row r="300" spans="1:61" ht="10.199999999999999" x14ac:dyDescent="0.2">
      <c r="A300" s="30"/>
      <c r="B300" s="32"/>
      <c r="C300" s="32"/>
      <c r="D300" s="49"/>
      <c r="E300" s="32"/>
      <c r="F300" s="30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6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36"/>
      <c r="BF300" s="32"/>
      <c r="BG300" s="37"/>
      <c r="BH300" s="32"/>
      <c r="BI300" s="32"/>
    </row>
    <row r="301" spans="1:61" ht="10.199999999999999" x14ac:dyDescent="0.2">
      <c r="A301" s="30"/>
      <c r="B301" s="32"/>
      <c r="C301" s="32"/>
      <c r="D301" s="49"/>
      <c r="E301" s="32"/>
      <c r="F301" s="30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6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36"/>
      <c r="BF301" s="32"/>
      <c r="BG301" s="37"/>
      <c r="BH301" s="32"/>
      <c r="BI301" s="32"/>
    </row>
    <row r="302" spans="1:61" ht="10.199999999999999" x14ac:dyDescent="0.2">
      <c r="A302" s="30"/>
      <c r="B302" s="32"/>
      <c r="C302" s="32"/>
      <c r="D302" s="49"/>
      <c r="E302" s="32"/>
      <c r="F302" s="30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6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36"/>
      <c r="BF302" s="32"/>
      <c r="BG302" s="37"/>
      <c r="BH302" s="32"/>
      <c r="BI302" s="32"/>
    </row>
    <row r="303" spans="1:61" ht="10.199999999999999" x14ac:dyDescent="0.2">
      <c r="A303" s="30"/>
      <c r="B303" s="32"/>
      <c r="C303" s="32"/>
      <c r="D303" s="49"/>
      <c r="E303" s="32"/>
      <c r="F303" s="30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6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36"/>
      <c r="BF303" s="32"/>
      <c r="BG303" s="37"/>
      <c r="BH303" s="32"/>
      <c r="BI303" s="32"/>
    </row>
    <row r="304" spans="1:61" ht="10.199999999999999" x14ac:dyDescent="0.2">
      <c r="A304" s="30"/>
      <c r="B304" s="32"/>
      <c r="C304" s="32"/>
      <c r="D304" s="49"/>
      <c r="E304" s="32"/>
      <c r="F304" s="30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6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36"/>
      <c r="BF304" s="32"/>
      <c r="BG304" s="37"/>
      <c r="BH304" s="32"/>
      <c r="BI304" s="32"/>
    </row>
    <row r="305" spans="1:61" ht="10.199999999999999" x14ac:dyDescent="0.2">
      <c r="A305" s="30"/>
      <c r="B305" s="32"/>
      <c r="C305" s="32"/>
      <c r="D305" s="49"/>
      <c r="E305" s="32"/>
      <c r="F305" s="30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6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36"/>
      <c r="BF305" s="32"/>
      <c r="BG305" s="37"/>
      <c r="BH305" s="32"/>
      <c r="BI305" s="32"/>
    </row>
    <row r="306" spans="1:61" ht="10.199999999999999" x14ac:dyDescent="0.2">
      <c r="A306" s="30"/>
      <c r="B306" s="32"/>
      <c r="C306" s="32"/>
      <c r="D306" s="49"/>
      <c r="E306" s="32"/>
      <c r="F306" s="30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6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36"/>
      <c r="BF306" s="32"/>
      <c r="BG306" s="37"/>
      <c r="BH306" s="32"/>
      <c r="BI306" s="32"/>
    </row>
    <row r="307" spans="1:61" ht="10.199999999999999" x14ac:dyDescent="0.2">
      <c r="A307" s="30"/>
      <c r="B307" s="32"/>
      <c r="C307" s="32"/>
      <c r="D307" s="49"/>
      <c r="E307" s="32"/>
      <c r="F307" s="30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6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36"/>
      <c r="BF307" s="32"/>
      <c r="BG307" s="37"/>
      <c r="BH307" s="32"/>
      <c r="BI307" s="32"/>
    </row>
    <row r="308" spans="1:61" ht="10.199999999999999" x14ac:dyDescent="0.2">
      <c r="A308" s="30"/>
      <c r="B308" s="32"/>
      <c r="C308" s="32"/>
      <c r="D308" s="49"/>
      <c r="E308" s="32"/>
      <c r="F308" s="30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6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36"/>
      <c r="BF308" s="32"/>
      <c r="BG308" s="37"/>
      <c r="BH308" s="32"/>
      <c r="BI308" s="32"/>
    </row>
    <row r="309" spans="1:61" ht="10.199999999999999" x14ac:dyDescent="0.2">
      <c r="A309" s="30"/>
      <c r="B309" s="32"/>
      <c r="C309" s="32"/>
      <c r="D309" s="49"/>
      <c r="E309" s="32"/>
      <c r="F309" s="30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6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36"/>
      <c r="BF309" s="32"/>
      <c r="BG309" s="37"/>
      <c r="BH309" s="32"/>
      <c r="BI309" s="32"/>
    </row>
    <row r="310" spans="1:61" ht="10.199999999999999" x14ac:dyDescent="0.2">
      <c r="A310" s="30"/>
      <c r="B310" s="32"/>
      <c r="C310" s="32"/>
      <c r="D310" s="49"/>
      <c r="E310" s="32"/>
      <c r="F310" s="30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6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36"/>
      <c r="BF310" s="32"/>
      <c r="BG310" s="37"/>
      <c r="BH310" s="32"/>
      <c r="BI310" s="32"/>
    </row>
    <row r="311" spans="1:61" ht="10.199999999999999" x14ac:dyDescent="0.2">
      <c r="A311" s="30"/>
      <c r="B311" s="32"/>
      <c r="C311" s="32"/>
      <c r="D311" s="49"/>
      <c r="E311" s="32"/>
      <c r="F311" s="30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6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36"/>
      <c r="BF311" s="32"/>
      <c r="BG311" s="37"/>
      <c r="BH311" s="32"/>
      <c r="BI311" s="32"/>
    </row>
    <row r="312" spans="1:61" ht="10.199999999999999" x14ac:dyDescent="0.2">
      <c r="A312" s="30"/>
      <c r="B312" s="32"/>
      <c r="C312" s="32"/>
      <c r="D312" s="49"/>
      <c r="E312" s="32"/>
      <c r="F312" s="30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6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6"/>
      <c r="BF312" s="32"/>
      <c r="BG312" s="37"/>
      <c r="BH312" s="32"/>
      <c r="BI312" s="32"/>
    </row>
    <row r="313" spans="1:61" ht="10.199999999999999" x14ac:dyDescent="0.2">
      <c r="A313" s="30"/>
      <c r="B313" s="32"/>
      <c r="C313" s="32"/>
      <c r="D313" s="49"/>
      <c r="E313" s="32"/>
      <c r="F313" s="30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6"/>
      <c r="BF313" s="32"/>
      <c r="BG313" s="37"/>
      <c r="BH313" s="32"/>
      <c r="BI313" s="32"/>
    </row>
    <row r="314" spans="1:61" ht="10.199999999999999" x14ac:dyDescent="0.2">
      <c r="A314" s="30"/>
      <c r="B314" s="32"/>
      <c r="C314" s="32"/>
      <c r="D314" s="49"/>
      <c r="E314" s="32"/>
      <c r="F314" s="30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6"/>
      <c r="BF314" s="32"/>
      <c r="BG314" s="37"/>
      <c r="BH314" s="32"/>
      <c r="BI314" s="32"/>
    </row>
    <row r="315" spans="1:61" ht="10.199999999999999" x14ac:dyDescent="0.2">
      <c r="A315" s="30"/>
      <c r="B315" s="32"/>
      <c r="C315" s="32"/>
      <c r="D315" s="49"/>
      <c r="E315" s="32"/>
      <c r="F315" s="30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6"/>
      <c r="BF315" s="32"/>
      <c r="BG315" s="37"/>
      <c r="BH315" s="32"/>
      <c r="BI315" s="32"/>
    </row>
    <row r="316" spans="1:61" ht="10.199999999999999" x14ac:dyDescent="0.2">
      <c r="A316" s="30"/>
      <c r="B316" s="32"/>
      <c r="C316" s="32"/>
      <c r="D316" s="49"/>
      <c r="E316" s="32"/>
      <c r="F316" s="30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6"/>
      <c r="BF316" s="32"/>
      <c r="BG316" s="37"/>
      <c r="BH316" s="32"/>
      <c r="BI316" s="32"/>
    </row>
    <row r="317" spans="1:61" ht="10.199999999999999" x14ac:dyDescent="0.2">
      <c r="A317" s="30"/>
      <c r="B317" s="32"/>
      <c r="C317" s="32"/>
      <c r="D317" s="49"/>
      <c r="E317" s="32"/>
      <c r="F317" s="30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6"/>
      <c r="BF317" s="32"/>
      <c r="BG317" s="37"/>
      <c r="BH317" s="32"/>
      <c r="BI317" s="32"/>
    </row>
    <row r="318" spans="1:61" ht="10.199999999999999" x14ac:dyDescent="0.2">
      <c r="A318" s="30"/>
      <c r="B318" s="32"/>
      <c r="C318" s="32"/>
      <c r="D318" s="49"/>
      <c r="E318" s="32"/>
      <c r="F318" s="30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6"/>
      <c r="BF318" s="32"/>
      <c r="BG318" s="37"/>
      <c r="BH318" s="32"/>
      <c r="BI318" s="32"/>
    </row>
    <row r="319" spans="1:61" ht="10.199999999999999" x14ac:dyDescent="0.2">
      <c r="A319" s="30"/>
      <c r="B319" s="32"/>
      <c r="C319" s="32"/>
      <c r="D319" s="49"/>
      <c r="E319" s="32"/>
      <c r="F319" s="30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6"/>
      <c r="BF319" s="32"/>
      <c r="BG319" s="37"/>
      <c r="BH319" s="32"/>
      <c r="BI319" s="32"/>
    </row>
    <row r="320" spans="1:61" ht="10.199999999999999" x14ac:dyDescent="0.2">
      <c r="A320" s="30"/>
      <c r="B320" s="32"/>
      <c r="C320" s="32"/>
      <c r="D320" s="49"/>
      <c r="E320" s="32"/>
      <c r="F320" s="30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6"/>
      <c r="BF320" s="32"/>
      <c r="BG320" s="37"/>
      <c r="BH320" s="32"/>
      <c r="BI320" s="32"/>
    </row>
    <row r="321" spans="1:61" ht="10.199999999999999" x14ac:dyDescent="0.2">
      <c r="A321" s="30"/>
      <c r="B321" s="32"/>
      <c r="C321" s="32"/>
      <c r="D321" s="49"/>
      <c r="E321" s="32"/>
      <c r="F321" s="30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6"/>
      <c r="BF321" s="32"/>
      <c r="BG321" s="37"/>
      <c r="BH321" s="32"/>
      <c r="BI321" s="32"/>
    </row>
    <row r="322" spans="1:61" ht="10.199999999999999" x14ac:dyDescent="0.2">
      <c r="A322" s="30"/>
      <c r="B322" s="32"/>
      <c r="C322" s="32"/>
      <c r="D322" s="49"/>
      <c r="E322" s="32"/>
      <c r="F322" s="30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6"/>
      <c r="BF322" s="32"/>
      <c r="BG322" s="37"/>
      <c r="BH322" s="32"/>
      <c r="BI322" s="32"/>
    </row>
    <row r="323" spans="1:61" ht="10.199999999999999" x14ac:dyDescent="0.2">
      <c r="A323" s="30"/>
      <c r="B323" s="32"/>
      <c r="C323" s="32"/>
      <c r="D323" s="49"/>
      <c r="E323" s="32"/>
      <c r="F323" s="30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6"/>
      <c r="BF323" s="32"/>
      <c r="BG323" s="37"/>
      <c r="BH323" s="32"/>
      <c r="BI323" s="32"/>
    </row>
    <row r="324" spans="1:61" ht="10.199999999999999" x14ac:dyDescent="0.2">
      <c r="A324" s="30"/>
      <c r="B324" s="32"/>
      <c r="C324" s="32"/>
      <c r="D324" s="49"/>
      <c r="E324" s="32"/>
      <c r="F324" s="30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6"/>
      <c r="BF324" s="32"/>
      <c r="BG324" s="37"/>
      <c r="BH324" s="32"/>
      <c r="BI324" s="32"/>
    </row>
    <row r="325" spans="1:61" ht="10.199999999999999" x14ac:dyDescent="0.2">
      <c r="A325" s="30"/>
      <c r="B325" s="32"/>
      <c r="C325" s="32"/>
      <c r="D325" s="49"/>
      <c r="E325" s="32"/>
      <c r="F325" s="30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6"/>
      <c r="BF325" s="32"/>
      <c r="BG325" s="37"/>
      <c r="BH325" s="32"/>
      <c r="BI325" s="32"/>
    </row>
    <row r="326" spans="1:61" ht="10.199999999999999" x14ac:dyDescent="0.2">
      <c r="A326" s="30"/>
      <c r="B326" s="32"/>
      <c r="C326" s="32"/>
      <c r="D326" s="49"/>
      <c r="E326" s="32"/>
      <c r="F326" s="30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6"/>
      <c r="BF326" s="32"/>
      <c r="BG326" s="37"/>
      <c r="BH326" s="32"/>
      <c r="BI326" s="32"/>
    </row>
    <row r="327" spans="1:61" ht="10.199999999999999" x14ac:dyDescent="0.2">
      <c r="A327" s="30"/>
      <c r="B327" s="32"/>
      <c r="C327" s="32"/>
      <c r="D327" s="49"/>
      <c r="E327" s="32"/>
      <c r="F327" s="30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6"/>
      <c r="BF327" s="32"/>
      <c r="BG327" s="37"/>
      <c r="BH327" s="32"/>
      <c r="BI327" s="32"/>
    </row>
    <row r="328" spans="1:61" ht="10.199999999999999" x14ac:dyDescent="0.2">
      <c r="A328" s="30"/>
      <c r="B328" s="32"/>
      <c r="C328" s="32"/>
      <c r="D328" s="49"/>
      <c r="E328" s="32"/>
      <c r="F328" s="30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6"/>
      <c r="BF328" s="32"/>
      <c r="BG328" s="37"/>
      <c r="BH328" s="32"/>
      <c r="BI328" s="32"/>
    </row>
    <row r="329" spans="1:61" ht="10.199999999999999" x14ac:dyDescent="0.2">
      <c r="A329" s="30"/>
      <c r="B329" s="32"/>
      <c r="C329" s="32"/>
      <c r="D329" s="49"/>
      <c r="E329" s="32"/>
      <c r="F329" s="30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6"/>
      <c r="BF329" s="32"/>
      <c r="BG329" s="37"/>
      <c r="BH329" s="32"/>
      <c r="BI329" s="32"/>
    </row>
    <row r="330" spans="1:61" ht="10.199999999999999" x14ac:dyDescent="0.2">
      <c r="A330" s="30"/>
      <c r="B330" s="32"/>
      <c r="C330" s="32"/>
      <c r="D330" s="49"/>
      <c r="E330" s="32"/>
      <c r="F330" s="30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6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6"/>
      <c r="BF330" s="32"/>
      <c r="BG330" s="37"/>
      <c r="BH330" s="32"/>
      <c r="BI330" s="32"/>
    </row>
    <row r="331" spans="1:61" ht="10.199999999999999" x14ac:dyDescent="0.2">
      <c r="A331" s="30"/>
      <c r="B331" s="32"/>
      <c r="C331" s="32"/>
      <c r="D331" s="49"/>
      <c r="E331" s="32"/>
      <c r="F331" s="30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6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6"/>
      <c r="BF331" s="32"/>
      <c r="BG331" s="37"/>
      <c r="BH331" s="32"/>
      <c r="BI331" s="32"/>
    </row>
    <row r="332" spans="1:61" ht="10.199999999999999" x14ac:dyDescent="0.2">
      <c r="A332" s="30"/>
      <c r="B332" s="32"/>
      <c r="C332" s="32"/>
      <c r="D332" s="49"/>
      <c r="E332" s="32"/>
      <c r="F332" s="30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6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6"/>
      <c r="BF332" s="32"/>
      <c r="BG332" s="37"/>
      <c r="BH332" s="32"/>
      <c r="BI332" s="32"/>
    </row>
    <row r="333" spans="1:61" ht="10.199999999999999" x14ac:dyDescent="0.2">
      <c r="A333" s="30"/>
      <c r="B333" s="32"/>
      <c r="C333" s="32"/>
      <c r="D333" s="49"/>
      <c r="E333" s="32"/>
      <c r="F333" s="30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6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6"/>
      <c r="BF333" s="32"/>
      <c r="BG333" s="37"/>
      <c r="BH333" s="32"/>
      <c r="BI333" s="32"/>
    </row>
    <row r="334" spans="1:61" ht="10.199999999999999" x14ac:dyDescent="0.2">
      <c r="A334" s="30"/>
      <c r="B334" s="32"/>
      <c r="C334" s="32"/>
      <c r="D334" s="49"/>
      <c r="E334" s="32"/>
      <c r="F334" s="30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6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6"/>
      <c r="BF334" s="32"/>
      <c r="BG334" s="37"/>
      <c r="BH334" s="32"/>
      <c r="BI334" s="32"/>
    </row>
    <row r="335" spans="1:61" ht="10.199999999999999" x14ac:dyDescent="0.2">
      <c r="A335" s="30"/>
      <c r="B335" s="32"/>
      <c r="C335" s="32"/>
      <c r="D335" s="49"/>
      <c r="E335" s="32"/>
      <c r="F335" s="30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6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6"/>
      <c r="BF335" s="32"/>
      <c r="BG335" s="37"/>
      <c r="BH335" s="32"/>
      <c r="BI335" s="32"/>
    </row>
    <row r="336" spans="1:61" ht="10.199999999999999" x14ac:dyDescent="0.2">
      <c r="A336" s="30"/>
      <c r="B336" s="32"/>
      <c r="C336" s="32"/>
      <c r="D336" s="49"/>
      <c r="E336" s="32"/>
      <c r="F336" s="30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6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6"/>
      <c r="BF336" s="32"/>
      <c r="BG336" s="37"/>
      <c r="BH336" s="32"/>
      <c r="BI336" s="32"/>
    </row>
    <row r="337" spans="1:61" ht="10.199999999999999" x14ac:dyDescent="0.2">
      <c r="A337" s="30"/>
      <c r="B337" s="32"/>
      <c r="C337" s="32"/>
      <c r="D337" s="49"/>
      <c r="E337" s="32"/>
      <c r="F337" s="30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6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6"/>
      <c r="BF337" s="32"/>
      <c r="BG337" s="37"/>
      <c r="BH337" s="32"/>
      <c r="BI337" s="32"/>
    </row>
    <row r="338" spans="1:61" ht="10.199999999999999" x14ac:dyDescent="0.2">
      <c r="A338" s="30"/>
      <c r="B338" s="32"/>
      <c r="C338" s="32"/>
      <c r="D338" s="49"/>
      <c r="E338" s="32"/>
      <c r="F338" s="30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6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6"/>
      <c r="BF338" s="32"/>
      <c r="BG338" s="37"/>
      <c r="BH338" s="32"/>
      <c r="BI338" s="32"/>
    </row>
    <row r="339" spans="1:61" ht="10.199999999999999" x14ac:dyDescent="0.2">
      <c r="A339" s="30"/>
      <c r="B339" s="32"/>
      <c r="C339" s="32"/>
      <c r="D339" s="49"/>
      <c r="E339" s="32"/>
      <c r="F339" s="30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6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6"/>
      <c r="BF339" s="32"/>
      <c r="BG339" s="37"/>
      <c r="BH339" s="32"/>
      <c r="BI339" s="32"/>
    </row>
    <row r="340" spans="1:61" ht="10.199999999999999" x14ac:dyDescent="0.2">
      <c r="A340" s="30"/>
      <c r="B340" s="32"/>
      <c r="C340" s="32"/>
      <c r="D340" s="49"/>
      <c r="E340" s="32"/>
      <c r="F340" s="30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6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6"/>
      <c r="BF340" s="32"/>
      <c r="BG340" s="37"/>
      <c r="BH340" s="32"/>
      <c r="BI340" s="32"/>
    </row>
    <row r="341" spans="1:61" ht="10.199999999999999" x14ac:dyDescent="0.2">
      <c r="A341" s="30"/>
      <c r="B341" s="32"/>
      <c r="C341" s="32"/>
      <c r="D341" s="49"/>
      <c r="E341" s="32"/>
      <c r="F341" s="30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6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6"/>
      <c r="BF341" s="32"/>
      <c r="BG341" s="37"/>
      <c r="BH341" s="32"/>
      <c r="BI341" s="32"/>
    </row>
    <row r="342" spans="1:61" ht="10.199999999999999" x14ac:dyDescent="0.2">
      <c r="A342" s="30"/>
      <c r="B342" s="32"/>
      <c r="C342" s="32"/>
      <c r="D342" s="49"/>
      <c r="E342" s="32"/>
      <c r="F342" s="30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6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6"/>
      <c r="BF342" s="32"/>
      <c r="BG342" s="37"/>
      <c r="BH342" s="32"/>
      <c r="BI342" s="32"/>
    </row>
    <row r="343" spans="1:61" ht="10.199999999999999" x14ac:dyDescent="0.2">
      <c r="A343" s="30"/>
      <c r="B343" s="32"/>
      <c r="C343" s="32"/>
      <c r="D343" s="49"/>
      <c r="E343" s="32"/>
      <c r="F343" s="30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6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6"/>
      <c r="BF343" s="32"/>
      <c r="BG343" s="37"/>
      <c r="BH343" s="32"/>
      <c r="BI343" s="32"/>
    </row>
    <row r="344" spans="1:61" ht="10.199999999999999" x14ac:dyDescent="0.2">
      <c r="A344" s="30"/>
      <c r="B344" s="32"/>
      <c r="C344" s="32"/>
      <c r="D344" s="49"/>
      <c r="E344" s="32"/>
      <c r="F344" s="30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6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6"/>
      <c r="BF344" s="32"/>
      <c r="BG344" s="37"/>
      <c r="BH344" s="32"/>
      <c r="BI344" s="32"/>
    </row>
    <row r="345" spans="1:61" ht="10.199999999999999" x14ac:dyDescent="0.2">
      <c r="A345" s="30"/>
      <c r="B345" s="32"/>
      <c r="C345" s="32"/>
      <c r="D345" s="49"/>
      <c r="E345" s="32"/>
      <c r="F345" s="30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6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6"/>
      <c r="BF345" s="32"/>
      <c r="BG345" s="37"/>
      <c r="BH345" s="32"/>
      <c r="BI345" s="32"/>
    </row>
    <row r="346" spans="1:61" ht="10.199999999999999" x14ac:dyDescent="0.2">
      <c r="A346" s="30"/>
      <c r="B346" s="32"/>
      <c r="C346" s="32"/>
      <c r="D346" s="49"/>
      <c r="E346" s="32"/>
      <c r="F346" s="30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6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6"/>
      <c r="BF346" s="32"/>
      <c r="BG346" s="37"/>
      <c r="BH346" s="32"/>
      <c r="BI346" s="32"/>
    </row>
    <row r="347" spans="1:61" ht="10.199999999999999" x14ac:dyDescent="0.2">
      <c r="A347" s="30"/>
      <c r="B347" s="32"/>
      <c r="C347" s="32"/>
      <c r="D347" s="49"/>
      <c r="E347" s="32"/>
      <c r="F347" s="30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6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6"/>
      <c r="BF347" s="32"/>
      <c r="BG347" s="37"/>
      <c r="BH347" s="32"/>
      <c r="BI347" s="32"/>
    </row>
    <row r="348" spans="1:61" ht="10.199999999999999" x14ac:dyDescent="0.2">
      <c r="A348" s="30"/>
      <c r="B348" s="32"/>
      <c r="C348" s="32"/>
      <c r="D348" s="49"/>
      <c r="E348" s="32"/>
      <c r="F348" s="30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6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6"/>
      <c r="BF348" s="32"/>
      <c r="BG348" s="37"/>
      <c r="BH348" s="32"/>
      <c r="BI348" s="32"/>
    </row>
    <row r="349" spans="1:61" ht="10.199999999999999" x14ac:dyDescent="0.2">
      <c r="A349" s="30"/>
      <c r="B349" s="32"/>
      <c r="C349" s="32"/>
      <c r="D349" s="49"/>
      <c r="E349" s="32"/>
      <c r="F349" s="30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6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6"/>
      <c r="BF349" s="32"/>
      <c r="BG349" s="37"/>
      <c r="BH349" s="32"/>
      <c r="BI349" s="32"/>
    </row>
    <row r="350" spans="1:61" ht="10.199999999999999" x14ac:dyDescent="0.2">
      <c r="A350" s="30"/>
      <c r="B350" s="32"/>
      <c r="C350" s="32"/>
      <c r="D350" s="49"/>
      <c r="E350" s="32"/>
      <c r="F350" s="30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6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6"/>
      <c r="BF350" s="32"/>
      <c r="BG350" s="37"/>
      <c r="BH350" s="32"/>
      <c r="BI350" s="32"/>
    </row>
    <row r="351" spans="1:61" ht="10.199999999999999" x14ac:dyDescent="0.2">
      <c r="A351" s="30"/>
      <c r="B351" s="32"/>
      <c r="C351" s="32"/>
      <c r="D351" s="49"/>
      <c r="E351" s="32"/>
      <c r="F351" s="30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6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6"/>
      <c r="BF351" s="32"/>
      <c r="BG351" s="37"/>
      <c r="BH351" s="32"/>
      <c r="BI351" s="32"/>
    </row>
    <row r="352" spans="1:61" ht="10.199999999999999" x14ac:dyDescent="0.2">
      <c r="A352" s="30"/>
      <c r="B352" s="32"/>
      <c r="C352" s="32"/>
      <c r="D352" s="49"/>
      <c r="E352" s="32"/>
      <c r="F352" s="30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6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6"/>
      <c r="BF352" s="32"/>
      <c r="BG352" s="37"/>
      <c r="BH352" s="32"/>
      <c r="BI352" s="32"/>
    </row>
    <row r="353" spans="1:61" ht="10.199999999999999" x14ac:dyDescent="0.2">
      <c r="A353" s="30"/>
      <c r="B353" s="32"/>
      <c r="C353" s="32"/>
      <c r="D353" s="49"/>
      <c r="E353" s="32"/>
      <c r="F353" s="30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6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6"/>
      <c r="BF353" s="32"/>
      <c r="BG353" s="37"/>
      <c r="BH353" s="32"/>
      <c r="BI353" s="32"/>
    </row>
    <row r="354" spans="1:61" ht="10.199999999999999" x14ac:dyDescent="0.2">
      <c r="A354" s="30"/>
      <c r="B354" s="32"/>
      <c r="C354" s="32"/>
      <c r="D354" s="49"/>
      <c r="E354" s="32"/>
      <c r="F354" s="30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6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6"/>
      <c r="BF354" s="32"/>
      <c r="BG354" s="37"/>
      <c r="BH354" s="32"/>
      <c r="BI354" s="32"/>
    </row>
    <row r="355" spans="1:61" ht="10.199999999999999" x14ac:dyDescent="0.2">
      <c r="A355" s="30"/>
      <c r="B355" s="32"/>
      <c r="C355" s="32"/>
      <c r="D355" s="49"/>
      <c r="E355" s="32"/>
      <c r="F355" s="30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6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6"/>
      <c r="BF355" s="32"/>
      <c r="BG355" s="37"/>
      <c r="BH355" s="32"/>
      <c r="BI355" s="32"/>
    </row>
    <row r="356" spans="1:61" ht="10.199999999999999" x14ac:dyDescent="0.2">
      <c r="A356" s="30"/>
      <c r="B356" s="32"/>
      <c r="C356" s="32"/>
      <c r="D356" s="49"/>
      <c r="E356" s="32"/>
      <c r="F356" s="30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6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6"/>
      <c r="BF356" s="32"/>
      <c r="BG356" s="37"/>
      <c r="BH356" s="32"/>
      <c r="BI356" s="32"/>
    </row>
    <row r="357" spans="1:61" ht="10.199999999999999" x14ac:dyDescent="0.2">
      <c r="A357" s="30"/>
      <c r="B357" s="32"/>
      <c r="C357" s="32"/>
      <c r="D357" s="49"/>
      <c r="E357" s="32"/>
      <c r="F357" s="30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6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6"/>
      <c r="BF357" s="32"/>
      <c r="BG357" s="37"/>
      <c r="BH357" s="32"/>
      <c r="BI357" s="32"/>
    </row>
    <row r="358" spans="1:61" ht="10.199999999999999" x14ac:dyDescent="0.2">
      <c r="A358" s="30"/>
      <c r="B358" s="32"/>
      <c r="C358" s="32"/>
      <c r="D358" s="49"/>
      <c r="E358" s="32"/>
      <c r="F358" s="30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6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6"/>
      <c r="BF358" s="32"/>
      <c r="BG358" s="37"/>
      <c r="BH358" s="32"/>
      <c r="BI358" s="32"/>
    </row>
    <row r="359" spans="1:61" ht="10.199999999999999" x14ac:dyDescent="0.2">
      <c r="A359" s="30"/>
      <c r="B359" s="32"/>
      <c r="C359" s="32"/>
      <c r="D359" s="49"/>
      <c r="E359" s="32"/>
      <c r="F359" s="30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6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6"/>
      <c r="BF359" s="32"/>
      <c r="BG359" s="37"/>
      <c r="BH359" s="32"/>
      <c r="BI359" s="32"/>
    </row>
    <row r="360" spans="1:61" ht="10.199999999999999" x14ac:dyDescent="0.2">
      <c r="A360" s="30"/>
      <c r="B360" s="32"/>
      <c r="C360" s="32"/>
      <c r="D360" s="49"/>
      <c r="E360" s="32"/>
      <c r="F360" s="30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6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6"/>
      <c r="BF360" s="32"/>
      <c r="BG360" s="37"/>
      <c r="BH360" s="32"/>
      <c r="BI360" s="32"/>
    </row>
    <row r="361" spans="1:61" ht="10.199999999999999" x14ac:dyDescent="0.2">
      <c r="A361" s="30"/>
      <c r="B361" s="32"/>
      <c r="C361" s="32"/>
      <c r="D361" s="49"/>
      <c r="E361" s="32"/>
      <c r="F361" s="30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6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6"/>
      <c r="BF361" s="32"/>
      <c r="BG361" s="37"/>
      <c r="BH361" s="32"/>
      <c r="BI361" s="32"/>
    </row>
    <row r="362" spans="1:61" ht="10.199999999999999" x14ac:dyDescent="0.2">
      <c r="A362" s="30"/>
      <c r="B362" s="32"/>
      <c r="C362" s="32"/>
      <c r="D362" s="49"/>
      <c r="E362" s="32"/>
      <c r="F362" s="30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6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6"/>
      <c r="BF362" s="32"/>
      <c r="BG362" s="37"/>
      <c r="BH362" s="32"/>
      <c r="BI362" s="32"/>
    </row>
    <row r="363" spans="1:61" ht="10.199999999999999" x14ac:dyDescent="0.2">
      <c r="A363" s="30"/>
      <c r="B363" s="32"/>
      <c r="C363" s="32"/>
      <c r="D363" s="49"/>
      <c r="E363" s="32"/>
      <c r="F363" s="30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6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6"/>
      <c r="BF363" s="32"/>
      <c r="BG363" s="37"/>
      <c r="BH363" s="32"/>
      <c r="BI363" s="32"/>
    </row>
    <row r="364" spans="1:61" ht="10.199999999999999" x14ac:dyDescent="0.2">
      <c r="A364" s="30"/>
      <c r="B364" s="32"/>
      <c r="C364" s="32"/>
      <c r="D364" s="49"/>
      <c r="E364" s="32"/>
      <c r="F364" s="30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6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6"/>
      <c r="BF364" s="32"/>
      <c r="BG364" s="37"/>
      <c r="BH364" s="32"/>
      <c r="BI364" s="32"/>
    </row>
    <row r="365" spans="1:61" ht="10.199999999999999" x14ac:dyDescent="0.2">
      <c r="A365" s="30"/>
      <c r="B365" s="32"/>
      <c r="C365" s="32"/>
      <c r="D365" s="49"/>
      <c r="E365" s="32"/>
      <c r="F365" s="30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6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6"/>
      <c r="BF365" s="32"/>
      <c r="BG365" s="37"/>
      <c r="BH365" s="32"/>
      <c r="BI365" s="32"/>
    </row>
    <row r="366" spans="1:61" ht="10.199999999999999" x14ac:dyDescent="0.2">
      <c r="A366" s="30"/>
      <c r="B366" s="32"/>
      <c r="C366" s="32"/>
      <c r="D366" s="49"/>
      <c r="E366" s="32"/>
      <c r="F366" s="30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6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6"/>
      <c r="BF366" s="32"/>
      <c r="BG366" s="37"/>
      <c r="BH366" s="32"/>
      <c r="BI366" s="32"/>
    </row>
    <row r="367" spans="1:61" ht="10.199999999999999" x14ac:dyDescent="0.2">
      <c r="A367" s="30"/>
      <c r="B367" s="32"/>
      <c r="C367" s="32"/>
      <c r="D367" s="49"/>
      <c r="E367" s="32"/>
      <c r="F367" s="30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6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6"/>
      <c r="BF367" s="32"/>
      <c r="BG367" s="37"/>
      <c r="BH367" s="32"/>
      <c r="BI367" s="32"/>
    </row>
    <row r="368" spans="1:61" ht="10.199999999999999" x14ac:dyDescent="0.2">
      <c r="A368" s="30"/>
      <c r="B368" s="32"/>
      <c r="C368" s="32"/>
      <c r="D368" s="49"/>
      <c r="E368" s="32"/>
      <c r="F368" s="30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6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6"/>
      <c r="BF368" s="32"/>
      <c r="BG368" s="37"/>
      <c r="BH368" s="32"/>
      <c r="BI368" s="32"/>
    </row>
    <row r="369" spans="1:61" ht="10.199999999999999" x14ac:dyDescent="0.2">
      <c r="A369" s="30"/>
      <c r="B369" s="32"/>
      <c r="C369" s="32"/>
      <c r="D369" s="49"/>
      <c r="E369" s="32"/>
      <c r="F369" s="30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6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6"/>
      <c r="BF369" s="32"/>
      <c r="BG369" s="37"/>
      <c r="BH369" s="32"/>
      <c r="BI369" s="32"/>
    </row>
    <row r="370" spans="1:61" ht="10.199999999999999" x14ac:dyDescent="0.2">
      <c r="A370" s="30"/>
      <c r="B370" s="32"/>
      <c r="C370" s="32"/>
      <c r="D370" s="49"/>
      <c r="E370" s="32"/>
      <c r="F370" s="30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6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6"/>
      <c r="BF370" s="32"/>
      <c r="BG370" s="37"/>
      <c r="BH370" s="32"/>
      <c r="BI370" s="32"/>
    </row>
    <row r="371" spans="1:61" ht="10.199999999999999" x14ac:dyDescent="0.2">
      <c r="A371" s="30"/>
      <c r="B371" s="32"/>
      <c r="C371" s="32"/>
      <c r="D371" s="49"/>
      <c r="E371" s="32"/>
      <c r="F371" s="30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6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6"/>
      <c r="BF371" s="32"/>
      <c r="BG371" s="37"/>
      <c r="BH371" s="32"/>
      <c r="BI371" s="32"/>
    </row>
    <row r="372" spans="1:61" ht="10.199999999999999" x14ac:dyDescent="0.2">
      <c r="A372" s="30"/>
      <c r="B372" s="32"/>
      <c r="C372" s="32"/>
      <c r="D372" s="49"/>
      <c r="E372" s="32"/>
      <c r="F372" s="30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6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6"/>
      <c r="BF372" s="32"/>
      <c r="BG372" s="37"/>
      <c r="BH372" s="32"/>
      <c r="BI372" s="32"/>
    </row>
    <row r="373" spans="1:61" ht="10.199999999999999" x14ac:dyDescent="0.2">
      <c r="A373" s="30"/>
      <c r="B373" s="32"/>
      <c r="C373" s="32"/>
      <c r="D373" s="49"/>
      <c r="E373" s="32"/>
      <c r="F373" s="30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6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6"/>
      <c r="BF373" s="32"/>
      <c r="BG373" s="37"/>
      <c r="BH373" s="32"/>
      <c r="BI373" s="32"/>
    </row>
    <row r="374" spans="1:61" ht="10.199999999999999" x14ac:dyDescent="0.2">
      <c r="A374" s="30"/>
      <c r="B374" s="32"/>
      <c r="C374" s="32"/>
      <c r="D374" s="49"/>
      <c r="E374" s="32"/>
      <c r="F374" s="30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6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6"/>
      <c r="BF374" s="32"/>
      <c r="BG374" s="37"/>
      <c r="BH374" s="32"/>
      <c r="BI374" s="32"/>
    </row>
    <row r="375" spans="1:61" ht="10.199999999999999" x14ac:dyDescent="0.2">
      <c r="A375" s="30"/>
      <c r="B375" s="32"/>
      <c r="C375" s="32"/>
      <c r="D375" s="49"/>
      <c r="E375" s="32"/>
      <c r="F375" s="30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6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6"/>
      <c r="BF375" s="32"/>
      <c r="BG375" s="37"/>
      <c r="BH375" s="32"/>
      <c r="BI375" s="32"/>
    </row>
    <row r="376" spans="1:61" ht="10.199999999999999" x14ac:dyDescent="0.2">
      <c r="A376" s="30"/>
      <c r="B376" s="32"/>
      <c r="C376" s="32"/>
      <c r="D376" s="49"/>
      <c r="E376" s="32"/>
      <c r="F376" s="30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6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6"/>
      <c r="BF376" s="32"/>
      <c r="BG376" s="37"/>
      <c r="BH376" s="32"/>
      <c r="BI376" s="32"/>
    </row>
    <row r="377" spans="1:61" ht="10.199999999999999" x14ac:dyDescent="0.2">
      <c r="A377" s="30"/>
      <c r="B377" s="32"/>
      <c r="C377" s="32"/>
      <c r="D377" s="49"/>
      <c r="E377" s="32"/>
      <c r="F377" s="30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6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6"/>
      <c r="BF377" s="32"/>
      <c r="BG377" s="37"/>
      <c r="BH377" s="32"/>
      <c r="BI377" s="32"/>
    </row>
    <row r="378" spans="1:61" ht="10.199999999999999" x14ac:dyDescent="0.2">
      <c r="A378" s="30"/>
      <c r="B378" s="32"/>
      <c r="C378" s="32"/>
      <c r="D378" s="49"/>
      <c r="E378" s="32"/>
      <c r="F378" s="30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6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6"/>
      <c r="BF378" s="32"/>
      <c r="BG378" s="37"/>
      <c r="BH378" s="32"/>
      <c r="BI378" s="32"/>
    </row>
    <row r="379" spans="1:61" ht="10.199999999999999" x14ac:dyDescent="0.2">
      <c r="A379" s="30"/>
      <c r="B379" s="32"/>
      <c r="C379" s="32"/>
      <c r="D379" s="49"/>
      <c r="E379" s="32"/>
      <c r="F379" s="30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6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6"/>
      <c r="BF379" s="32"/>
      <c r="BG379" s="37"/>
      <c r="BH379" s="32"/>
      <c r="BI379" s="32"/>
    </row>
    <row r="380" spans="1:61" ht="10.199999999999999" x14ac:dyDescent="0.2">
      <c r="A380" s="30"/>
      <c r="B380" s="32"/>
      <c r="C380" s="32"/>
      <c r="D380" s="49"/>
      <c r="E380" s="32"/>
      <c r="F380" s="30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6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6"/>
      <c r="BF380" s="32"/>
      <c r="BG380" s="37"/>
      <c r="BH380" s="32"/>
      <c r="BI380" s="32"/>
    </row>
    <row r="381" spans="1:61" ht="10.199999999999999" x14ac:dyDescent="0.2">
      <c r="A381" s="30"/>
      <c r="B381" s="32"/>
      <c r="C381" s="32"/>
      <c r="D381" s="49"/>
      <c r="E381" s="32"/>
      <c r="F381" s="30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6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6"/>
      <c r="BF381" s="32"/>
      <c r="BG381" s="37"/>
      <c r="BH381" s="32"/>
      <c r="BI381" s="32"/>
    </row>
    <row r="382" spans="1:61" ht="10.199999999999999" x14ac:dyDescent="0.2">
      <c r="A382" s="30"/>
      <c r="B382" s="32"/>
      <c r="C382" s="32"/>
      <c r="D382" s="49"/>
      <c r="E382" s="32"/>
      <c r="F382" s="30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6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6"/>
      <c r="BF382" s="32"/>
      <c r="BG382" s="37"/>
      <c r="BH382" s="32"/>
      <c r="BI382" s="32"/>
    </row>
    <row r="383" spans="1:61" ht="10.199999999999999" x14ac:dyDescent="0.2">
      <c r="A383" s="30"/>
      <c r="B383" s="32"/>
      <c r="C383" s="32"/>
      <c r="D383" s="49"/>
      <c r="E383" s="32"/>
      <c r="F383" s="30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6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6"/>
      <c r="BF383" s="32"/>
      <c r="BG383" s="37"/>
      <c r="BH383" s="32"/>
      <c r="BI383" s="32"/>
    </row>
    <row r="384" spans="1:61" ht="10.199999999999999" x14ac:dyDescent="0.2">
      <c r="A384" s="30"/>
      <c r="B384" s="32"/>
      <c r="C384" s="32"/>
      <c r="D384" s="49"/>
      <c r="E384" s="32"/>
      <c r="F384" s="30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6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6"/>
      <c r="BF384" s="32"/>
      <c r="BG384" s="37"/>
      <c r="BH384" s="32"/>
      <c r="BI384" s="32"/>
    </row>
    <row r="385" spans="1:61" ht="10.199999999999999" x14ac:dyDescent="0.2">
      <c r="A385" s="30"/>
      <c r="B385" s="32"/>
      <c r="C385" s="32"/>
      <c r="D385" s="49"/>
      <c r="E385" s="32"/>
      <c r="F385" s="30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6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6"/>
      <c r="BF385" s="32"/>
      <c r="BG385" s="37"/>
      <c r="BH385" s="32"/>
      <c r="BI385" s="32"/>
    </row>
    <row r="386" spans="1:61" ht="10.199999999999999" x14ac:dyDescent="0.2">
      <c r="A386" s="30"/>
      <c r="B386" s="32"/>
      <c r="C386" s="32"/>
      <c r="D386" s="49"/>
      <c r="E386" s="32"/>
      <c r="F386" s="30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6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6"/>
      <c r="BF386" s="32"/>
      <c r="BG386" s="37"/>
      <c r="BH386" s="32"/>
      <c r="BI386" s="32"/>
    </row>
    <row r="387" spans="1:61" ht="10.199999999999999" x14ac:dyDescent="0.2">
      <c r="A387" s="30"/>
      <c r="B387" s="32"/>
      <c r="C387" s="32"/>
      <c r="D387" s="49"/>
      <c r="E387" s="32"/>
      <c r="F387" s="30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6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6"/>
      <c r="BF387" s="32"/>
      <c r="BG387" s="37"/>
      <c r="BH387" s="32"/>
      <c r="BI387" s="32"/>
    </row>
    <row r="388" spans="1:61" ht="10.199999999999999" x14ac:dyDescent="0.2">
      <c r="A388" s="30"/>
      <c r="B388" s="32"/>
      <c r="C388" s="32"/>
      <c r="D388" s="49"/>
      <c r="E388" s="32"/>
      <c r="F388" s="30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6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6"/>
      <c r="BF388" s="32"/>
      <c r="BG388" s="37"/>
      <c r="BH388" s="32"/>
      <c r="BI388" s="32"/>
    </row>
    <row r="389" spans="1:61" ht="10.199999999999999" x14ac:dyDescent="0.2">
      <c r="A389" s="30"/>
      <c r="B389" s="32"/>
      <c r="C389" s="32"/>
      <c r="D389" s="49"/>
      <c r="E389" s="32"/>
      <c r="F389" s="30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6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6"/>
      <c r="BF389" s="32"/>
      <c r="BG389" s="37"/>
      <c r="BH389" s="32"/>
      <c r="BI389" s="32"/>
    </row>
    <row r="390" spans="1:61" ht="10.199999999999999" x14ac:dyDescent="0.2">
      <c r="A390" s="30"/>
      <c r="B390" s="32"/>
      <c r="C390" s="32"/>
      <c r="D390" s="49"/>
      <c r="E390" s="32"/>
      <c r="F390" s="30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6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6"/>
      <c r="BF390" s="32"/>
      <c r="BG390" s="37"/>
      <c r="BH390" s="32"/>
      <c r="BI390" s="32"/>
    </row>
    <row r="391" spans="1:61" ht="10.199999999999999" x14ac:dyDescent="0.2">
      <c r="A391" s="30"/>
      <c r="B391" s="32"/>
      <c r="C391" s="32"/>
      <c r="D391" s="49"/>
      <c r="E391" s="32"/>
      <c r="F391" s="30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6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6"/>
      <c r="BF391" s="32"/>
      <c r="BG391" s="37"/>
      <c r="BH391" s="32"/>
      <c r="BI391" s="32"/>
    </row>
    <row r="392" spans="1:61" ht="10.199999999999999" x14ac:dyDescent="0.2">
      <c r="A392" s="30"/>
      <c r="B392" s="32"/>
      <c r="C392" s="32"/>
      <c r="D392" s="49"/>
      <c r="E392" s="32"/>
      <c r="F392" s="30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6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6"/>
      <c r="BF392" s="32"/>
      <c r="BG392" s="37"/>
      <c r="BH392" s="32"/>
      <c r="BI392" s="32"/>
    </row>
    <row r="393" spans="1:61" ht="10.199999999999999" x14ac:dyDescent="0.2">
      <c r="A393" s="30"/>
      <c r="B393" s="32"/>
      <c r="C393" s="32"/>
      <c r="D393" s="49"/>
      <c r="E393" s="32"/>
      <c r="F393" s="30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6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6"/>
      <c r="BF393" s="32"/>
      <c r="BG393" s="37"/>
      <c r="BH393" s="32"/>
      <c r="BI393" s="32"/>
    </row>
    <row r="394" spans="1:61" ht="10.199999999999999" x14ac:dyDescent="0.2">
      <c r="A394" s="30"/>
      <c r="B394" s="32"/>
      <c r="C394" s="32"/>
      <c r="D394" s="49"/>
      <c r="E394" s="32"/>
      <c r="F394" s="30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6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6"/>
      <c r="BF394" s="32"/>
      <c r="BG394" s="37"/>
      <c r="BH394" s="32"/>
      <c r="BI394" s="32"/>
    </row>
    <row r="395" spans="1:61" ht="10.199999999999999" x14ac:dyDescent="0.2">
      <c r="A395" s="30"/>
      <c r="B395" s="32"/>
      <c r="C395" s="32"/>
      <c r="D395" s="49"/>
      <c r="E395" s="32"/>
      <c r="F395" s="30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6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6"/>
      <c r="BF395" s="32"/>
      <c r="BG395" s="37"/>
      <c r="BH395" s="32"/>
      <c r="BI395" s="32"/>
    </row>
    <row r="396" spans="1:61" ht="10.199999999999999" x14ac:dyDescent="0.2">
      <c r="A396" s="30"/>
      <c r="B396" s="32"/>
      <c r="C396" s="32"/>
      <c r="D396" s="49"/>
      <c r="E396" s="32"/>
      <c r="F396" s="30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6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6"/>
      <c r="BF396" s="32"/>
      <c r="BG396" s="37"/>
      <c r="BH396" s="32"/>
      <c r="BI396" s="32"/>
    </row>
    <row r="397" spans="1:61" ht="10.199999999999999" x14ac:dyDescent="0.2">
      <c r="A397" s="30"/>
      <c r="B397" s="32"/>
      <c r="C397" s="32"/>
      <c r="D397" s="49"/>
      <c r="E397" s="32"/>
      <c r="F397" s="30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6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6"/>
      <c r="BF397" s="32"/>
      <c r="BG397" s="37"/>
      <c r="BH397" s="32"/>
      <c r="BI397" s="32"/>
    </row>
    <row r="398" spans="1:61" ht="10.199999999999999" x14ac:dyDescent="0.2">
      <c r="A398" s="30"/>
      <c r="B398" s="32"/>
      <c r="C398" s="32"/>
      <c r="D398" s="49"/>
      <c r="E398" s="32"/>
      <c r="F398" s="30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6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6"/>
      <c r="BF398" s="32"/>
      <c r="BG398" s="37"/>
      <c r="BH398" s="32"/>
      <c r="BI398" s="32"/>
    </row>
    <row r="399" spans="1:61" ht="10.199999999999999" x14ac:dyDescent="0.2">
      <c r="A399" s="30"/>
      <c r="B399" s="32"/>
      <c r="C399" s="32"/>
      <c r="D399" s="49"/>
      <c r="E399" s="32"/>
      <c r="F399" s="30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6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6"/>
      <c r="BF399" s="32"/>
      <c r="BG399" s="37"/>
      <c r="BH399" s="32"/>
      <c r="BI399" s="32"/>
    </row>
    <row r="400" spans="1:61" ht="10.199999999999999" x14ac:dyDescent="0.2">
      <c r="A400" s="30"/>
      <c r="B400" s="32"/>
      <c r="C400" s="32"/>
      <c r="D400" s="49"/>
      <c r="E400" s="32"/>
      <c r="F400" s="30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6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6"/>
      <c r="BF400" s="32"/>
      <c r="BG400" s="37"/>
      <c r="BH400" s="32"/>
      <c r="BI400" s="32"/>
    </row>
    <row r="401" spans="1:61" ht="10.199999999999999" x14ac:dyDescent="0.2">
      <c r="A401" s="30"/>
      <c r="B401" s="32"/>
      <c r="C401" s="32"/>
      <c r="D401" s="49"/>
      <c r="E401" s="32"/>
      <c r="F401" s="30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6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6"/>
      <c r="BF401" s="32"/>
      <c r="BG401" s="37"/>
      <c r="BH401" s="32"/>
      <c r="BI401" s="32"/>
    </row>
    <row r="402" spans="1:61" ht="10.199999999999999" x14ac:dyDescent="0.2">
      <c r="A402" s="30"/>
      <c r="B402" s="32"/>
      <c r="C402" s="32"/>
      <c r="D402" s="49"/>
      <c r="E402" s="32"/>
      <c r="F402" s="30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6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6"/>
      <c r="BF402" s="32"/>
      <c r="BG402" s="37"/>
      <c r="BH402" s="32"/>
      <c r="BI402" s="32"/>
    </row>
    <row r="403" spans="1:61" ht="10.199999999999999" x14ac:dyDescent="0.2">
      <c r="A403" s="30"/>
      <c r="B403" s="32"/>
      <c r="C403" s="32"/>
      <c r="D403" s="49"/>
      <c r="E403" s="32"/>
      <c r="F403" s="30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6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6"/>
      <c r="BF403" s="32"/>
      <c r="BG403" s="37"/>
      <c r="BH403" s="32"/>
      <c r="BI403" s="32"/>
    </row>
    <row r="404" spans="1:61" ht="10.199999999999999" x14ac:dyDescent="0.2">
      <c r="A404" s="30"/>
      <c r="B404" s="32"/>
      <c r="C404" s="32"/>
      <c r="D404" s="49"/>
      <c r="E404" s="32"/>
      <c r="F404" s="30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6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6"/>
      <c r="BF404" s="32"/>
      <c r="BG404" s="37"/>
      <c r="BH404" s="32"/>
      <c r="BI404" s="32"/>
    </row>
    <row r="405" spans="1:61" ht="10.199999999999999" x14ac:dyDescent="0.2">
      <c r="A405" s="30"/>
      <c r="B405" s="32"/>
      <c r="C405" s="32"/>
      <c r="D405" s="49"/>
      <c r="E405" s="32"/>
      <c r="F405" s="30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6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6"/>
      <c r="BF405" s="32"/>
      <c r="BG405" s="37"/>
      <c r="BH405" s="32"/>
      <c r="BI405" s="32"/>
    </row>
    <row r="406" spans="1:61" ht="10.199999999999999" x14ac:dyDescent="0.2">
      <c r="A406" s="30"/>
      <c r="B406" s="32"/>
      <c r="C406" s="32"/>
      <c r="D406" s="49"/>
      <c r="E406" s="32"/>
      <c r="F406" s="30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6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6"/>
      <c r="BF406" s="32"/>
      <c r="BG406" s="37"/>
      <c r="BH406" s="32"/>
      <c r="BI406" s="32"/>
    </row>
    <row r="407" spans="1:61" ht="10.199999999999999" x14ac:dyDescent="0.2">
      <c r="A407" s="30"/>
      <c r="B407" s="32"/>
      <c r="C407" s="32"/>
      <c r="D407" s="49"/>
      <c r="E407" s="32"/>
      <c r="F407" s="30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6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6"/>
      <c r="BF407" s="32"/>
      <c r="BG407" s="37"/>
      <c r="BH407" s="32"/>
      <c r="BI407" s="32"/>
    </row>
    <row r="408" spans="1:61" ht="10.199999999999999" x14ac:dyDescent="0.2">
      <c r="A408" s="30"/>
      <c r="B408" s="32"/>
      <c r="C408" s="32"/>
      <c r="D408" s="49"/>
      <c r="E408" s="32"/>
      <c r="F408" s="30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6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6"/>
      <c r="BF408" s="32"/>
      <c r="BG408" s="37"/>
      <c r="BH408" s="32"/>
      <c r="BI408" s="32"/>
    </row>
    <row r="409" spans="1:61" ht="10.199999999999999" x14ac:dyDescent="0.2">
      <c r="A409" s="30"/>
      <c r="B409" s="32"/>
      <c r="C409" s="32"/>
      <c r="D409" s="49"/>
      <c r="E409" s="32"/>
      <c r="F409" s="30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6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6"/>
      <c r="BF409" s="32"/>
      <c r="BG409" s="37"/>
      <c r="BH409" s="32"/>
      <c r="BI409" s="32"/>
    </row>
    <row r="410" spans="1:61" ht="10.199999999999999" x14ac:dyDescent="0.2">
      <c r="A410" s="30"/>
      <c r="B410" s="32"/>
      <c r="C410" s="32"/>
      <c r="D410" s="49"/>
      <c r="E410" s="32"/>
      <c r="F410" s="30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6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6"/>
      <c r="BF410" s="32"/>
      <c r="BG410" s="37"/>
      <c r="BH410" s="32"/>
      <c r="BI410" s="32"/>
    </row>
    <row r="411" spans="1:61" ht="10.199999999999999" x14ac:dyDescent="0.2">
      <c r="A411" s="30"/>
      <c r="B411" s="32"/>
      <c r="C411" s="32"/>
      <c r="D411" s="49"/>
      <c r="E411" s="32"/>
      <c r="F411" s="30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6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6"/>
      <c r="BF411" s="32"/>
      <c r="BG411" s="37"/>
      <c r="BH411" s="32"/>
      <c r="BI411" s="32"/>
    </row>
    <row r="412" spans="1:61" ht="10.199999999999999" x14ac:dyDescent="0.2">
      <c r="A412" s="30"/>
      <c r="B412" s="32"/>
      <c r="C412" s="32"/>
      <c r="D412" s="49"/>
      <c r="E412" s="32"/>
      <c r="F412" s="30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6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6"/>
      <c r="BF412" s="32"/>
      <c r="BG412" s="37"/>
      <c r="BH412" s="32"/>
      <c r="BI412" s="32"/>
    </row>
    <row r="413" spans="1:61" ht="10.199999999999999" x14ac:dyDescent="0.2">
      <c r="A413" s="30"/>
      <c r="B413" s="32"/>
      <c r="C413" s="32"/>
      <c r="D413" s="49"/>
      <c r="E413" s="32"/>
      <c r="F413" s="30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6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6"/>
      <c r="BF413" s="32"/>
      <c r="BG413" s="37"/>
      <c r="BH413" s="32"/>
      <c r="BI413" s="32"/>
    </row>
    <row r="414" spans="1:61" ht="10.199999999999999" x14ac:dyDescent="0.2">
      <c r="A414" s="30"/>
      <c r="B414" s="32"/>
      <c r="C414" s="32"/>
      <c r="D414" s="49"/>
      <c r="E414" s="32"/>
      <c r="F414" s="30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6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6"/>
      <c r="BF414" s="32"/>
      <c r="BG414" s="37"/>
      <c r="BH414" s="32"/>
      <c r="BI414" s="32"/>
    </row>
    <row r="415" spans="1:61" ht="10.199999999999999" x14ac:dyDescent="0.2">
      <c r="A415" s="30"/>
      <c r="B415" s="32"/>
      <c r="C415" s="32"/>
      <c r="D415" s="49"/>
      <c r="E415" s="32"/>
      <c r="F415" s="30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6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6"/>
      <c r="BF415" s="32"/>
      <c r="BG415" s="37"/>
      <c r="BH415" s="32"/>
      <c r="BI415" s="32"/>
    </row>
    <row r="416" spans="1:61" ht="10.199999999999999" x14ac:dyDescent="0.2">
      <c r="A416" s="30"/>
      <c r="B416" s="32"/>
      <c r="C416" s="32"/>
      <c r="D416" s="49"/>
      <c r="E416" s="32"/>
      <c r="F416" s="30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6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6"/>
      <c r="BF416" s="32"/>
      <c r="BG416" s="37"/>
      <c r="BH416" s="32"/>
      <c r="BI416" s="32"/>
    </row>
    <row r="417" spans="1:61" ht="10.199999999999999" x14ac:dyDescent="0.2">
      <c r="A417" s="30"/>
      <c r="B417" s="32"/>
      <c r="C417" s="32"/>
      <c r="D417" s="49"/>
      <c r="E417" s="32"/>
      <c r="F417" s="30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6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6"/>
      <c r="BF417" s="32"/>
      <c r="BG417" s="37"/>
      <c r="BH417" s="32"/>
      <c r="BI417" s="32"/>
    </row>
    <row r="418" spans="1:61" ht="10.199999999999999" x14ac:dyDescent="0.2">
      <c r="A418" s="30"/>
      <c r="B418" s="32"/>
      <c r="C418" s="32"/>
      <c r="D418" s="49"/>
      <c r="E418" s="32"/>
      <c r="F418" s="30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6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6"/>
      <c r="BF418" s="32"/>
      <c r="BG418" s="37"/>
      <c r="BH418" s="32"/>
      <c r="BI418" s="32"/>
    </row>
    <row r="419" spans="1:61" ht="10.199999999999999" x14ac:dyDescent="0.2">
      <c r="A419" s="30"/>
      <c r="B419" s="32"/>
      <c r="C419" s="32"/>
      <c r="D419" s="49"/>
      <c r="E419" s="32"/>
      <c r="F419" s="30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6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6"/>
      <c r="BF419" s="32"/>
      <c r="BG419" s="37"/>
      <c r="BH419" s="32"/>
      <c r="BI419" s="32"/>
    </row>
    <row r="420" spans="1:61" ht="10.199999999999999" x14ac:dyDescent="0.2">
      <c r="A420" s="30"/>
      <c r="B420" s="32"/>
      <c r="C420" s="32"/>
      <c r="D420" s="49"/>
      <c r="E420" s="32"/>
      <c r="F420" s="30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6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6"/>
      <c r="BF420" s="32"/>
      <c r="BG420" s="37"/>
      <c r="BH420" s="32"/>
      <c r="BI420" s="32"/>
    </row>
    <row r="421" spans="1:61" ht="10.199999999999999" x14ac:dyDescent="0.2">
      <c r="A421" s="30"/>
      <c r="B421" s="32"/>
      <c r="C421" s="32"/>
      <c r="D421" s="49"/>
      <c r="E421" s="32"/>
      <c r="F421" s="30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6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6"/>
      <c r="BF421" s="32"/>
      <c r="BG421" s="37"/>
      <c r="BH421" s="32"/>
      <c r="BI421" s="32"/>
    </row>
    <row r="422" spans="1:61" ht="10.199999999999999" x14ac:dyDescent="0.2">
      <c r="A422" s="30"/>
      <c r="B422" s="32"/>
      <c r="C422" s="32"/>
      <c r="D422" s="49"/>
      <c r="E422" s="32"/>
      <c r="F422" s="30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6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6"/>
      <c r="BF422" s="32"/>
      <c r="BG422" s="37"/>
      <c r="BH422" s="32"/>
      <c r="BI422" s="32"/>
    </row>
    <row r="423" spans="1:61" ht="10.199999999999999" x14ac:dyDescent="0.2">
      <c r="A423" s="30"/>
      <c r="B423" s="32"/>
      <c r="C423" s="32"/>
      <c r="D423" s="49"/>
      <c r="E423" s="32"/>
      <c r="F423" s="30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6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6"/>
      <c r="BF423" s="32"/>
      <c r="BG423" s="37"/>
      <c r="BH423" s="32"/>
      <c r="BI423" s="32"/>
    </row>
    <row r="424" spans="1:61" ht="10.199999999999999" x14ac:dyDescent="0.2">
      <c r="A424" s="30"/>
      <c r="B424" s="32"/>
      <c r="C424" s="32"/>
      <c r="D424" s="49"/>
      <c r="E424" s="32"/>
      <c r="F424" s="30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6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6"/>
      <c r="BF424" s="32"/>
      <c r="BG424" s="37"/>
      <c r="BH424" s="32"/>
      <c r="BI424" s="32"/>
    </row>
    <row r="425" spans="1:61" ht="10.199999999999999" x14ac:dyDescent="0.2">
      <c r="A425" s="30"/>
      <c r="B425" s="32"/>
      <c r="C425" s="32"/>
      <c r="D425" s="49"/>
      <c r="E425" s="32"/>
      <c r="F425" s="30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6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6"/>
      <c r="BF425" s="32"/>
      <c r="BG425" s="37"/>
      <c r="BH425" s="32"/>
      <c r="BI425" s="32"/>
    </row>
    <row r="426" spans="1:61" ht="10.199999999999999" x14ac:dyDescent="0.2">
      <c r="A426" s="30"/>
      <c r="B426" s="32"/>
      <c r="C426" s="32"/>
      <c r="D426" s="49"/>
      <c r="E426" s="32"/>
      <c r="F426" s="30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6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6"/>
      <c r="BF426" s="32"/>
      <c r="BG426" s="37"/>
      <c r="BH426" s="32"/>
      <c r="BI426" s="32"/>
    </row>
    <row r="427" spans="1:61" ht="10.199999999999999" x14ac:dyDescent="0.2">
      <c r="A427" s="30"/>
      <c r="B427" s="32"/>
      <c r="C427" s="32"/>
      <c r="D427" s="49"/>
      <c r="E427" s="32"/>
      <c r="F427" s="30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6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6"/>
      <c r="BF427" s="32"/>
      <c r="BG427" s="37"/>
      <c r="BH427" s="32"/>
      <c r="BI427" s="32"/>
    </row>
    <row r="428" spans="1:61" ht="10.199999999999999" x14ac:dyDescent="0.2">
      <c r="A428" s="30"/>
      <c r="B428" s="32"/>
      <c r="C428" s="32"/>
      <c r="D428" s="49"/>
      <c r="E428" s="32"/>
      <c r="F428" s="30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6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6"/>
      <c r="BF428" s="32"/>
      <c r="BG428" s="37"/>
      <c r="BH428" s="32"/>
      <c r="BI428" s="32"/>
    </row>
    <row r="429" spans="1:61" ht="10.199999999999999" x14ac:dyDescent="0.2">
      <c r="A429" s="30"/>
      <c r="B429" s="32"/>
      <c r="C429" s="32"/>
      <c r="D429" s="49"/>
      <c r="E429" s="32"/>
      <c r="F429" s="30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6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6"/>
      <c r="BF429" s="32"/>
      <c r="BG429" s="37"/>
      <c r="BH429" s="32"/>
      <c r="BI429" s="32"/>
    </row>
    <row r="430" spans="1:61" ht="10.199999999999999" x14ac:dyDescent="0.2">
      <c r="A430" s="30"/>
      <c r="B430" s="32"/>
      <c r="C430" s="32"/>
      <c r="D430" s="49"/>
      <c r="E430" s="32"/>
      <c r="F430" s="30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6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6"/>
      <c r="BF430" s="32"/>
      <c r="BG430" s="37"/>
      <c r="BH430" s="32"/>
      <c r="BI430" s="32"/>
    </row>
    <row r="431" spans="1:61" ht="10.199999999999999" x14ac:dyDescent="0.2">
      <c r="A431" s="30"/>
      <c r="B431" s="32"/>
      <c r="C431" s="32"/>
      <c r="D431" s="49"/>
      <c r="E431" s="32"/>
      <c r="F431" s="30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6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6"/>
      <c r="BF431" s="32"/>
      <c r="BG431" s="37"/>
      <c r="BH431" s="32"/>
      <c r="BI431" s="32"/>
    </row>
    <row r="432" spans="1:61" ht="10.199999999999999" x14ac:dyDescent="0.2">
      <c r="A432" s="30"/>
      <c r="B432" s="32"/>
      <c r="C432" s="32"/>
      <c r="D432" s="49"/>
      <c r="E432" s="32"/>
      <c r="F432" s="30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6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6"/>
      <c r="BF432" s="32"/>
      <c r="BG432" s="37"/>
      <c r="BH432" s="32"/>
      <c r="BI432" s="32"/>
    </row>
    <row r="433" spans="1:61" ht="10.199999999999999" x14ac:dyDescent="0.2">
      <c r="A433" s="30"/>
      <c r="B433" s="32"/>
      <c r="C433" s="32"/>
      <c r="D433" s="49"/>
      <c r="E433" s="32"/>
      <c r="F433" s="30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6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6"/>
      <c r="BF433" s="32"/>
      <c r="BG433" s="37"/>
      <c r="BH433" s="32"/>
      <c r="BI433" s="32"/>
    </row>
    <row r="434" spans="1:61" ht="10.199999999999999" x14ac:dyDescent="0.2">
      <c r="A434" s="30"/>
      <c r="B434" s="32"/>
      <c r="C434" s="32"/>
      <c r="D434" s="49"/>
      <c r="E434" s="32"/>
      <c r="F434" s="30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6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6"/>
      <c r="BF434" s="32"/>
      <c r="BG434" s="37"/>
      <c r="BH434" s="32"/>
      <c r="BI434" s="32"/>
    </row>
    <row r="435" spans="1:61" ht="10.199999999999999" x14ac:dyDescent="0.2">
      <c r="A435" s="30"/>
      <c r="B435" s="32"/>
      <c r="C435" s="32"/>
      <c r="D435" s="49"/>
      <c r="E435" s="32"/>
      <c r="F435" s="30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6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6"/>
      <c r="BF435" s="32"/>
      <c r="BG435" s="37"/>
      <c r="BH435" s="32"/>
      <c r="BI435" s="32"/>
    </row>
    <row r="436" spans="1:61" ht="10.199999999999999" x14ac:dyDescent="0.2">
      <c r="A436" s="30"/>
      <c r="B436" s="32"/>
      <c r="C436" s="32"/>
      <c r="D436" s="49"/>
      <c r="E436" s="32"/>
      <c r="F436" s="30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6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6"/>
      <c r="BF436" s="32"/>
      <c r="BG436" s="37"/>
      <c r="BH436" s="32"/>
      <c r="BI436" s="32"/>
    </row>
    <row r="437" spans="1:61" ht="10.199999999999999" x14ac:dyDescent="0.2">
      <c r="A437" s="30"/>
      <c r="B437" s="32"/>
      <c r="C437" s="32"/>
      <c r="D437" s="49"/>
      <c r="E437" s="32"/>
      <c r="F437" s="30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6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6"/>
      <c r="BF437" s="32"/>
      <c r="BG437" s="37"/>
      <c r="BH437" s="32"/>
      <c r="BI437" s="32"/>
    </row>
    <row r="438" spans="1:61" ht="10.199999999999999" x14ac:dyDescent="0.2">
      <c r="A438" s="30"/>
      <c r="B438" s="32"/>
      <c r="C438" s="32"/>
      <c r="D438" s="49"/>
      <c r="E438" s="32"/>
      <c r="F438" s="30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6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6"/>
      <c r="BF438" s="32"/>
      <c r="BG438" s="37"/>
      <c r="BH438" s="32"/>
      <c r="BI438" s="32"/>
    </row>
    <row r="439" spans="1:61" ht="10.199999999999999" x14ac:dyDescent="0.2">
      <c r="A439" s="30"/>
      <c r="B439" s="32"/>
      <c r="C439" s="32"/>
      <c r="D439" s="49"/>
      <c r="E439" s="32"/>
      <c r="F439" s="30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6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6"/>
      <c r="BF439" s="32"/>
      <c r="BG439" s="37"/>
      <c r="BH439" s="32"/>
      <c r="BI439" s="32"/>
    </row>
    <row r="440" spans="1:61" ht="10.199999999999999" x14ac:dyDescent="0.2">
      <c r="A440" s="30"/>
      <c r="B440" s="32"/>
      <c r="C440" s="32"/>
      <c r="D440" s="49"/>
      <c r="E440" s="32"/>
      <c r="F440" s="30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6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6"/>
      <c r="BF440" s="32"/>
      <c r="BG440" s="37"/>
      <c r="BH440" s="32"/>
      <c r="BI440" s="32"/>
    </row>
    <row r="441" spans="1:61" ht="10.199999999999999" x14ac:dyDescent="0.2">
      <c r="A441" s="30"/>
      <c r="B441" s="32"/>
      <c r="C441" s="32"/>
      <c r="D441" s="49"/>
      <c r="E441" s="32"/>
      <c r="F441" s="30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6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6"/>
      <c r="BF441" s="32"/>
      <c r="BG441" s="37"/>
      <c r="BH441" s="32"/>
      <c r="BI441" s="32"/>
    </row>
    <row r="442" spans="1:61" ht="10.199999999999999" x14ac:dyDescent="0.2">
      <c r="A442" s="30"/>
      <c r="B442" s="32"/>
      <c r="C442" s="32"/>
      <c r="D442" s="49"/>
      <c r="E442" s="32"/>
      <c r="F442" s="30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6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6"/>
      <c r="BF442" s="32"/>
      <c r="BG442" s="37"/>
      <c r="BH442" s="32"/>
      <c r="BI442" s="32"/>
    </row>
    <row r="443" spans="1:61" ht="10.199999999999999" x14ac:dyDescent="0.2">
      <c r="A443" s="30"/>
      <c r="B443" s="32"/>
      <c r="C443" s="32"/>
      <c r="D443" s="49"/>
      <c r="E443" s="32"/>
      <c r="F443" s="30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6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6"/>
      <c r="BF443" s="32"/>
      <c r="BG443" s="37"/>
      <c r="BH443" s="32"/>
      <c r="BI443" s="32"/>
    </row>
    <row r="444" spans="1:61" ht="10.199999999999999" x14ac:dyDescent="0.2">
      <c r="A444" s="30"/>
      <c r="B444" s="32"/>
      <c r="C444" s="32"/>
      <c r="D444" s="49"/>
      <c r="E444" s="32"/>
      <c r="F444" s="30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6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6"/>
      <c r="BF444" s="32"/>
      <c r="BG444" s="37"/>
      <c r="BH444" s="32"/>
      <c r="BI444" s="32"/>
    </row>
    <row r="445" spans="1:61" ht="10.199999999999999" x14ac:dyDescent="0.2">
      <c r="A445" s="30"/>
      <c r="B445" s="32"/>
      <c r="C445" s="32"/>
      <c r="D445" s="49"/>
      <c r="E445" s="32"/>
      <c r="F445" s="30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6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6"/>
      <c r="BF445" s="32"/>
      <c r="BG445" s="37"/>
      <c r="BH445" s="32"/>
      <c r="BI445" s="32"/>
    </row>
    <row r="446" spans="1:61" ht="10.199999999999999" x14ac:dyDescent="0.2">
      <c r="A446" s="30"/>
      <c r="B446" s="32"/>
      <c r="C446" s="32"/>
      <c r="D446" s="49"/>
      <c r="E446" s="32"/>
      <c r="F446" s="30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6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6"/>
      <c r="BF446" s="32"/>
      <c r="BG446" s="37"/>
      <c r="BH446" s="32"/>
      <c r="BI446" s="32"/>
    </row>
    <row r="447" spans="1:61" ht="10.199999999999999" x14ac:dyDescent="0.2">
      <c r="A447" s="30"/>
      <c r="B447" s="32"/>
      <c r="C447" s="32"/>
      <c r="D447" s="49"/>
      <c r="E447" s="32"/>
      <c r="F447" s="30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6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6"/>
      <c r="BF447" s="32"/>
      <c r="BG447" s="37"/>
      <c r="BH447" s="32"/>
      <c r="BI447" s="32"/>
    </row>
    <row r="448" spans="1:61" ht="10.199999999999999" x14ac:dyDescent="0.2">
      <c r="A448" s="30"/>
      <c r="B448" s="32"/>
      <c r="C448" s="32"/>
      <c r="D448" s="49"/>
      <c r="E448" s="32"/>
      <c r="F448" s="30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6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6"/>
      <c r="BF448" s="32"/>
      <c r="BG448" s="37"/>
      <c r="BH448" s="32"/>
      <c r="BI448" s="32"/>
    </row>
    <row r="449" spans="1:61" ht="10.199999999999999" x14ac:dyDescent="0.2">
      <c r="A449" s="30"/>
      <c r="B449" s="32"/>
      <c r="C449" s="32"/>
      <c r="D449" s="49"/>
      <c r="E449" s="32"/>
      <c r="F449" s="30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6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6"/>
      <c r="BF449" s="32"/>
      <c r="BG449" s="37"/>
      <c r="BH449" s="32"/>
      <c r="BI449" s="32"/>
    </row>
    <row r="450" spans="1:61" ht="10.199999999999999" x14ac:dyDescent="0.2">
      <c r="A450" s="30"/>
      <c r="B450" s="32"/>
      <c r="C450" s="32"/>
      <c r="D450" s="49"/>
      <c r="E450" s="32"/>
      <c r="F450" s="30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6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6"/>
      <c r="BF450" s="32"/>
      <c r="BG450" s="37"/>
      <c r="BH450" s="32"/>
      <c r="BI450" s="32"/>
    </row>
    <row r="451" spans="1:61" ht="10.199999999999999" x14ac:dyDescent="0.2">
      <c r="A451" s="30"/>
      <c r="B451" s="32"/>
      <c r="C451" s="32"/>
      <c r="D451" s="49"/>
      <c r="E451" s="32"/>
      <c r="F451" s="30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6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6"/>
      <c r="BF451" s="32"/>
      <c r="BG451" s="37"/>
      <c r="BH451" s="32"/>
      <c r="BI451" s="32"/>
    </row>
    <row r="452" spans="1:61" ht="10.199999999999999" x14ac:dyDescent="0.2">
      <c r="A452" s="30"/>
      <c r="B452" s="32"/>
      <c r="C452" s="32"/>
      <c r="D452" s="49"/>
      <c r="E452" s="32"/>
      <c r="F452" s="30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6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6"/>
      <c r="BF452" s="32"/>
      <c r="BG452" s="37"/>
      <c r="BH452" s="32"/>
      <c r="BI452" s="32"/>
    </row>
    <row r="453" spans="1:61" ht="10.199999999999999" x14ac:dyDescent="0.2">
      <c r="A453" s="30"/>
      <c r="B453" s="32"/>
      <c r="C453" s="32"/>
      <c r="D453" s="49"/>
      <c r="E453" s="32"/>
      <c r="F453" s="30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6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6"/>
      <c r="BF453" s="32"/>
      <c r="BG453" s="37"/>
      <c r="BH453" s="32"/>
      <c r="BI453" s="32"/>
    </row>
    <row r="454" spans="1:61" ht="10.199999999999999" x14ac:dyDescent="0.2">
      <c r="A454" s="30"/>
      <c r="B454" s="32"/>
      <c r="C454" s="32"/>
      <c r="D454" s="49"/>
      <c r="E454" s="32"/>
      <c r="F454" s="30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6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6"/>
      <c r="BF454" s="32"/>
      <c r="BG454" s="37"/>
      <c r="BH454" s="32"/>
      <c r="BI454" s="32"/>
    </row>
    <row r="455" spans="1:61" ht="10.199999999999999" x14ac:dyDescent="0.2">
      <c r="A455" s="30"/>
      <c r="B455" s="32"/>
      <c r="C455" s="32"/>
      <c r="D455" s="49"/>
      <c r="E455" s="32"/>
      <c r="F455" s="30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6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6"/>
      <c r="BF455" s="32"/>
      <c r="BG455" s="37"/>
      <c r="BH455" s="32"/>
      <c r="BI455" s="32"/>
    </row>
    <row r="456" spans="1:61" ht="10.199999999999999" x14ac:dyDescent="0.2">
      <c r="A456" s="30"/>
      <c r="B456" s="32"/>
      <c r="C456" s="32"/>
      <c r="D456" s="49"/>
      <c r="E456" s="32"/>
      <c r="F456" s="30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6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6"/>
      <c r="BF456" s="32"/>
      <c r="BG456" s="37"/>
      <c r="BH456" s="32"/>
      <c r="BI456" s="32"/>
    </row>
    <row r="457" spans="1:61" ht="10.199999999999999" x14ac:dyDescent="0.2">
      <c r="A457" s="30"/>
      <c r="B457" s="32"/>
      <c r="C457" s="32"/>
      <c r="D457" s="49"/>
      <c r="E457" s="32"/>
      <c r="F457" s="30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6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6"/>
      <c r="BF457" s="32"/>
      <c r="BG457" s="37"/>
      <c r="BH457" s="32"/>
      <c r="BI457" s="32"/>
    </row>
    <row r="458" spans="1:61" ht="10.199999999999999" x14ac:dyDescent="0.2">
      <c r="A458" s="30"/>
      <c r="B458" s="32"/>
      <c r="C458" s="32"/>
      <c r="D458" s="49"/>
      <c r="E458" s="32"/>
      <c r="F458" s="30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6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6"/>
      <c r="BF458" s="32"/>
      <c r="BG458" s="37"/>
      <c r="BH458" s="32"/>
      <c r="BI458" s="32"/>
    </row>
    <row r="459" spans="1:61" ht="10.199999999999999" x14ac:dyDescent="0.2">
      <c r="A459" s="30"/>
      <c r="B459" s="32"/>
      <c r="C459" s="32"/>
      <c r="D459" s="49"/>
      <c r="E459" s="32"/>
      <c r="F459" s="30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6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6"/>
      <c r="BF459" s="32"/>
      <c r="BG459" s="37"/>
      <c r="BH459" s="32"/>
      <c r="BI459" s="32"/>
    </row>
    <row r="460" spans="1:61" ht="10.199999999999999" x14ac:dyDescent="0.2">
      <c r="A460" s="30"/>
      <c r="B460" s="32"/>
      <c r="C460" s="32"/>
      <c r="D460" s="49"/>
      <c r="E460" s="32"/>
      <c r="F460" s="30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6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6"/>
      <c r="BF460" s="32"/>
      <c r="BG460" s="37"/>
      <c r="BH460" s="32"/>
      <c r="BI460" s="32"/>
    </row>
    <row r="461" spans="1:61" ht="10.199999999999999" x14ac:dyDescent="0.2">
      <c r="A461" s="30"/>
      <c r="B461" s="32"/>
      <c r="C461" s="32"/>
      <c r="D461" s="49"/>
      <c r="E461" s="32"/>
      <c r="F461" s="30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6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6"/>
      <c r="BF461" s="32"/>
      <c r="BG461" s="37"/>
      <c r="BH461" s="32"/>
      <c r="BI461" s="32"/>
    </row>
    <row r="462" spans="1:61" ht="10.199999999999999" x14ac:dyDescent="0.2">
      <c r="A462" s="30"/>
      <c r="B462" s="32"/>
      <c r="C462" s="32"/>
      <c r="D462" s="49"/>
      <c r="E462" s="32"/>
      <c r="F462" s="30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6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6"/>
      <c r="BF462" s="32"/>
      <c r="BG462" s="37"/>
      <c r="BH462" s="32"/>
      <c r="BI462" s="32"/>
    </row>
    <row r="463" spans="1:61" ht="10.199999999999999" x14ac:dyDescent="0.2">
      <c r="A463" s="30"/>
      <c r="B463" s="32"/>
      <c r="C463" s="32"/>
      <c r="D463" s="49"/>
      <c r="E463" s="32"/>
      <c r="F463" s="30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6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6"/>
      <c r="BF463" s="32"/>
      <c r="BG463" s="37"/>
      <c r="BH463" s="32"/>
      <c r="BI463" s="32"/>
    </row>
    <row r="464" spans="1:61" ht="10.199999999999999" x14ac:dyDescent="0.2">
      <c r="A464" s="30"/>
      <c r="B464" s="32"/>
      <c r="C464" s="32"/>
      <c r="D464" s="49"/>
      <c r="E464" s="32"/>
      <c r="F464" s="30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6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6"/>
      <c r="BF464" s="32"/>
      <c r="BG464" s="37"/>
      <c r="BH464" s="32"/>
      <c r="BI464" s="32"/>
    </row>
    <row r="465" spans="1:61" ht="10.199999999999999" x14ac:dyDescent="0.2">
      <c r="A465" s="30"/>
      <c r="B465" s="32"/>
      <c r="C465" s="32"/>
      <c r="D465" s="49"/>
      <c r="E465" s="32"/>
      <c r="F465" s="30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6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6"/>
      <c r="BF465" s="32"/>
      <c r="BG465" s="37"/>
      <c r="BH465" s="32"/>
      <c r="BI465" s="32"/>
    </row>
    <row r="466" spans="1:61" ht="10.199999999999999" x14ac:dyDescent="0.2">
      <c r="A466" s="30"/>
      <c r="B466" s="32"/>
      <c r="C466" s="32"/>
      <c r="D466" s="49"/>
      <c r="E466" s="32"/>
      <c r="F466" s="30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6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6"/>
      <c r="BF466" s="32"/>
      <c r="BG466" s="37"/>
      <c r="BH466" s="32"/>
      <c r="BI466" s="32"/>
    </row>
    <row r="467" spans="1:61" ht="10.199999999999999" x14ac:dyDescent="0.2">
      <c r="A467" s="30"/>
      <c r="B467" s="32"/>
      <c r="C467" s="32"/>
      <c r="D467" s="49"/>
      <c r="E467" s="32"/>
      <c r="F467" s="30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6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6"/>
      <c r="BF467" s="32"/>
      <c r="BG467" s="37"/>
      <c r="BH467" s="32"/>
      <c r="BI467" s="32"/>
    </row>
    <row r="468" spans="1:61" ht="10.199999999999999" x14ac:dyDescent="0.2">
      <c r="A468" s="30"/>
      <c r="B468" s="32"/>
      <c r="C468" s="32"/>
      <c r="D468" s="49"/>
      <c r="E468" s="32"/>
      <c r="F468" s="30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6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6"/>
      <c r="BF468" s="32"/>
      <c r="BG468" s="37"/>
      <c r="BH468" s="32"/>
      <c r="BI468" s="32"/>
    </row>
    <row r="469" spans="1:61" ht="10.199999999999999" x14ac:dyDescent="0.2">
      <c r="A469" s="30"/>
      <c r="B469" s="32"/>
      <c r="C469" s="32"/>
      <c r="D469" s="49"/>
      <c r="E469" s="32"/>
      <c r="F469" s="30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6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6"/>
      <c r="BF469" s="32"/>
      <c r="BG469" s="37"/>
      <c r="BH469" s="32"/>
      <c r="BI469" s="32"/>
    </row>
    <row r="470" spans="1:61" ht="10.199999999999999" x14ac:dyDescent="0.2">
      <c r="A470" s="30"/>
      <c r="B470" s="32"/>
      <c r="C470" s="32"/>
      <c r="D470" s="49"/>
      <c r="E470" s="32"/>
      <c r="F470" s="30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6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6"/>
      <c r="BF470" s="32"/>
      <c r="BG470" s="37"/>
      <c r="BH470" s="32"/>
      <c r="BI470" s="32"/>
    </row>
    <row r="471" spans="1:61" ht="10.199999999999999" x14ac:dyDescent="0.2">
      <c r="A471" s="30"/>
      <c r="B471" s="32"/>
      <c r="C471" s="32"/>
      <c r="D471" s="49"/>
      <c r="E471" s="32"/>
      <c r="F471" s="30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6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6"/>
      <c r="BF471" s="32"/>
      <c r="BG471" s="37"/>
      <c r="BH471" s="32"/>
      <c r="BI471" s="32"/>
    </row>
    <row r="472" spans="1:61" ht="10.199999999999999" x14ac:dyDescent="0.2">
      <c r="A472" s="30"/>
      <c r="B472" s="32"/>
      <c r="C472" s="32"/>
      <c r="D472" s="49"/>
      <c r="E472" s="32"/>
      <c r="F472" s="30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6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6"/>
      <c r="BF472" s="32"/>
      <c r="BG472" s="37"/>
      <c r="BH472" s="32"/>
      <c r="BI472" s="32"/>
    </row>
    <row r="473" spans="1:61" ht="10.199999999999999" x14ac:dyDescent="0.2">
      <c r="A473" s="30"/>
      <c r="B473" s="32"/>
      <c r="C473" s="32"/>
      <c r="D473" s="49"/>
      <c r="E473" s="32"/>
      <c r="F473" s="30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6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6"/>
      <c r="BF473" s="32"/>
      <c r="BG473" s="37"/>
      <c r="BH473" s="32"/>
      <c r="BI473" s="32"/>
    </row>
    <row r="474" spans="1:61" ht="10.199999999999999" x14ac:dyDescent="0.2">
      <c r="A474" s="30"/>
      <c r="B474" s="32"/>
      <c r="C474" s="32"/>
      <c r="D474" s="49"/>
      <c r="E474" s="32"/>
      <c r="F474" s="30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6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6"/>
      <c r="BF474" s="32"/>
      <c r="BG474" s="37"/>
      <c r="BH474" s="32"/>
      <c r="BI474" s="32"/>
    </row>
    <row r="475" spans="1:61" ht="10.199999999999999" x14ac:dyDescent="0.2">
      <c r="A475" s="30"/>
      <c r="B475" s="32"/>
      <c r="C475" s="32"/>
      <c r="D475" s="49"/>
      <c r="E475" s="32"/>
      <c r="F475" s="30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6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6"/>
      <c r="BF475" s="32"/>
      <c r="BG475" s="37"/>
      <c r="BH475" s="32"/>
      <c r="BI475" s="32"/>
    </row>
    <row r="476" spans="1:61" ht="10.199999999999999" x14ac:dyDescent="0.2">
      <c r="A476" s="30"/>
      <c r="B476" s="32"/>
      <c r="C476" s="32"/>
      <c r="D476" s="49"/>
      <c r="E476" s="32"/>
      <c r="F476" s="30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6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6"/>
      <c r="BF476" s="32"/>
      <c r="BG476" s="37"/>
      <c r="BH476" s="32"/>
      <c r="BI476" s="32"/>
    </row>
    <row r="477" spans="1:61" ht="10.199999999999999" x14ac:dyDescent="0.2">
      <c r="A477" s="30"/>
      <c r="B477" s="32"/>
      <c r="C477" s="32"/>
      <c r="D477" s="49"/>
      <c r="E477" s="32"/>
      <c r="F477" s="30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6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6"/>
      <c r="BF477" s="32"/>
      <c r="BG477" s="37"/>
      <c r="BH477" s="32"/>
      <c r="BI477" s="32"/>
    </row>
    <row r="478" spans="1:61" ht="10.199999999999999" x14ac:dyDescent="0.2">
      <c r="A478" s="30"/>
      <c r="B478" s="32"/>
      <c r="C478" s="32"/>
      <c r="D478" s="49"/>
      <c r="E478" s="32"/>
      <c r="F478" s="30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6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6"/>
      <c r="BF478" s="32"/>
      <c r="BG478" s="37"/>
      <c r="BH478" s="32"/>
      <c r="BI478" s="32"/>
    </row>
    <row r="479" spans="1:61" ht="10.199999999999999" x14ac:dyDescent="0.2">
      <c r="A479" s="30"/>
      <c r="B479" s="32"/>
      <c r="C479" s="32"/>
      <c r="D479" s="49"/>
      <c r="E479" s="32"/>
      <c r="F479" s="30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6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6"/>
      <c r="BF479" s="32"/>
      <c r="BG479" s="37"/>
      <c r="BH479" s="32"/>
      <c r="BI479" s="32"/>
    </row>
    <row r="480" spans="1:61" ht="10.199999999999999" x14ac:dyDescent="0.2">
      <c r="A480" s="30"/>
      <c r="B480" s="32"/>
      <c r="C480" s="32"/>
      <c r="D480" s="49"/>
      <c r="E480" s="32"/>
      <c r="F480" s="30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6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6"/>
      <c r="BF480" s="32"/>
      <c r="BG480" s="37"/>
      <c r="BH480" s="32"/>
      <c r="BI480" s="32"/>
    </row>
    <row r="481" spans="1:61" ht="10.199999999999999" x14ac:dyDescent="0.2">
      <c r="A481" s="30"/>
      <c r="B481" s="32"/>
      <c r="C481" s="32"/>
      <c r="D481" s="49"/>
      <c r="E481" s="32"/>
      <c r="F481" s="30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6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6"/>
      <c r="BF481" s="32"/>
      <c r="BG481" s="37"/>
      <c r="BH481" s="32"/>
      <c r="BI481" s="32"/>
    </row>
    <row r="482" spans="1:61" ht="10.199999999999999" x14ac:dyDescent="0.2">
      <c r="A482" s="30"/>
      <c r="B482" s="32"/>
      <c r="C482" s="32"/>
      <c r="D482" s="49"/>
      <c r="E482" s="32"/>
      <c r="F482" s="30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6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6"/>
      <c r="BF482" s="32"/>
      <c r="BG482" s="37"/>
      <c r="BH482" s="32"/>
      <c r="BI482" s="32"/>
    </row>
    <row r="483" spans="1:61" ht="10.199999999999999" x14ac:dyDescent="0.2">
      <c r="A483" s="30"/>
      <c r="B483" s="32"/>
      <c r="C483" s="32"/>
      <c r="D483" s="49"/>
      <c r="E483" s="32"/>
      <c r="F483" s="30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6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6"/>
      <c r="BF483" s="32"/>
      <c r="BG483" s="37"/>
      <c r="BH483" s="32"/>
      <c r="BI483" s="32"/>
    </row>
    <row r="484" spans="1:61" ht="10.199999999999999" x14ac:dyDescent="0.2">
      <c r="A484" s="30"/>
      <c r="B484" s="32"/>
      <c r="C484" s="32"/>
      <c r="D484" s="49"/>
      <c r="E484" s="32"/>
      <c r="F484" s="30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6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6"/>
      <c r="BF484" s="32"/>
      <c r="BG484" s="37"/>
      <c r="BH484" s="32"/>
      <c r="BI484" s="32"/>
    </row>
    <row r="485" spans="1:61" ht="10.199999999999999" x14ac:dyDescent="0.2">
      <c r="A485" s="30"/>
      <c r="B485" s="32"/>
      <c r="C485" s="32"/>
      <c r="D485" s="49"/>
      <c r="E485" s="32"/>
      <c r="F485" s="30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6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6"/>
      <c r="BF485" s="32"/>
      <c r="BG485" s="37"/>
      <c r="BH485" s="32"/>
      <c r="BI485" s="32"/>
    </row>
    <row r="486" spans="1:61" ht="10.199999999999999" x14ac:dyDescent="0.2">
      <c r="A486" s="30"/>
      <c r="B486" s="32"/>
      <c r="C486" s="32"/>
      <c r="D486" s="49"/>
      <c r="E486" s="32"/>
      <c r="F486" s="30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6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6"/>
      <c r="BF486" s="32"/>
      <c r="BG486" s="37"/>
      <c r="BH486" s="32"/>
      <c r="BI486" s="32"/>
    </row>
    <row r="487" spans="1:61" ht="10.199999999999999" x14ac:dyDescent="0.2">
      <c r="A487" s="30"/>
      <c r="B487" s="32"/>
      <c r="C487" s="32"/>
      <c r="D487" s="49"/>
      <c r="E487" s="32"/>
      <c r="F487" s="30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6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6"/>
      <c r="BF487" s="32"/>
      <c r="BG487" s="37"/>
      <c r="BH487" s="32"/>
      <c r="BI487" s="32"/>
    </row>
    <row r="488" spans="1:61" ht="10.199999999999999" x14ac:dyDescent="0.2">
      <c r="A488" s="30"/>
      <c r="B488" s="32"/>
      <c r="C488" s="32"/>
      <c r="D488" s="49"/>
      <c r="E488" s="32"/>
      <c r="F488" s="30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6"/>
      <c r="BF488" s="32"/>
      <c r="BG488" s="37"/>
      <c r="BH488" s="32"/>
      <c r="BI488" s="32"/>
    </row>
    <row r="489" spans="1:61" ht="10.199999999999999" x14ac:dyDescent="0.2">
      <c r="A489" s="30"/>
      <c r="B489" s="32"/>
      <c r="C489" s="32"/>
      <c r="D489" s="49"/>
      <c r="E489" s="32"/>
      <c r="F489" s="30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6"/>
      <c r="BF489" s="32"/>
      <c r="BG489" s="37"/>
      <c r="BH489" s="32"/>
      <c r="BI489" s="32"/>
    </row>
    <row r="490" spans="1:61" ht="10.199999999999999" x14ac:dyDescent="0.2">
      <c r="A490" s="30"/>
      <c r="B490" s="32"/>
      <c r="C490" s="32"/>
      <c r="D490" s="49"/>
      <c r="E490" s="32"/>
      <c r="F490" s="30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6"/>
      <c r="BF490" s="32"/>
      <c r="BG490" s="37"/>
      <c r="BH490" s="32"/>
      <c r="BI490" s="32"/>
    </row>
    <row r="491" spans="1:61" ht="10.199999999999999" x14ac:dyDescent="0.2">
      <c r="A491" s="30"/>
      <c r="B491" s="32"/>
      <c r="C491" s="32"/>
      <c r="D491" s="49"/>
      <c r="E491" s="32"/>
      <c r="F491" s="30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6"/>
      <c r="BF491" s="32"/>
      <c r="BG491" s="37"/>
      <c r="BH491" s="32"/>
      <c r="BI491" s="32"/>
    </row>
    <row r="492" spans="1:61" ht="10.199999999999999" x14ac:dyDescent="0.2">
      <c r="A492" s="30"/>
      <c r="B492" s="32"/>
      <c r="C492" s="32"/>
      <c r="D492" s="49"/>
      <c r="E492" s="32"/>
      <c r="F492" s="30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6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6"/>
      <c r="BF492" s="32"/>
      <c r="BG492" s="37"/>
      <c r="BH492" s="32"/>
      <c r="BI492" s="32"/>
    </row>
    <row r="493" spans="1:61" ht="10.199999999999999" x14ac:dyDescent="0.2">
      <c r="A493" s="30"/>
      <c r="B493" s="32"/>
      <c r="C493" s="32"/>
      <c r="D493" s="49"/>
      <c r="E493" s="32"/>
      <c r="F493" s="30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6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6"/>
      <c r="BF493" s="32"/>
      <c r="BG493" s="37"/>
      <c r="BH493" s="32"/>
      <c r="BI493" s="32"/>
    </row>
    <row r="494" spans="1:61" ht="10.199999999999999" x14ac:dyDescent="0.2">
      <c r="A494" s="30"/>
      <c r="B494" s="32"/>
      <c r="C494" s="32"/>
      <c r="D494" s="49"/>
      <c r="E494" s="32"/>
      <c r="F494" s="30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6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6"/>
      <c r="BF494" s="32"/>
      <c r="BG494" s="37"/>
      <c r="BH494" s="32"/>
      <c r="BI494" s="32"/>
    </row>
    <row r="495" spans="1:61" ht="10.199999999999999" x14ac:dyDescent="0.2">
      <c r="A495" s="30"/>
      <c r="B495" s="32"/>
      <c r="C495" s="32"/>
      <c r="D495" s="49"/>
      <c r="E495" s="32"/>
      <c r="F495" s="30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6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6"/>
      <c r="BF495" s="32"/>
      <c r="BG495" s="37"/>
      <c r="BH495" s="32"/>
      <c r="BI495" s="32"/>
    </row>
    <row r="496" spans="1:61" ht="10.199999999999999" x14ac:dyDescent="0.2">
      <c r="A496" s="30"/>
      <c r="B496" s="32"/>
      <c r="C496" s="32"/>
      <c r="D496" s="49"/>
      <c r="E496" s="32"/>
      <c r="F496" s="30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6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6"/>
      <c r="BF496" s="32"/>
      <c r="BG496" s="37"/>
      <c r="BH496" s="32"/>
      <c r="BI496" s="32"/>
    </row>
    <row r="497" spans="1:61" ht="10.199999999999999" x14ac:dyDescent="0.2">
      <c r="A497" s="30"/>
      <c r="B497" s="32"/>
      <c r="C497" s="32"/>
      <c r="D497" s="49"/>
      <c r="E497" s="32"/>
      <c r="F497" s="30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6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6"/>
      <c r="BF497" s="32"/>
      <c r="BG497" s="37"/>
      <c r="BH497" s="32"/>
      <c r="BI497" s="32"/>
    </row>
    <row r="498" spans="1:61" ht="10.199999999999999" x14ac:dyDescent="0.2">
      <c r="A498" s="30"/>
      <c r="B498" s="32"/>
      <c r="C498" s="32"/>
      <c r="D498" s="49"/>
      <c r="E498" s="32"/>
      <c r="F498" s="30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6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6"/>
      <c r="BF498" s="32"/>
      <c r="BG498" s="37"/>
      <c r="BH498" s="32"/>
      <c r="BI498" s="32"/>
    </row>
    <row r="499" spans="1:61" ht="10.199999999999999" x14ac:dyDescent="0.2">
      <c r="A499" s="30"/>
      <c r="B499" s="32"/>
      <c r="C499" s="32"/>
      <c r="D499" s="49"/>
      <c r="E499" s="32"/>
      <c r="F499" s="30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6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6"/>
      <c r="BF499" s="32"/>
      <c r="BG499" s="37"/>
      <c r="BH499" s="32"/>
      <c r="BI499" s="32"/>
    </row>
    <row r="500" spans="1:61" ht="10.199999999999999" x14ac:dyDescent="0.2">
      <c r="A500" s="30"/>
      <c r="B500" s="32"/>
      <c r="C500" s="32"/>
      <c r="D500" s="49"/>
      <c r="E500" s="32"/>
      <c r="F500" s="30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6"/>
      <c r="BF500" s="32"/>
      <c r="BG500" s="37"/>
      <c r="BH500" s="32"/>
      <c r="BI500" s="32"/>
    </row>
    <row r="501" spans="1:61" ht="10.199999999999999" x14ac:dyDescent="0.2">
      <c r="A501" s="30"/>
      <c r="B501" s="32"/>
      <c r="C501" s="32"/>
      <c r="D501" s="49"/>
      <c r="E501" s="32"/>
      <c r="F501" s="30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6"/>
      <c r="BF501" s="32"/>
      <c r="BG501" s="37"/>
      <c r="BH501" s="32"/>
      <c r="BI501" s="32"/>
    </row>
    <row r="502" spans="1:61" ht="10.199999999999999" x14ac:dyDescent="0.2">
      <c r="A502" s="30"/>
      <c r="B502" s="32"/>
      <c r="C502" s="32"/>
      <c r="D502" s="49"/>
      <c r="E502" s="32"/>
      <c r="F502" s="30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6"/>
      <c r="BF502" s="32"/>
      <c r="BG502" s="37"/>
      <c r="BH502" s="32"/>
      <c r="BI502" s="32"/>
    </row>
    <row r="503" spans="1:61" ht="10.199999999999999" x14ac:dyDescent="0.2">
      <c r="A503" s="30"/>
      <c r="B503" s="32"/>
      <c r="C503" s="32"/>
      <c r="D503" s="49"/>
      <c r="E503" s="32"/>
      <c r="F503" s="30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6"/>
      <c r="BF503" s="32"/>
      <c r="BG503" s="37"/>
      <c r="BH503" s="32"/>
      <c r="BI503" s="32"/>
    </row>
    <row r="504" spans="1:61" ht="10.199999999999999" x14ac:dyDescent="0.2">
      <c r="A504" s="30"/>
      <c r="B504" s="32"/>
      <c r="C504" s="32"/>
      <c r="D504" s="49"/>
      <c r="E504" s="32"/>
      <c r="F504" s="30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6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6"/>
      <c r="BF504" s="32"/>
      <c r="BG504" s="37"/>
      <c r="BH504" s="32"/>
      <c r="BI504" s="32"/>
    </row>
    <row r="505" spans="1:61" ht="10.199999999999999" x14ac:dyDescent="0.2">
      <c r="A505" s="30"/>
      <c r="B505" s="32"/>
      <c r="C505" s="32"/>
      <c r="D505" s="49"/>
      <c r="E505" s="32"/>
      <c r="F505" s="30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6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6"/>
      <c r="BF505" s="32"/>
      <c r="BG505" s="37"/>
      <c r="BH505" s="32"/>
      <c r="BI505" s="32"/>
    </row>
    <row r="506" spans="1:61" ht="10.199999999999999" x14ac:dyDescent="0.2">
      <c r="A506" s="30"/>
      <c r="B506" s="32"/>
      <c r="C506" s="32"/>
      <c r="D506" s="49"/>
      <c r="E506" s="32"/>
      <c r="F506" s="30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6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6"/>
      <c r="BF506" s="32"/>
      <c r="BG506" s="37"/>
      <c r="BH506" s="32"/>
      <c r="BI506" s="32"/>
    </row>
    <row r="507" spans="1:61" ht="10.199999999999999" x14ac:dyDescent="0.2">
      <c r="A507" s="30"/>
      <c r="B507" s="32"/>
      <c r="C507" s="32"/>
      <c r="D507" s="49"/>
      <c r="E507" s="32"/>
      <c r="F507" s="30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6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6"/>
      <c r="BF507" s="32"/>
      <c r="BG507" s="37"/>
      <c r="BH507" s="32"/>
      <c r="BI507" s="32"/>
    </row>
    <row r="508" spans="1:61" ht="10.199999999999999" x14ac:dyDescent="0.2">
      <c r="A508" s="30"/>
      <c r="B508" s="32"/>
      <c r="C508" s="32"/>
      <c r="D508" s="49"/>
      <c r="E508" s="32"/>
      <c r="F508" s="30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6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6"/>
      <c r="BF508" s="32"/>
      <c r="BG508" s="37"/>
      <c r="BH508" s="32"/>
      <c r="BI508" s="32"/>
    </row>
    <row r="509" spans="1:61" ht="10.199999999999999" x14ac:dyDescent="0.2">
      <c r="A509" s="30"/>
      <c r="B509" s="32"/>
      <c r="C509" s="32"/>
      <c r="D509" s="49"/>
      <c r="E509" s="32"/>
      <c r="F509" s="30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6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6"/>
      <c r="BF509" s="32"/>
      <c r="BG509" s="37"/>
      <c r="BH509" s="32"/>
      <c r="BI509" s="32"/>
    </row>
    <row r="510" spans="1:61" ht="10.199999999999999" x14ac:dyDescent="0.2">
      <c r="A510" s="30"/>
      <c r="B510" s="32"/>
      <c r="C510" s="32"/>
      <c r="D510" s="49"/>
      <c r="E510" s="32"/>
      <c r="F510" s="30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6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6"/>
      <c r="BF510" s="32"/>
      <c r="BG510" s="37"/>
      <c r="BH510" s="32"/>
      <c r="BI510" s="32"/>
    </row>
    <row r="511" spans="1:61" ht="10.199999999999999" x14ac:dyDescent="0.2">
      <c r="A511" s="30"/>
      <c r="B511" s="32"/>
      <c r="C511" s="32"/>
      <c r="D511" s="49"/>
      <c r="E511" s="32"/>
      <c r="F511" s="30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6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6"/>
      <c r="BF511" s="32"/>
      <c r="BG511" s="37"/>
      <c r="BH511" s="32"/>
      <c r="BI511" s="32"/>
    </row>
    <row r="512" spans="1:61" ht="10.199999999999999" x14ac:dyDescent="0.2">
      <c r="A512" s="30"/>
      <c r="B512" s="32"/>
      <c r="C512" s="32"/>
      <c r="D512" s="49"/>
      <c r="E512" s="32"/>
      <c r="F512" s="30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6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6"/>
      <c r="BF512" s="32"/>
      <c r="BG512" s="37"/>
      <c r="BH512" s="32"/>
      <c r="BI512" s="32"/>
    </row>
    <row r="513" spans="1:61" ht="10.199999999999999" x14ac:dyDescent="0.2">
      <c r="A513" s="30"/>
      <c r="B513" s="32"/>
      <c r="C513" s="32"/>
      <c r="D513" s="49"/>
      <c r="E513" s="32"/>
      <c r="F513" s="30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6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6"/>
      <c r="BF513" s="32"/>
      <c r="BG513" s="37"/>
      <c r="BH513" s="32"/>
      <c r="BI513" s="32"/>
    </row>
    <row r="514" spans="1:61" ht="10.199999999999999" x14ac:dyDescent="0.2">
      <c r="A514" s="30"/>
      <c r="B514" s="32"/>
      <c r="C514" s="32"/>
      <c r="D514" s="49"/>
      <c r="E514" s="32"/>
      <c r="F514" s="30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6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6"/>
      <c r="BF514" s="32"/>
      <c r="BG514" s="37"/>
      <c r="BH514" s="32"/>
      <c r="BI514" s="32"/>
    </row>
    <row r="515" spans="1:61" ht="10.199999999999999" x14ac:dyDescent="0.2">
      <c r="A515" s="30"/>
      <c r="B515" s="32"/>
      <c r="C515" s="32"/>
      <c r="D515" s="49"/>
      <c r="E515" s="32"/>
      <c r="F515" s="30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6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6"/>
      <c r="BF515" s="32"/>
      <c r="BG515" s="37"/>
      <c r="BH515" s="32"/>
      <c r="BI515" s="32"/>
    </row>
    <row r="516" spans="1:61" ht="10.199999999999999" x14ac:dyDescent="0.2">
      <c r="A516" s="30"/>
      <c r="B516" s="32"/>
      <c r="C516" s="32"/>
      <c r="D516" s="49"/>
      <c r="E516" s="32"/>
      <c r="F516" s="30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6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6"/>
      <c r="BF516" s="32"/>
      <c r="BG516" s="37"/>
      <c r="BH516" s="32"/>
      <c r="BI516" s="32"/>
    </row>
    <row r="517" spans="1:61" ht="10.199999999999999" x14ac:dyDescent="0.2">
      <c r="A517" s="30"/>
      <c r="B517" s="32"/>
      <c r="C517" s="32"/>
      <c r="D517" s="49"/>
      <c r="E517" s="32"/>
      <c r="F517" s="30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6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6"/>
      <c r="BF517" s="32"/>
      <c r="BG517" s="37"/>
      <c r="BH517" s="32"/>
      <c r="BI517" s="32"/>
    </row>
    <row r="518" spans="1:61" ht="10.199999999999999" x14ac:dyDescent="0.2">
      <c r="A518" s="30"/>
      <c r="B518" s="32"/>
      <c r="C518" s="32"/>
      <c r="D518" s="49"/>
      <c r="E518" s="32"/>
      <c r="F518" s="30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6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6"/>
      <c r="BF518" s="32"/>
      <c r="BG518" s="37"/>
      <c r="BH518" s="32"/>
      <c r="BI518" s="32"/>
    </row>
    <row r="519" spans="1:61" ht="10.199999999999999" x14ac:dyDescent="0.2">
      <c r="A519" s="30"/>
      <c r="B519" s="32"/>
      <c r="C519" s="32"/>
      <c r="D519" s="49"/>
      <c r="E519" s="32"/>
      <c r="F519" s="30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6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6"/>
      <c r="BF519" s="32"/>
      <c r="BG519" s="37"/>
      <c r="BH519" s="32"/>
      <c r="BI519" s="32"/>
    </row>
    <row r="520" spans="1:61" ht="10.199999999999999" x14ac:dyDescent="0.2">
      <c r="A520" s="30"/>
      <c r="B520" s="32"/>
      <c r="C520" s="32"/>
      <c r="D520" s="49"/>
      <c r="E520" s="32"/>
      <c r="F520" s="30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6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6"/>
      <c r="BF520" s="32"/>
      <c r="BG520" s="37"/>
      <c r="BH520" s="32"/>
      <c r="BI520" s="32"/>
    </row>
    <row r="521" spans="1:61" ht="10.199999999999999" x14ac:dyDescent="0.2">
      <c r="A521" s="30"/>
      <c r="B521" s="32"/>
      <c r="C521" s="32"/>
      <c r="D521" s="49"/>
      <c r="E521" s="32"/>
      <c r="F521" s="30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6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6"/>
      <c r="BF521" s="32"/>
      <c r="BG521" s="37"/>
      <c r="BH521" s="32"/>
      <c r="BI521" s="32"/>
    </row>
    <row r="522" spans="1:61" ht="10.199999999999999" x14ac:dyDescent="0.2">
      <c r="A522" s="30"/>
      <c r="B522" s="32"/>
      <c r="C522" s="32"/>
      <c r="D522" s="49"/>
      <c r="E522" s="32"/>
      <c r="F522" s="30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6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6"/>
      <c r="BF522" s="32"/>
      <c r="BG522" s="37"/>
      <c r="BH522" s="32"/>
      <c r="BI522" s="32"/>
    </row>
    <row r="523" spans="1:61" ht="10.199999999999999" x14ac:dyDescent="0.2">
      <c r="A523" s="30"/>
      <c r="B523" s="32"/>
      <c r="C523" s="32"/>
      <c r="D523" s="49"/>
      <c r="E523" s="32"/>
      <c r="F523" s="30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6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6"/>
      <c r="BF523" s="32"/>
      <c r="BG523" s="37"/>
      <c r="BH523" s="32"/>
      <c r="BI523" s="32"/>
    </row>
    <row r="524" spans="1:61" ht="10.199999999999999" x14ac:dyDescent="0.2">
      <c r="A524" s="30"/>
      <c r="B524" s="32"/>
      <c r="C524" s="32"/>
      <c r="D524" s="49"/>
      <c r="E524" s="32"/>
      <c r="F524" s="30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6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6"/>
      <c r="BF524" s="32"/>
      <c r="BG524" s="37"/>
      <c r="BH524" s="32"/>
      <c r="BI524" s="32"/>
    </row>
    <row r="525" spans="1:61" ht="10.199999999999999" x14ac:dyDescent="0.2">
      <c r="A525" s="30"/>
      <c r="B525" s="32"/>
      <c r="C525" s="32"/>
      <c r="D525" s="49"/>
      <c r="E525" s="32"/>
      <c r="F525" s="30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6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6"/>
      <c r="BF525" s="32"/>
      <c r="BG525" s="37"/>
      <c r="BH525" s="32"/>
      <c r="BI525" s="32"/>
    </row>
    <row r="526" spans="1:61" ht="10.199999999999999" x14ac:dyDescent="0.2">
      <c r="A526" s="30"/>
      <c r="B526" s="32"/>
      <c r="C526" s="32"/>
      <c r="D526" s="49"/>
      <c r="E526" s="32"/>
      <c r="F526" s="30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6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6"/>
      <c r="BF526" s="32"/>
      <c r="BG526" s="37"/>
      <c r="BH526" s="32"/>
      <c r="BI526" s="32"/>
    </row>
    <row r="527" spans="1:61" ht="10.199999999999999" x14ac:dyDescent="0.2">
      <c r="A527" s="30"/>
      <c r="B527" s="32"/>
      <c r="C527" s="32"/>
      <c r="D527" s="49"/>
      <c r="E527" s="32"/>
      <c r="F527" s="30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6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6"/>
      <c r="BF527" s="32"/>
      <c r="BG527" s="37"/>
      <c r="BH527" s="32"/>
      <c r="BI527" s="32"/>
    </row>
    <row r="528" spans="1:61" ht="10.199999999999999" x14ac:dyDescent="0.2">
      <c r="A528" s="30"/>
      <c r="B528" s="32"/>
      <c r="C528" s="32"/>
      <c r="D528" s="49"/>
      <c r="E528" s="32"/>
      <c r="F528" s="30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6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6"/>
      <c r="BF528" s="32"/>
      <c r="BG528" s="37"/>
      <c r="BH528" s="32"/>
      <c r="BI528" s="32"/>
    </row>
    <row r="529" spans="1:61" ht="10.199999999999999" x14ac:dyDescent="0.2">
      <c r="A529" s="30"/>
      <c r="B529" s="32"/>
      <c r="C529" s="32"/>
      <c r="D529" s="49"/>
      <c r="E529" s="32"/>
      <c r="F529" s="30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6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6"/>
      <c r="BF529" s="32"/>
      <c r="BG529" s="37"/>
      <c r="BH529" s="32"/>
      <c r="BI529" s="32"/>
    </row>
    <row r="530" spans="1:61" ht="10.199999999999999" x14ac:dyDescent="0.2">
      <c r="A530" s="30"/>
      <c r="B530" s="32"/>
      <c r="C530" s="32"/>
      <c r="D530" s="49"/>
      <c r="E530" s="32"/>
      <c r="F530" s="30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6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6"/>
      <c r="BF530" s="32"/>
      <c r="BG530" s="37"/>
      <c r="BH530" s="32"/>
      <c r="BI530" s="32"/>
    </row>
    <row r="531" spans="1:61" ht="10.199999999999999" x14ac:dyDescent="0.2">
      <c r="A531" s="30"/>
      <c r="B531" s="32"/>
      <c r="C531" s="32"/>
      <c r="D531" s="49"/>
      <c r="E531" s="32"/>
      <c r="F531" s="30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6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6"/>
      <c r="BF531" s="32"/>
      <c r="BG531" s="37"/>
      <c r="BH531" s="32"/>
      <c r="BI531" s="32"/>
    </row>
    <row r="532" spans="1:61" ht="10.199999999999999" x14ac:dyDescent="0.2">
      <c r="A532" s="30"/>
      <c r="B532" s="32"/>
      <c r="C532" s="32"/>
      <c r="D532" s="49"/>
      <c r="E532" s="32"/>
      <c r="F532" s="30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6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6"/>
      <c r="BF532" s="32"/>
      <c r="BG532" s="37"/>
      <c r="BH532" s="32"/>
      <c r="BI532" s="32"/>
    </row>
    <row r="533" spans="1:61" ht="10.199999999999999" x14ac:dyDescent="0.2">
      <c r="A533" s="30"/>
      <c r="B533" s="32"/>
      <c r="C533" s="32"/>
      <c r="D533" s="49"/>
      <c r="E533" s="32"/>
      <c r="F533" s="30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6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6"/>
      <c r="BF533" s="32"/>
      <c r="BG533" s="37"/>
      <c r="BH533" s="32"/>
      <c r="BI533" s="32"/>
    </row>
    <row r="534" spans="1:61" ht="10.199999999999999" x14ac:dyDescent="0.2">
      <c r="A534" s="30"/>
      <c r="B534" s="32"/>
      <c r="C534" s="32"/>
      <c r="D534" s="49"/>
      <c r="E534" s="32"/>
      <c r="F534" s="30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6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6"/>
      <c r="BF534" s="32"/>
      <c r="BG534" s="37"/>
      <c r="BH534" s="32"/>
      <c r="BI534" s="32"/>
    </row>
    <row r="535" spans="1:61" ht="10.199999999999999" x14ac:dyDescent="0.2">
      <c r="A535" s="30"/>
      <c r="B535" s="32"/>
      <c r="C535" s="32"/>
      <c r="D535" s="49"/>
      <c r="E535" s="32"/>
      <c r="F535" s="30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6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6"/>
      <c r="BF535" s="32"/>
      <c r="BG535" s="37"/>
      <c r="BH535" s="32"/>
      <c r="BI535" s="32"/>
    </row>
    <row r="536" spans="1:61" ht="10.199999999999999" x14ac:dyDescent="0.2">
      <c r="A536" s="30"/>
      <c r="B536" s="32"/>
      <c r="C536" s="32"/>
      <c r="D536" s="49"/>
      <c r="E536" s="32"/>
      <c r="F536" s="30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6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6"/>
      <c r="BF536" s="32"/>
      <c r="BG536" s="37"/>
      <c r="BH536" s="32"/>
      <c r="BI536" s="32"/>
    </row>
    <row r="537" spans="1:61" ht="10.199999999999999" x14ac:dyDescent="0.2">
      <c r="A537" s="30"/>
      <c r="B537" s="32"/>
      <c r="C537" s="32"/>
      <c r="D537" s="49"/>
      <c r="E537" s="32"/>
      <c r="F537" s="30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6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6"/>
      <c r="BF537" s="32"/>
      <c r="BG537" s="37"/>
      <c r="BH537" s="32"/>
      <c r="BI537" s="32"/>
    </row>
    <row r="538" spans="1:61" ht="10.199999999999999" x14ac:dyDescent="0.2">
      <c r="A538" s="30"/>
      <c r="B538" s="32"/>
      <c r="C538" s="32"/>
      <c r="D538" s="49"/>
      <c r="E538" s="32"/>
      <c r="F538" s="30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6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6"/>
      <c r="BF538" s="32"/>
      <c r="BG538" s="37"/>
      <c r="BH538" s="32"/>
      <c r="BI538" s="32"/>
    </row>
    <row r="539" spans="1:61" ht="10.199999999999999" x14ac:dyDescent="0.2">
      <c r="A539" s="30"/>
      <c r="B539" s="32"/>
      <c r="C539" s="32"/>
      <c r="D539" s="49"/>
      <c r="E539" s="32"/>
      <c r="F539" s="30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6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6"/>
      <c r="BF539" s="32"/>
      <c r="BG539" s="37"/>
      <c r="BH539" s="32"/>
      <c r="BI539" s="32"/>
    </row>
    <row r="540" spans="1:61" ht="10.199999999999999" x14ac:dyDescent="0.2">
      <c r="A540" s="30"/>
      <c r="B540" s="32"/>
      <c r="C540" s="32"/>
      <c r="D540" s="49"/>
      <c r="E540" s="32"/>
      <c r="F540" s="30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6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6"/>
      <c r="BF540" s="32"/>
      <c r="BG540" s="37"/>
      <c r="BH540" s="32"/>
      <c r="BI540" s="32"/>
    </row>
    <row r="541" spans="1:61" ht="10.199999999999999" x14ac:dyDescent="0.2">
      <c r="A541" s="30"/>
      <c r="B541" s="32"/>
      <c r="C541" s="32"/>
      <c r="D541" s="49"/>
      <c r="E541" s="32"/>
      <c r="F541" s="30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6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6"/>
      <c r="BF541" s="32"/>
      <c r="BG541" s="37"/>
      <c r="BH541" s="32"/>
      <c r="BI541" s="32"/>
    </row>
    <row r="542" spans="1:61" ht="10.199999999999999" x14ac:dyDescent="0.2">
      <c r="A542" s="30"/>
      <c r="B542" s="32"/>
      <c r="C542" s="32"/>
      <c r="D542" s="49"/>
      <c r="E542" s="32"/>
      <c r="F542" s="30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6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6"/>
      <c r="BF542" s="32"/>
      <c r="BG542" s="37"/>
      <c r="BH542" s="32"/>
      <c r="BI542" s="32"/>
    </row>
    <row r="543" spans="1:61" ht="10.199999999999999" x14ac:dyDescent="0.2">
      <c r="A543" s="30"/>
      <c r="B543" s="32"/>
      <c r="C543" s="32"/>
      <c r="D543" s="49"/>
      <c r="E543" s="32"/>
      <c r="F543" s="30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6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6"/>
      <c r="BF543" s="32"/>
      <c r="BG543" s="37"/>
      <c r="BH543" s="32"/>
      <c r="BI543" s="32"/>
    </row>
    <row r="544" spans="1:61" ht="10.199999999999999" x14ac:dyDescent="0.2">
      <c r="A544" s="30"/>
      <c r="B544" s="32"/>
      <c r="C544" s="32"/>
      <c r="D544" s="49"/>
      <c r="E544" s="32"/>
      <c r="F544" s="30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6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6"/>
      <c r="BF544" s="32"/>
      <c r="BG544" s="37"/>
      <c r="BH544" s="32"/>
      <c r="BI544" s="32"/>
    </row>
    <row r="545" spans="1:61" ht="10.199999999999999" x14ac:dyDescent="0.2">
      <c r="A545" s="30"/>
      <c r="B545" s="32"/>
      <c r="C545" s="32"/>
      <c r="D545" s="49"/>
      <c r="E545" s="32"/>
      <c r="F545" s="30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6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6"/>
      <c r="BF545" s="32"/>
      <c r="BG545" s="37"/>
      <c r="BH545" s="32"/>
      <c r="BI545" s="32"/>
    </row>
    <row r="546" spans="1:61" ht="10.199999999999999" x14ac:dyDescent="0.2">
      <c r="A546" s="30"/>
      <c r="B546" s="32"/>
      <c r="C546" s="32"/>
      <c r="D546" s="49"/>
      <c r="E546" s="32"/>
      <c r="F546" s="30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6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6"/>
      <c r="BF546" s="32"/>
      <c r="BG546" s="37"/>
      <c r="BH546" s="32"/>
      <c r="BI546" s="32"/>
    </row>
    <row r="547" spans="1:61" ht="10.199999999999999" x14ac:dyDescent="0.2">
      <c r="A547" s="30"/>
      <c r="B547" s="32"/>
      <c r="C547" s="32"/>
      <c r="D547" s="49"/>
      <c r="E547" s="32"/>
      <c r="F547" s="30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6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6"/>
      <c r="BF547" s="32"/>
      <c r="BG547" s="37"/>
      <c r="BH547" s="32"/>
      <c r="BI547" s="32"/>
    </row>
    <row r="548" spans="1:61" ht="10.199999999999999" x14ac:dyDescent="0.2">
      <c r="A548" s="30"/>
      <c r="B548" s="32"/>
      <c r="C548" s="32"/>
      <c r="D548" s="49"/>
      <c r="E548" s="32"/>
      <c r="F548" s="30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6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6"/>
      <c r="BF548" s="32"/>
      <c r="BG548" s="37"/>
      <c r="BH548" s="32"/>
      <c r="BI548" s="32"/>
    </row>
    <row r="549" spans="1:61" ht="10.199999999999999" x14ac:dyDescent="0.2">
      <c r="A549" s="30"/>
      <c r="B549" s="32"/>
      <c r="C549" s="32"/>
      <c r="D549" s="49"/>
      <c r="E549" s="32"/>
      <c r="F549" s="30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6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6"/>
      <c r="BF549" s="32"/>
      <c r="BG549" s="37"/>
      <c r="BH549" s="32"/>
      <c r="BI549" s="32"/>
    </row>
    <row r="550" spans="1:61" ht="10.199999999999999" x14ac:dyDescent="0.2">
      <c r="A550" s="30"/>
      <c r="B550" s="32"/>
      <c r="C550" s="32"/>
      <c r="D550" s="49"/>
      <c r="E550" s="32"/>
      <c r="F550" s="30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6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6"/>
      <c r="BF550" s="32"/>
      <c r="BG550" s="37"/>
      <c r="BH550" s="32"/>
      <c r="BI550" s="32"/>
    </row>
    <row r="551" spans="1:61" ht="10.199999999999999" x14ac:dyDescent="0.2">
      <c r="A551" s="30"/>
      <c r="B551" s="32"/>
      <c r="C551" s="32"/>
      <c r="D551" s="49"/>
      <c r="E551" s="32"/>
      <c r="F551" s="30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6"/>
      <c r="BF551" s="32"/>
      <c r="BG551" s="37"/>
      <c r="BH551" s="32"/>
      <c r="BI551" s="32"/>
    </row>
    <row r="552" spans="1:61" ht="10.199999999999999" x14ac:dyDescent="0.2">
      <c r="A552" s="30"/>
      <c r="B552" s="32"/>
      <c r="C552" s="32"/>
      <c r="D552" s="49"/>
      <c r="E552" s="32"/>
      <c r="F552" s="30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6"/>
      <c r="BF552" s="32"/>
      <c r="BG552" s="37"/>
      <c r="BH552" s="32"/>
      <c r="BI552" s="32"/>
    </row>
    <row r="553" spans="1:61" ht="10.199999999999999" x14ac:dyDescent="0.2">
      <c r="A553" s="30"/>
      <c r="B553" s="32"/>
      <c r="C553" s="32"/>
      <c r="D553" s="49"/>
      <c r="E553" s="32"/>
      <c r="F553" s="30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6"/>
      <c r="BF553" s="32"/>
      <c r="BG553" s="37"/>
      <c r="BH553" s="32"/>
      <c r="BI553" s="32"/>
    </row>
    <row r="554" spans="1:61" ht="10.199999999999999" x14ac:dyDescent="0.2">
      <c r="A554" s="30"/>
      <c r="B554" s="32"/>
      <c r="C554" s="32"/>
      <c r="D554" s="49"/>
      <c r="E554" s="32"/>
      <c r="F554" s="30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6"/>
      <c r="BF554" s="32"/>
      <c r="BG554" s="37"/>
      <c r="BH554" s="32"/>
      <c r="BI554" s="32"/>
    </row>
    <row r="555" spans="1:61" ht="10.199999999999999" x14ac:dyDescent="0.2">
      <c r="A555" s="30"/>
      <c r="B555" s="32"/>
      <c r="C555" s="32"/>
      <c r="D555" s="49"/>
      <c r="E555" s="32"/>
      <c r="F555" s="30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6"/>
      <c r="BF555" s="32"/>
      <c r="BG555" s="37"/>
      <c r="BH555" s="32"/>
      <c r="BI555" s="32"/>
    </row>
    <row r="556" spans="1:61" ht="10.199999999999999" x14ac:dyDescent="0.2">
      <c r="A556" s="30"/>
      <c r="B556" s="32"/>
      <c r="C556" s="32"/>
      <c r="D556" s="49"/>
      <c r="E556" s="32"/>
      <c r="F556" s="30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6"/>
      <c r="BF556" s="32"/>
      <c r="BG556" s="37"/>
      <c r="BH556" s="32"/>
      <c r="BI556" s="32"/>
    </row>
    <row r="557" spans="1:61" ht="10.199999999999999" x14ac:dyDescent="0.2">
      <c r="A557" s="30"/>
      <c r="B557" s="32"/>
      <c r="C557" s="32"/>
      <c r="D557" s="49"/>
      <c r="E557" s="32"/>
      <c r="F557" s="30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6"/>
      <c r="BF557" s="32"/>
      <c r="BG557" s="37"/>
      <c r="BH557" s="32"/>
      <c r="BI557" s="32"/>
    </row>
    <row r="558" spans="1:61" ht="10.199999999999999" x14ac:dyDescent="0.2">
      <c r="A558" s="30"/>
      <c r="B558" s="32"/>
      <c r="C558" s="32"/>
      <c r="D558" s="49"/>
      <c r="E558" s="32"/>
      <c r="F558" s="30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6"/>
      <c r="BF558" s="32"/>
      <c r="BG558" s="37"/>
      <c r="BH558" s="32"/>
      <c r="BI558" s="32"/>
    </row>
    <row r="559" spans="1:61" ht="10.199999999999999" x14ac:dyDescent="0.2">
      <c r="A559" s="30"/>
      <c r="B559" s="32"/>
      <c r="C559" s="32"/>
      <c r="D559" s="49"/>
      <c r="E559" s="32"/>
      <c r="F559" s="30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6"/>
      <c r="BF559" s="32"/>
      <c r="BG559" s="37"/>
      <c r="BH559" s="32"/>
      <c r="BI559" s="32"/>
    </row>
    <row r="560" spans="1:61" ht="10.199999999999999" x14ac:dyDescent="0.2">
      <c r="A560" s="30"/>
      <c r="B560" s="32"/>
      <c r="C560" s="32"/>
      <c r="D560" s="49"/>
      <c r="E560" s="32"/>
      <c r="F560" s="30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6"/>
      <c r="BF560" s="32"/>
      <c r="BG560" s="37"/>
      <c r="BH560" s="32"/>
      <c r="BI560" s="32"/>
    </row>
    <row r="561" spans="1:61" ht="10.199999999999999" x14ac:dyDescent="0.2">
      <c r="A561" s="30"/>
      <c r="B561" s="32"/>
      <c r="C561" s="32"/>
      <c r="D561" s="49"/>
      <c r="E561" s="32"/>
      <c r="F561" s="30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6"/>
      <c r="BF561" s="32"/>
      <c r="BG561" s="37"/>
      <c r="BH561" s="32"/>
      <c r="BI561" s="32"/>
    </row>
    <row r="562" spans="1:61" ht="10.199999999999999" x14ac:dyDescent="0.2">
      <c r="A562" s="30"/>
      <c r="B562" s="32"/>
      <c r="C562" s="32"/>
      <c r="D562" s="49"/>
      <c r="E562" s="32"/>
      <c r="F562" s="30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6"/>
      <c r="BF562" s="32"/>
      <c r="BG562" s="37"/>
      <c r="BH562" s="32"/>
      <c r="BI562" s="32"/>
    </row>
    <row r="563" spans="1:61" ht="10.199999999999999" x14ac:dyDescent="0.2">
      <c r="A563" s="30"/>
      <c r="B563" s="32"/>
      <c r="C563" s="32"/>
      <c r="D563" s="49"/>
      <c r="E563" s="32"/>
      <c r="F563" s="30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6"/>
      <c r="BF563" s="32"/>
      <c r="BG563" s="37"/>
      <c r="BH563" s="32"/>
      <c r="BI563" s="32"/>
    </row>
    <row r="564" spans="1:61" ht="10.199999999999999" x14ac:dyDescent="0.2">
      <c r="A564" s="30"/>
      <c r="B564" s="32"/>
      <c r="C564" s="32"/>
      <c r="D564" s="49"/>
      <c r="E564" s="32"/>
      <c r="F564" s="30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6"/>
      <c r="BF564" s="32"/>
      <c r="BG564" s="37"/>
      <c r="BH564" s="32"/>
      <c r="BI564" s="32"/>
    </row>
    <row r="565" spans="1:61" ht="10.199999999999999" x14ac:dyDescent="0.2">
      <c r="A565" s="30"/>
      <c r="B565" s="32"/>
      <c r="C565" s="32"/>
      <c r="D565" s="49"/>
      <c r="E565" s="32"/>
      <c r="F565" s="30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6"/>
      <c r="BF565" s="32"/>
      <c r="BG565" s="37"/>
      <c r="BH565" s="32"/>
      <c r="BI565" s="32"/>
    </row>
    <row r="566" spans="1:61" ht="10.199999999999999" x14ac:dyDescent="0.2">
      <c r="A566" s="30"/>
      <c r="B566" s="32"/>
      <c r="C566" s="32"/>
      <c r="D566" s="49"/>
      <c r="E566" s="32"/>
      <c r="F566" s="30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6"/>
      <c r="BF566" s="32"/>
      <c r="BG566" s="37"/>
      <c r="BH566" s="32"/>
      <c r="BI566" s="32"/>
    </row>
    <row r="567" spans="1:61" ht="10.199999999999999" x14ac:dyDescent="0.2">
      <c r="A567" s="30"/>
      <c r="B567" s="32"/>
      <c r="C567" s="32"/>
      <c r="D567" s="49"/>
      <c r="E567" s="32"/>
      <c r="F567" s="30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6"/>
      <c r="BF567" s="32"/>
      <c r="BG567" s="37"/>
      <c r="BH567" s="32"/>
      <c r="BI567" s="32"/>
    </row>
    <row r="568" spans="1:61" ht="10.199999999999999" x14ac:dyDescent="0.2">
      <c r="A568" s="30"/>
      <c r="B568" s="32"/>
      <c r="C568" s="32"/>
      <c r="D568" s="49"/>
      <c r="E568" s="32"/>
      <c r="F568" s="30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6"/>
      <c r="BF568" s="32"/>
      <c r="BG568" s="37"/>
      <c r="BH568" s="32"/>
      <c r="BI568" s="32"/>
    </row>
    <row r="569" spans="1:61" ht="10.199999999999999" x14ac:dyDescent="0.2">
      <c r="A569" s="30"/>
      <c r="B569" s="32"/>
      <c r="C569" s="32"/>
      <c r="D569" s="49"/>
      <c r="E569" s="32"/>
      <c r="F569" s="30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6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6"/>
      <c r="BF569" s="32"/>
      <c r="BG569" s="37"/>
      <c r="BH569" s="32"/>
      <c r="BI569" s="32"/>
    </row>
    <row r="570" spans="1:61" ht="10.199999999999999" x14ac:dyDescent="0.2">
      <c r="A570" s="30"/>
      <c r="B570" s="32"/>
      <c r="C570" s="32"/>
      <c r="D570" s="49"/>
      <c r="E570" s="32"/>
      <c r="F570" s="30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6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6"/>
      <c r="BF570" s="32"/>
      <c r="BG570" s="37"/>
      <c r="BH570" s="32"/>
      <c r="BI570" s="32"/>
    </row>
    <row r="571" spans="1:61" ht="10.199999999999999" x14ac:dyDescent="0.2">
      <c r="A571" s="30"/>
      <c r="B571" s="32"/>
      <c r="C571" s="32"/>
      <c r="D571" s="49"/>
      <c r="E571" s="32"/>
      <c r="F571" s="30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6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6"/>
      <c r="BF571" s="32"/>
      <c r="BG571" s="37"/>
      <c r="BH571" s="32"/>
      <c r="BI571" s="32"/>
    </row>
    <row r="572" spans="1:61" ht="10.199999999999999" x14ac:dyDescent="0.2">
      <c r="A572" s="30"/>
      <c r="B572" s="32"/>
      <c r="C572" s="32"/>
      <c r="D572" s="49"/>
      <c r="E572" s="32"/>
      <c r="F572" s="30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6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6"/>
      <c r="BF572" s="32"/>
      <c r="BG572" s="37"/>
      <c r="BH572" s="32"/>
      <c r="BI572" s="32"/>
    </row>
    <row r="573" spans="1:61" ht="10.199999999999999" x14ac:dyDescent="0.2">
      <c r="A573" s="30"/>
      <c r="B573" s="32"/>
      <c r="C573" s="32"/>
      <c r="D573" s="49"/>
      <c r="E573" s="32"/>
      <c r="F573" s="30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6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6"/>
      <c r="BF573" s="32"/>
      <c r="BG573" s="37"/>
      <c r="BH573" s="32"/>
      <c r="BI573" s="32"/>
    </row>
    <row r="574" spans="1:61" ht="10.199999999999999" x14ac:dyDescent="0.2">
      <c r="A574" s="30"/>
      <c r="B574" s="32"/>
      <c r="C574" s="32"/>
      <c r="D574" s="49"/>
      <c r="E574" s="32"/>
      <c r="F574" s="30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6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6"/>
      <c r="BF574" s="32"/>
      <c r="BG574" s="37"/>
      <c r="BH574" s="32"/>
      <c r="BI574" s="32"/>
    </row>
    <row r="575" spans="1:61" ht="10.199999999999999" x14ac:dyDescent="0.2">
      <c r="A575" s="30"/>
      <c r="B575" s="32"/>
      <c r="C575" s="32"/>
      <c r="D575" s="49"/>
      <c r="E575" s="32"/>
      <c r="F575" s="30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6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6"/>
      <c r="BF575" s="32"/>
      <c r="BG575" s="37"/>
      <c r="BH575" s="32"/>
      <c r="BI575" s="32"/>
    </row>
    <row r="576" spans="1:61" ht="10.199999999999999" x14ac:dyDescent="0.2">
      <c r="A576" s="30"/>
      <c r="B576" s="32"/>
      <c r="C576" s="32"/>
      <c r="D576" s="49"/>
      <c r="E576" s="32"/>
      <c r="F576" s="30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6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6"/>
      <c r="BF576" s="32"/>
      <c r="BG576" s="37"/>
      <c r="BH576" s="32"/>
      <c r="BI576" s="32"/>
    </row>
    <row r="577" spans="1:61" ht="10.199999999999999" x14ac:dyDescent="0.2">
      <c r="A577" s="30"/>
      <c r="B577" s="32"/>
      <c r="C577" s="32"/>
      <c r="D577" s="49"/>
      <c r="E577" s="32"/>
      <c r="F577" s="30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6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6"/>
      <c r="BF577" s="32"/>
      <c r="BG577" s="37"/>
      <c r="BH577" s="32"/>
      <c r="BI577" s="32"/>
    </row>
    <row r="578" spans="1:61" ht="10.199999999999999" x14ac:dyDescent="0.2">
      <c r="A578" s="30"/>
      <c r="B578" s="32"/>
      <c r="C578" s="32"/>
      <c r="D578" s="49"/>
      <c r="E578" s="32"/>
      <c r="F578" s="30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6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6"/>
      <c r="BF578" s="32"/>
      <c r="BG578" s="37"/>
      <c r="BH578" s="32"/>
      <c r="BI578" s="32"/>
    </row>
    <row r="579" spans="1:61" ht="10.199999999999999" x14ac:dyDescent="0.2">
      <c r="A579" s="30"/>
      <c r="B579" s="32"/>
      <c r="C579" s="32"/>
      <c r="D579" s="49"/>
      <c r="E579" s="32"/>
      <c r="F579" s="30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6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6"/>
      <c r="BF579" s="32"/>
      <c r="BG579" s="37"/>
      <c r="BH579" s="32"/>
      <c r="BI579" s="32"/>
    </row>
    <row r="580" spans="1:61" ht="10.199999999999999" x14ac:dyDescent="0.2">
      <c r="A580" s="30"/>
      <c r="B580" s="32"/>
      <c r="C580" s="32"/>
      <c r="D580" s="49"/>
      <c r="E580" s="32"/>
      <c r="F580" s="30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6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6"/>
      <c r="BF580" s="32"/>
      <c r="BG580" s="37"/>
      <c r="BH580" s="32"/>
      <c r="BI580" s="32"/>
    </row>
    <row r="581" spans="1:61" ht="10.199999999999999" x14ac:dyDescent="0.2">
      <c r="A581" s="30"/>
      <c r="B581" s="32"/>
      <c r="C581" s="32"/>
      <c r="D581" s="49"/>
      <c r="E581" s="32"/>
      <c r="F581" s="30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6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6"/>
      <c r="BF581" s="32"/>
      <c r="BG581" s="37"/>
      <c r="BH581" s="32"/>
      <c r="BI581" s="32"/>
    </row>
    <row r="582" spans="1:61" ht="10.199999999999999" x14ac:dyDescent="0.2">
      <c r="A582" s="30"/>
      <c r="B582" s="32"/>
      <c r="C582" s="32"/>
      <c r="D582" s="49"/>
      <c r="E582" s="32"/>
      <c r="F582" s="30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6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6"/>
      <c r="BF582" s="32"/>
      <c r="BG582" s="37"/>
      <c r="BH582" s="32"/>
      <c r="BI582" s="32"/>
    </row>
    <row r="583" spans="1:61" ht="10.199999999999999" x14ac:dyDescent="0.2">
      <c r="A583" s="30"/>
      <c r="B583" s="32"/>
      <c r="C583" s="32"/>
      <c r="D583" s="49"/>
      <c r="E583" s="32"/>
      <c r="F583" s="30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6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6"/>
      <c r="BF583" s="32"/>
      <c r="BG583" s="37"/>
      <c r="BH583" s="32"/>
      <c r="BI583" s="32"/>
    </row>
    <row r="584" spans="1:61" ht="10.199999999999999" x14ac:dyDescent="0.2">
      <c r="A584" s="30"/>
      <c r="B584" s="32"/>
      <c r="C584" s="32"/>
      <c r="D584" s="49"/>
      <c r="E584" s="32"/>
      <c r="F584" s="30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6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6"/>
      <c r="BF584" s="32"/>
      <c r="BG584" s="37"/>
      <c r="BH584" s="32"/>
      <c r="BI584" s="32"/>
    </row>
    <row r="585" spans="1:61" ht="10.199999999999999" x14ac:dyDescent="0.2">
      <c r="A585" s="30"/>
      <c r="B585" s="32"/>
      <c r="C585" s="32"/>
      <c r="D585" s="49"/>
      <c r="E585" s="32"/>
      <c r="F585" s="30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6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6"/>
      <c r="BF585" s="32"/>
      <c r="BG585" s="37"/>
      <c r="BH585" s="32"/>
      <c r="BI585" s="32"/>
    </row>
    <row r="586" spans="1:61" ht="10.199999999999999" x14ac:dyDescent="0.2">
      <c r="A586" s="30"/>
      <c r="B586" s="32"/>
      <c r="C586" s="32"/>
      <c r="D586" s="49"/>
      <c r="E586" s="32"/>
      <c r="F586" s="30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6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6"/>
      <c r="BF586" s="32"/>
      <c r="BG586" s="37"/>
      <c r="BH586" s="32"/>
      <c r="BI586" s="32"/>
    </row>
    <row r="587" spans="1:61" ht="10.199999999999999" x14ac:dyDescent="0.2">
      <c r="A587" s="30"/>
      <c r="B587" s="32"/>
      <c r="C587" s="32"/>
      <c r="D587" s="49"/>
      <c r="E587" s="32"/>
      <c r="F587" s="30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6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6"/>
      <c r="BF587" s="32"/>
      <c r="BG587" s="37"/>
      <c r="BH587" s="32"/>
      <c r="BI587" s="32"/>
    </row>
    <row r="588" spans="1:61" ht="10.199999999999999" x14ac:dyDescent="0.2">
      <c r="A588" s="30"/>
      <c r="B588" s="32"/>
      <c r="C588" s="32"/>
      <c r="D588" s="49"/>
      <c r="E588" s="32"/>
      <c r="F588" s="30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6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6"/>
      <c r="BF588" s="32"/>
      <c r="BG588" s="37"/>
      <c r="BH588" s="32"/>
      <c r="BI588" s="32"/>
    </row>
    <row r="589" spans="1:61" ht="10.199999999999999" x14ac:dyDescent="0.2">
      <c r="A589" s="30"/>
      <c r="B589" s="32"/>
      <c r="C589" s="32"/>
      <c r="D589" s="49"/>
      <c r="E589" s="32"/>
      <c r="F589" s="30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6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6"/>
      <c r="BF589" s="32"/>
      <c r="BG589" s="37"/>
      <c r="BH589" s="32"/>
      <c r="BI589" s="32"/>
    </row>
    <row r="590" spans="1:61" ht="10.199999999999999" x14ac:dyDescent="0.2">
      <c r="A590" s="30"/>
      <c r="B590" s="32"/>
      <c r="C590" s="32"/>
      <c r="D590" s="49"/>
      <c r="E590" s="32"/>
      <c r="F590" s="30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6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6"/>
      <c r="BF590" s="32"/>
      <c r="BG590" s="37"/>
      <c r="BH590" s="32"/>
      <c r="BI590" s="32"/>
    </row>
    <row r="591" spans="1:61" ht="10.199999999999999" x14ac:dyDescent="0.2">
      <c r="A591" s="30"/>
      <c r="B591" s="32"/>
      <c r="C591" s="32"/>
      <c r="D591" s="49"/>
      <c r="E591" s="32"/>
      <c r="F591" s="30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6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6"/>
      <c r="BF591" s="32"/>
      <c r="BG591" s="37"/>
      <c r="BH591" s="32"/>
      <c r="BI591" s="32"/>
    </row>
    <row r="592" spans="1:61" ht="10.199999999999999" x14ac:dyDescent="0.2">
      <c r="A592" s="30"/>
      <c r="B592" s="32"/>
      <c r="C592" s="32"/>
      <c r="D592" s="49"/>
      <c r="E592" s="32"/>
      <c r="F592" s="30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6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6"/>
      <c r="BF592" s="32"/>
      <c r="BG592" s="37"/>
      <c r="BH592" s="32"/>
      <c r="BI592" s="32"/>
    </row>
    <row r="593" spans="1:61" ht="10.199999999999999" x14ac:dyDescent="0.2">
      <c r="A593" s="30"/>
      <c r="B593" s="32"/>
      <c r="C593" s="32"/>
      <c r="D593" s="49"/>
      <c r="E593" s="32"/>
      <c r="F593" s="30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6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6"/>
      <c r="BF593" s="32"/>
      <c r="BG593" s="37"/>
      <c r="BH593" s="32"/>
      <c r="BI593" s="32"/>
    </row>
    <row r="594" spans="1:61" ht="10.199999999999999" x14ac:dyDescent="0.2">
      <c r="A594" s="30"/>
      <c r="B594" s="32"/>
      <c r="C594" s="32"/>
      <c r="D594" s="49"/>
      <c r="E594" s="32"/>
      <c r="F594" s="30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6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6"/>
      <c r="BF594" s="32"/>
      <c r="BG594" s="37"/>
      <c r="BH594" s="32"/>
      <c r="BI594" s="32"/>
    </row>
    <row r="595" spans="1:61" ht="10.199999999999999" x14ac:dyDescent="0.2">
      <c r="A595" s="30"/>
      <c r="B595" s="32"/>
      <c r="C595" s="32"/>
      <c r="D595" s="49"/>
      <c r="E595" s="32"/>
      <c r="F595" s="30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6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6"/>
      <c r="BF595" s="32"/>
      <c r="BG595" s="37"/>
      <c r="BH595" s="32"/>
      <c r="BI595" s="32"/>
    </row>
    <row r="596" spans="1:61" ht="10.199999999999999" x14ac:dyDescent="0.2">
      <c r="A596" s="30"/>
      <c r="B596" s="32"/>
      <c r="C596" s="32"/>
      <c r="D596" s="49"/>
      <c r="E596" s="32"/>
      <c r="F596" s="30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6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6"/>
      <c r="BF596" s="32"/>
      <c r="BG596" s="37"/>
      <c r="BH596" s="32"/>
      <c r="BI596" s="32"/>
    </row>
    <row r="597" spans="1:61" ht="10.199999999999999" x14ac:dyDescent="0.2">
      <c r="A597" s="30"/>
      <c r="B597" s="32"/>
      <c r="C597" s="32"/>
      <c r="D597" s="49"/>
      <c r="E597" s="32"/>
      <c r="F597" s="30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6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6"/>
      <c r="BF597" s="32"/>
      <c r="BG597" s="37"/>
      <c r="BH597" s="32"/>
      <c r="BI597" s="32"/>
    </row>
    <row r="598" spans="1:61" ht="10.199999999999999" x14ac:dyDescent="0.2">
      <c r="A598" s="30"/>
      <c r="B598" s="32"/>
      <c r="C598" s="32"/>
      <c r="D598" s="49"/>
      <c r="E598" s="32"/>
      <c r="F598" s="30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6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6"/>
      <c r="BF598" s="32"/>
      <c r="BG598" s="37"/>
      <c r="BH598" s="32"/>
      <c r="BI598" s="32"/>
    </row>
    <row r="599" spans="1:61" ht="10.199999999999999" x14ac:dyDescent="0.2">
      <c r="A599" s="30"/>
      <c r="B599" s="32"/>
      <c r="C599" s="32"/>
      <c r="D599" s="49"/>
      <c r="E599" s="32"/>
      <c r="F599" s="30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6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6"/>
      <c r="BF599" s="32"/>
      <c r="BG599" s="37"/>
      <c r="BH599" s="32"/>
      <c r="BI599" s="32"/>
    </row>
    <row r="600" spans="1:61" ht="10.199999999999999" x14ac:dyDescent="0.2">
      <c r="A600" s="30"/>
      <c r="B600" s="32"/>
      <c r="C600" s="32"/>
      <c r="D600" s="49"/>
      <c r="E600" s="32"/>
      <c r="F600" s="30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6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6"/>
      <c r="BF600" s="32"/>
      <c r="BG600" s="37"/>
      <c r="BH600" s="32"/>
      <c r="BI600" s="32"/>
    </row>
    <row r="601" spans="1:61" ht="10.199999999999999" x14ac:dyDescent="0.2">
      <c r="A601" s="30"/>
      <c r="B601" s="32"/>
      <c r="C601" s="32"/>
      <c r="D601" s="49"/>
      <c r="E601" s="32"/>
      <c r="F601" s="30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6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6"/>
      <c r="BF601" s="32"/>
      <c r="BG601" s="37"/>
      <c r="BH601" s="32"/>
      <c r="BI601" s="32"/>
    </row>
    <row r="602" spans="1:61" ht="10.199999999999999" x14ac:dyDescent="0.2">
      <c r="A602" s="30"/>
      <c r="B602" s="32"/>
      <c r="C602" s="32"/>
      <c r="D602" s="49"/>
      <c r="E602" s="32"/>
      <c r="F602" s="30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6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6"/>
      <c r="BF602" s="32"/>
      <c r="BG602" s="37"/>
      <c r="BH602" s="32"/>
      <c r="BI602" s="32"/>
    </row>
    <row r="603" spans="1:61" ht="10.199999999999999" x14ac:dyDescent="0.2">
      <c r="A603" s="30"/>
      <c r="B603" s="32"/>
      <c r="C603" s="32"/>
      <c r="D603" s="49"/>
      <c r="E603" s="32"/>
      <c r="F603" s="30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6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6"/>
      <c r="BF603" s="32"/>
      <c r="BG603" s="37"/>
      <c r="BH603" s="32"/>
      <c r="BI603" s="32"/>
    </row>
    <row r="604" spans="1:61" ht="10.199999999999999" x14ac:dyDescent="0.2">
      <c r="A604" s="30"/>
      <c r="B604" s="32"/>
      <c r="C604" s="32"/>
      <c r="D604" s="49"/>
      <c r="E604" s="32"/>
      <c r="F604" s="30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6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6"/>
      <c r="BF604" s="32"/>
      <c r="BG604" s="37"/>
      <c r="BH604" s="32"/>
      <c r="BI604" s="32"/>
    </row>
    <row r="605" spans="1:61" ht="10.199999999999999" x14ac:dyDescent="0.2">
      <c r="A605" s="30"/>
      <c r="B605" s="32"/>
      <c r="C605" s="32"/>
      <c r="D605" s="49"/>
      <c r="E605" s="32"/>
      <c r="F605" s="30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6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6"/>
      <c r="BF605" s="32"/>
      <c r="BG605" s="37"/>
      <c r="BH605" s="32"/>
      <c r="BI605" s="32"/>
    </row>
    <row r="606" spans="1:61" ht="10.199999999999999" x14ac:dyDescent="0.2">
      <c r="A606" s="30"/>
      <c r="B606" s="32"/>
      <c r="C606" s="32"/>
      <c r="D606" s="49"/>
      <c r="E606" s="32"/>
      <c r="F606" s="30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6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6"/>
      <c r="BF606" s="32"/>
      <c r="BG606" s="37"/>
      <c r="BH606" s="32"/>
      <c r="BI606" s="32"/>
    </row>
    <row r="607" spans="1:61" ht="10.199999999999999" x14ac:dyDescent="0.2">
      <c r="A607" s="30"/>
      <c r="B607" s="32"/>
      <c r="C607" s="32"/>
      <c r="D607" s="49"/>
      <c r="E607" s="32"/>
      <c r="F607" s="30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6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6"/>
      <c r="BF607" s="32"/>
      <c r="BG607" s="37"/>
      <c r="BH607" s="32"/>
      <c r="BI607" s="32"/>
    </row>
    <row r="608" spans="1:61" ht="10.199999999999999" x14ac:dyDescent="0.2">
      <c r="A608" s="30"/>
      <c r="B608" s="32"/>
      <c r="C608" s="32"/>
      <c r="D608" s="49"/>
      <c r="E608" s="32"/>
      <c r="F608" s="30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6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6"/>
      <c r="BF608" s="32"/>
      <c r="BG608" s="37"/>
      <c r="BH608" s="32"/>
      <c r="BI608" s="32"/>
    </row>
    <row r="609" spans="1:61" ht="10.199999999999999" x14ac:dyDescent="0.2">
      <c r="A609" s="30"/>
      <c r="B609" s="32"/>
      <c r="C609" s="32"/>
      <c r="D609" s="49"/>
      <c r="E609" s="32"/>
      <c r="F609" s="30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6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6"/>
      <c r="BF609" s="32"/>
      <c r="BG609" s="37"/>
      <c r="BH609" s="32"/>
      <c r="BI609" s="32"/>
    </row>
    <row r="610" spans="1:61" ht="10.199999999999999" x14ac:dyDescent="0.2">
      <c r="A610" s="30"/>
      <c r="B610" s="32"/>
      <c r="C610" s="32"/>
      <c r="D610" s="49"/>
      <c r="E610" s="32"/>
      <c r="F610" s="30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6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6"/>
      <c r="BF610" s="32"/>
      <c r="BG610" s="37"/>
      <c r="BH610" s="32"/>
      <c r="BI610" s="32"/>
    </row>
    <row r="611" spans="1:61" ht="10.199999999999999" x14ac:dyDescent="0.2">
      <c r="A611" s="30"/>
      <c r="B611" s="32"/>
      <c r="C611" s="32"/>
      <c r="D611" s="49"/>
      <c r="E611" s="32"/>
      <c r="F611" s="30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6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6"/>
      <c r="BF611" s="32"/>
      <c r="BG611" s="37"/>
      <c r="BH611" s="32"/>
      <c r="BI611" s="32"/>
    </row>
    <row r="612" spans="1:61" ht="10.199999999999999" x14ac:dyDescent="0.2">
      <c r="A612" s="30"/>
      <c r="B612" s="32"/>
      <c r="C612" s="32"/>
      <c r="D612" s="49"/>
      <c r="E612" s="32"/>
      <c r="F612" s="30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6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6"/>
      <c r="BF612" s="32"/>
      <c r="BG612" s="37"/>
      <c r="BH612" s="32"/>
      <c r="BI612" s="32"/>
    </row>
    <row r="613" spans="1:61" ht="10.199999999999999" x14ac:dyDescent="0.2">
      <c r="A613" s="30"/>
      <c r="B613" s="32"/>
      <c r="C613" s="32"/>
      <c r="D613" s="49"/>
      <c r="E613" s="32"/>
      <c r="F613" s="30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6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6"/>
      <c r="BF613" s="32"/>
      <c r="BG613" s="37"/>
      <c r="BH613" s="32"/>
      <c r="BI613" s="32"/>
    </row>
    <row r="614" spans="1:61" ht="10.199999999999999" x14ac:dyDescent="0.2">
      <c r="A614" s="30"/>
      <c r="B614" s="32"/>
      <c r="C614" s="32"/>
      <c r="D614" s="49"/>
      <c r="E614" s="32"/>
      <c r="F614" s="30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6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6"/>
      <c r="BF614" s="32"/>
      <c r="BG614" s="37"/>
      <c r="BH614" s="32"/>
      <c r="BI614" s="32"/>
    </row>
    <row r="615" spans="1:61" ht="10.199999999999999" x14ac:dyDescent="0.2">
      <c r="A615" s="30"/>
      <c r="B615" s="32"/>
      <c r="C615" s="32"/>
      <c r="D615" s="49"/>
      <c r="E615" s="32"/>
      <c r="F615" s="30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6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6"/>
      <c r="BF615" s="32"/>
      <c r="BG615" s="37"/>
      <c r="BH615" s="32"/>
      <c r="BI615" s="32"/>
    </row>
    <row r="616" spans="1:61" ht="10.199999999999999" x14ac:dyDescent="0.2">
      <c r="A616" s="30"/>
      <c r="B616" s="32"/>
      <c r="C616" s="32"/>
      <c r="D616" s="49"/>
      <c r="E616" s="32"/>
      <c r="F616" s="30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6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6"/>
      <c r="BF616" s="32"/>
      <c r="BG616" s="37"/>
      <c r="BH616" s="32"/>
      <c r="BI616" s="32"/>
    </row>
    <row r="617" spans="1:61" ht="10.199999999999999" x14ac:dyDescent="0.2">
      <c r="A617" s="30"/>
      <c r="B617" s="32"/>
      <c r="C617" s="32"/>
      <c r="D617" s="49"/>
      <c r="E617" s="32"/>
      <c r="F617" s="30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6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6"/>
      <c r="BF617" s="32"/>
      <c r="BG617" s="37"/>
      <c r="BH617" s="32"/>
      <c r="BI617" s="32"/>
    </row>
    <row r="618" spans="1:61" ht="10.199999999999999" x14ac:dyDescent="0.2">
      <c r="A618" s="30"/>
      <c r="B618" s="32"/>
      <c r="C618" s="32"/>
      <c r="D618" s="49"/>
      <c r="E618" s="32"/>
      <c r="F618" s="30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6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6"/>
      <c r="BF618" s="32"/>
      <c r="BG618" s="37"/>
      <c r="BH618" s="32"/>
      <c r="BI618" s="32"/>
    </row>
    <row r="619" spans="1:61" ht="10.199999999999999" x14ac:dyDescent="0.2">
      <c r="A619" s="30"/>
      <c r="B619" s="32"/>
      <c r="C619" s="32"/>
      <c r="D619" s="49"/>
      <c r="E619" s="32"/>
      <c r="F619" s="30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6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6"/>
      <c r="BF619" s="32"/>
      <c r="BG619" s="37"/>
      <c r="BH619" s="32"/>
      <c r="BI619" s="32"/>
    </row>
    <row r="620" spans="1:61" ht="10.199999999999999" x14ac:dyDescent="0.2">
      <c r="A620" s="30"/>
      <c r="B620" s="32"/>
      <c r="C620" s="32"/>
      <c r="D620" s="49"/>
      <c r="E620" s="32"/>
      <c r="F620" s="30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6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6"/>
      <c r="BF620" s="32"/>
      <c r="BG620" s="37"/>
      <c r="BH620" s="32"/>
      <c r="BI620" s="32"/>
    </row>
    <row r="621" spans="1:61" ht="10.199999999999999" x14ac:dyDescent="0.2">
      <c r="A621" s="30"/>
      <c r="B621" s="32"/>
      <c r="C621" s="32"/>
      <c r="D621" s="49"/>
      <c r="E621" s="32"/>
      <c r="F621" s="30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6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6"/>
      <c r="BF621" s="32"/>
      <c r="BG621" s="37"/>
      <c r="BH621" s="32"/>
      <c r="BI621" s="32"/>
    </row>
    <row r="622" spans="1:61" ht="10.199999999999999" x14ac:dyDescent="0.2">
      <c r="A622" s="30"/>
      <c r="B622" s="32"/>
      <c r="C622" s="32"/>
      <c r="D622" s="49"/>
      <c r="E622" s="32"/>
      <c r="F622" s="30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6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6"/>
      <c r="BF622" s="32"/>
      <c r="BG622" s="37"/>
      <c r="BH622" s="32"/>
      <c r="BI622" s="32"/>
    </row>
    <row r="623" spans="1:61" ht="10.199999999999999" x14ac:dyDescent="0.2">
      <c r="A623" s="30"/>
      <c r="B623" s="32"/>
      <c r="C623" s="32"/>
      <c r="D623" s="49"/>
      <c r="E623" s="32"/>
      <c r="F623" s="30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6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6"/>
      <c r="BF623" s="32"/>
      <c r="BG623" s="37"/>
      <c r="BH623" s="32"/>
      <c r="BI623" s="32"/>
    </row>
    <row r="624" spans="1:61" ht="10.199999999999999" x14ac:dyDescent="0.2">
      <c r="A624" s="30"/>
      <c r="B624" s="32"/>
      <c r="C624" s="32"/>
      <c r="D624" s="49"/>
      <c r="E624" s="32"/>
      <c r="F624" s="30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6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6"/>
      <c r="BF624" s="32"/>
      <c r="BG624" s="37"/>
      <c r="BH624" s="32"/>
      <c r="BI624" s="32"/>
    </row>
    <row r="625" spans="1:61" x14ac:dyDescent="0.25">
      <c r="A625" s="30"/>
      <c r="B625" s="32"/>
      <c r="C625" s="32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6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6"/>
      <c r="BF625" s="32"/>
      <c r="BG625" s="37"/>
      <c r="BH625" s="32"/>
      <c r="BI625" s="32"/>
    </row>
    <row r="626" spans="1:61" x14ac:dyDescent="0.25">
      <c r="A626" s="30"/>
      <c r="B626" s="32"/>
      <c r="C626" s="32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6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6"/>
      <c r="BF626" s="32"/>
      <c r="BG626" s="37"/>
      <c r="BH626" s="32"/>
      <c r="BI626" s="32"/>
    </row>
    <row r="627" spans="1:61" x14ac:dyDescent="0.25">
      <c r="A627" s="30"/>
      <c r="B627" s="32"/>
      <c r="C627" s="32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6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6"/>
      <c r="BF627" s="32"/>
      <c r="BG627" s="37"/>
      <c r="BH627" s="32"/>
      <c r="BI627" s="32"/>
    </row>
    <row r="628" spans="1:61" x14ac:dyDescent="0.25">
      <c r="A628" s="30"/>
      <c r="B628" s="32"/>
      <c r="C628" s="32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6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6"/>
      <c r="BF628" s="32"/>
      <c r="BG628" s="37"/>
      <c r="BH628" s="32"/>
      <c r="BI628" s="32"/>
    </row>
    <row r="629" spans="1:61" x14ac:dyDescent="0.25">
      <c r="A629" s="30"/>
      <c r="B629" s="32"/>
      <c r="C629" s="32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6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6"/>
      <c r="BF629" s="32"/>
      <c r="BG629" s="37"/>
      <c r="BH629" s="32"/>
      <c r="BI629" s="32"/>
    </row>
    <row r="630" spans="1:61" x14ac:dyDescent="0.25">
      <c r="A630" s="30"/>
      <c r="B630" s="32"/>
      <c r="C630" s="32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6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6"/>
      <c r="BF630" s="32"/>
      <c r="BG630" s="37"/>
      <c r="BH630" s="32"/>
      <c r="BI630" s="32"/>
    </row>
    <row r="631" spans="1:61" x14ac:dyDescent="0.25">
      <c r="A631" s="30"/>
      <c r="B631" s="32"/>
      <c r="C631" s="32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6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6"/>
      <c r="BF631" s="32"/>
      <c r="BG631" s="37"/>
      <c r="BH631" s="32"/>
      <c r="BI631" s="32"/>
    </row>
    <row r="632" spans="1:61" x14ac:dyDescent="0.25">
      <c r="A632" s="30"/>
      <c r="B632" s="32"/>
      <c r="C632" s="32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6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6"/>
      <c r="BF632" s="32"/>
      <c r="BG632" s="37"/>
      <c r="BH632" s="32"/>
      <c r="BI632" s="32"/>
    </row>
    <row r="633" spans="1:61" x14ac:dyDescent="0.25">
      <c r="A633" s="30"/>
      <c r="B633" s="32"/>
      <c r="C633" s="32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6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6"/>
      <c r="BF633" s="32"/>
      <c r="BG633" s="37"/>
      <c r="BH633" s="32"/>
      <c r="BI633" s="32"/>
    </row>
    <row r="634" spans="1:61" x14ac:dyDescent="0.25">
      <c r="A634" s="30"/>
      <c r="B634" s="32"/>
      <c r="C634" s="32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6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6"/>
      <c r="BF634" s="32"/>
      <c r="BG634" s="37"/>
      <c r="BH634" s="32"/>
      <c r="BI634" s="32"/>
    </row>
    <row r="635" spans="1:61" x14ac:dyDescent="0.25">
      <c r="A635" s="30"/>
      <c r="B635" s="32"/>
      <c r="C635" s="32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6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6"/>
      <c r="BF635" s="32"/>
      <c r="BG635" s="37"/>
      <c r="BH635" s="32"/>
      <c r="BI635" s="32"/>
    </row>
    <row r="636" spans="1:61" x14ac:dyDescent="0.25">
      <c r="A636" s="30"/>
      <c r="B636" s="32"/>
      <c r="C636" s="32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6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6"/>
      <c r="BF636" s="32"/>
      <c r="BG636" s="37"/>
      <c r="BH636" s="32"/>
      <c r="BI636" s="32"/>
    </row>
    <row r="637" spans="1:61" x14ac:dyDescent="0.25">
      <c r="A637" s="30"/>
      <c r="B637" s="32"/>
      <c r="C637" s="32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6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6"/>
      <c r="BF637" s="32"/>
      <c r="BG637" s="37"/>
      <c r="BH637" s="32"/>
      <c r="BI637" s="32"/>
    </row>
    <row r="638" spans="1:61" x14ac:dyDescent="0.25">
      <c r="A638" s="30"/>
      <c r="B638" s="32"/>
      <c r="C638" s="32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6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6"/>
      <c r="BF638" s="32"/>
      <c r="BG638" s="37"/>
      <c r="BH638" s="32"/>
      <c r="BI638" s="32"/>
    </row>
    <row r="639" spans="1:61" x14ac:dyDescent="0.25">
      <c r="A639" s="30"/>
      <c r="B639" s="32"/>
      <c r="C639" s="32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6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6"/>
      <c r="BF639" s="32"/>
      <c r="BG639" s="37"/>
      <c r="BH639" s="32"/>
      <c r="BI639" s="32"/>
    </row>
    <row r="640" spans="1:61" x14ac:dyDescent="0.25">
      <c r="A640" s="30"/>
      <c r="B640" s="32"/>
      <c r="C640" s="32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6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6"/>
      <c r="BF640" s="32"/>
      <c r="BG640" s="37"/>
      <c r="BH640" s="32"/>
      <c r="BI640" s="32"/>
    </row>
    <row r="641" spans="1:61" x14ac:dyDescent="0.25">
      <c r="A641" s="30"/>
      <c r="B641" s="32"/>
      <c r="C641" s="32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6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6"/>
      <c r="BF641" s="32"/>
      <c r="BG641" s="37"/>
      <c r="BH641" s="32"/>
      <c r="BI641" s="32"/>
    </row>
    <row r="642" spans="1:61" x14ac:dyDescent="0.25">
      <c r="A642" s="30"/>
      <c r="B642" s="32"/>
      <c r="C642" s="32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6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6"/>
      <c r="BF642" s="32"/>
      <c r="BG642" s="37"/>
      <c r="BH642" s="32"/>
      <c r="BI642" s="32"/>
    </row>
    <row r="643" spans="1:61" x14ac:dyDescent="0.25">
      <c r="A643" s="30"/>
      <c r="B643" s="32"/>
      <c r="C643" s="32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6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6"/>
      <c r="BF643" s="32"/>
      <c r="BG643" s="37"/>
      <c r="BH643" s="32"/>
      <c r="BI643" s="32"/>
    </row>
    <row r="644" spans="1:61" x14ac:dyDescent="0.25">
      <c r="A644" s="30"/>
      <c r="B644" s="32"/>
      <c r="C644" s="32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6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6"/>
      <c r="BF644" s="32"/>
      <c r="BG644" s="37"/>
      <c r="BH644" s="32"/>
      <c r="BI644" s="32"/>
    </row>
    <row r="645" spans="1:61" x14ac:dyDescent="0.25">
      <c r="A645" s="30"/>
      <c r="B645" s="32"/>
      <c r="C645" s="32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6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6"/>
      <c r="BF645" s="32"/>
      <c r="BG645" s="37"/>
      <c r="BH645" s="32"/>
      <c r="BI645" s="32"/>
    </row>
    <row r="646" spans="1:61" x14ac:dyDescent="0.25">
      <c r="A646" s="30"/>
      <c r="B646" s="32"/>
      <c r="C646" s="32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6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6"/>
      <c r="BF646" s="32"/>
      <c r="BG646" s="37"/>
      <c r="BH646" s="32"/>
      <c r="BI646" s="32"/>
    </row>
    <row r="647" spans="1:61" x14ac:dyDescent="0.25">
      <c r="A647" s="30"/>
      <c r="B647" s="32"/>
      <c r="C647" s="32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6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6"/>
      <c r="BF647" s="32"/>
      <c r="BG647" s="37"/>
      <c r="BH647" s="32"/>
      <c r="BI647" s="32"/>
    </row>
    <row r="648" spans="1:61" x14ac:dyDescent="0.25">
      <c r="A648" s="30"/>
      <c r="B648" s="32"/>
      <c r="C648" s="32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6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6"/>
      <c r="BF648" s="32"/>
      <c r="BG648" s="37"/>
      <c r="BH648" s="32"/>
      <c r="BI648" s="32"/>
    </row>
    <row r="649" spans="1:61" x14ac:dyDescent="0.25">
      <c r="A649" s="30"/>
      <c r="B649" s="32"/>
      <c r="C649" s="32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6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6"/>
      <c r="BF649" s="32"/>
      <c r="BG649" s="37"/>
      <c r="BH649" s="32"/>
      <c r="BI649" s="32"/>
    </row>
    <row r="650" spans="1:61" x14ac:dyDescent="0.25">
      <c r="A650" s="30"/>
      <c r="B650" s="32"/>
      <c r="C650" s="32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6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6"/>
      <c r="BF650" s="32"/>
      <c r="BG650" s="37"/>
      <c r="BH650" s="32"/>
      <c r="BI650" s="32"/>
    </row>
    <row r="651" spans="1:61" x14ac:dyDescent="0.25">
      <c r="A651" s="30"/>
      <c r="B651" s="32"/>
      <c r="C651" s="32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6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6"/>
      <c r="BF651" s="32"/>
      <c r="BG651" s="37"/>
      <c r="BH651" s="32"/>
      <c r="BI651" s="32"/>
    </row>
    <row r="652" spans="1:61" x14ac:dyDescent="0.25">
      <c r="A652" s="30"/>
      <c r="B652" s="32"/>
      <c r="C652" s="32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6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6"/>
      <c r="BF652" s="32"/>
      <c r="BG652" s="37"/>
      <c r="BH652" s="32"/>
      <c r="BI652" s="32"/>
    </row>
    <row r="653" spans="1:61" x14ac:dyDescent="0.25">
      <c r="A653" s="30"/>
      <c r="B653" s="32"/>
      <c r="C653" s="32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6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6"/>
      <c r="BF653" s="32"/>
      <c r="BG653" s="37"/>
      <c r="BH653" s="32"/>
      <c r="BI653" s="32"/>
    </row>
    <row r="654" spans="1:61" x14ac:dyDescent="0.25">
      <c r="A654" s="30"/>
      <c r="B654" s="32"/>
      <c r="C654" s="32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6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6"/>
      <c r="BF654" s="32"/>
      <c r="BG654" s="37"/>
      <c r="BH654" s="32"/>
      <c r="BI654" s="32"/>
    </row>
    <row r="655" spans="1:61" x14ac:dyDescent="0.25">
      <c r="A655" s="30"/>
      <c r="B655" s="32"/>
      <c r="C655" s="32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6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6"/>
      <c r="BF655" s="32"/>
      <c r="BG655" s="37"/>
      <c r="BH655" s="32"/>
      <c r="BI655" s="32"/>
    </row>
    <row r="656" spans="1:61" x14ac:dyDescent="0.25">
      <c r="A656" s="30"/>
      <c r="B656" s="32"/>
      <c r="C656" s="32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6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6"/>
      <c r="BF656" s="32"/>
      <c r="BG656" s="37"/>
      <c r="BH656" s="32"/>
      <c r="BI656" s="32"/>
    </row>
    <row r="657" spans="1:61" x14ac:dyDescent="0.25">
      <c r="A657" s="30"/>
      <c r="B657" s="32"/>
      <c r="C657" s="32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6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6"/>
      <c r="BF657" s="32"/>
      <c r="BG657" s="37"/>
      <c r="BH657" s="32"/>
      <c r="BI657" s="32"/>
    </row>
    <row r="658" spans="1:61" x14ac:dyDescent="0.25">
      <c r="A658" s="30"/>
      <c r="B658" s="32"/>
      <c r="C658" s="32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6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6"/>
      <c r="BF658" s="32"/>
      <c r="BG658" s="37"/>
      <c r="BH658" s="32"/>
      <c r="BI658" s="32"/>
    </row>
    <row r="659" spans="1:61" x14ac:dyDescent="0.25">
      <c r="A659" s="30"/>
      <c r="B659" s="32"/>
      <c r="C659" s="32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6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6"/>
      <c r="BF659" s="32"/>
      <c r="BG659" s="37"/>
      <c r="BH659" s="32"/>
      <c r="BI659" s="32"/>
    </row>
    <row r="660" spans="1:61" x14ac:dyDescent="0.25">
      <c r="A660" s="30"/>
      <c r="B660" s="32"/>
      <c r="C660" s="32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6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6"/>
      <c r="BF660" s="32"/>
      <c r="BG660" s="37"/>
      <c r="BH660" s="32"/>
      <c r="BI660" s="32"/>
    </row>
    <row r="661" spans="1:61" x14ac:dyDescent="0.25">
      <c r="A661" s="30"/>
      <c r="B661" s="32"/>
      <c r="C661" s="32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6"/>
      <c r="BF661" s="32"/>
      <c r="BG661" s="37"/>
      <c r="BH661" s="32"/>
      <c r="BI661" s="32"/>
    </row>
    <row r="662" spans="1:61" x14ac:dyDescent="0.25">
      <c r="A662" s="30"/>
      <c r="B662" s="32"/>
      <c r="C662" s="32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6"/>
      <c r="BF662" s="32"/>
      <c r="BG662" s="37"/>
      <c r="BH662" s="32"/>
      <c r="BI662" s="32"/>
    </row>
    <row r="663" spans="1:61" x14ac:dyDescent="0.25">
      <c r="A663" s="30"/>
      <c r="B663" s="32"/>
      <c r="C663" s="32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6"/>
      <c r="BF663" s="32"/>
      <c r="BG663" s="37"/>
      <c r="BH663" s="32"/>
      <c r="BI663" s="32"/>
    </row>
    <row r="664" spans="1:61" x14ac:dyDescent="0.25">
      <c r="A664" s="30"/>
      <c r="B664" s="32"/>
      <c r="C664" s="32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6"/>
      <c r="BF664" s="32"/>
      <c r="BG664" s="37"/>
      <c r="BH664" s="32"/>
      <c r="BI664" s="32"/>
    </row>
    <row r="665" spans="1:61" x14ac:dyDescent="0.25">
      <c r="A665" s="30"/>
      <c r="B665" s="32"/>
      <c r="C665" s="32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6"/>
      <c r="BF665" s="32"/>
      <c r="BG665" s="37"/>
      <c r="BH665" s="32"/>
      <c r="BI665" s="32"/>
    </row>
    <row r="666" spans="1:61" x14ac:dyDescent="0.25">
      <c r="A666" s="30"/>
      <c r="B666" s="32"/>
      <c r="C666" s="32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6"/>
      <c r="BF666" s="32"/>
      <c r="BG666" s="37"/>
      <c r="BH666" s="32"/>
      <c r="BI666" s="32"/>
    </row>
    <row r="667" spans="1:61" x14ac:dyDescent="0.25">
      <c r="A667" s="30"/>
      <c r="B667" s="32"/>
      <c r="C667" s="32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6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6"/>
      <c r="BF667" s="32"/>
      <c r="BG667" s="37"/>
      <c r="BH667" s="32"/>
      <c r="BI667" s="32"/>
    </row>
    <row r="668" spans="1:61" x14ac:dyDescent="0.25">
      <c r="A668" s="30"/>
      <c r="B668" s="32"/>
      <c r="C668" s="32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6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6"/>
      <c r="BF668" s="32"/>
      <c r="BG668" s="37"/>
      <c r="BH668" s="32"/>
      <c r="BI668" s="32"/>
    </row>
    <row r="669" spans="1:61" x14ac:dyDescent="0.25">
      <c r="A669" s="30"/>
      <c r="B669" s="32"/>
      <c r="C669" s="32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6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6"/>
      <c r="BF669" s="32"/>
      <c r="BG669" s="37"/>
      <c r="BH669" s="32"/>
      <c r="BI669" s="32"/>
    </row>
    <row r="670" spans="1:61" x14ac:dyDescent="0.25">
      <c r="A670" s="30"/>
      <c r="B670" s="32"/>
      <c r="C670" s="32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6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6"/>
      <c r="BF670" s="32"/>
      <c r="BG670" s="37"/>
      <c r="BH670" s="32"/>
      <c r="BI670" s="32"/>
    </row>
    <row r="671" spans="1:61" x14ac:dyDescent="0.25">
      <c r="A671" s="30"/>
      <c r="B671" s="32"/>
      <c r="C671" s="32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6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6"/>
      <c r="BF671" s="32"/>
      <c r="BG671" s="37"/>
      <c r="BH671" s="32"/>
      <c r="BI671" s="32"/>
    </row>
    <row r="672" spans="1:61" x14ac:dyDescent="0.25">
      <c r="A672" s="30"/>
      <c r="B672" s="32"/>
      <c r="C672" s="32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6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6"/>
      <c r="BF672" s="32"/>
      <c r="BG672" s="37"/>
      <c r="BH672" s="32"/>
      <c r="BI672" s="32"/>
    </row>
    <row r="673" spans="1:61" x14ac:dyDescent="0.25">
      <c r="A673" s="30"/>
      <c r="B673" s="32"/>
      <c r="C673" s="32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6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6"/>
      <c r="BF673" s="32"/>
      <c r="BG673" s="37"/>
      <c r="BH673" s="32"/>
      <c r="BI673" s="32"/>
    </row>
    <row r="674" spans="1:61" x14ac:dyDescent="0.25">
      <c r="A674" s="30"/>
      <c r="B674" s="32"/>
      <c r="C674" s="32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6"/>
      <c r="BF674" s="32"/>
      <c r="BG674" s="37"/>
      <c r="BH674" s="32"/>
      <c r="BI674" s="32"/>
    </row>
    <row r="675" spans="1:61" x14ac:dyDescent="0.25">
      <c r="A675" s="30"/>
      <c r="B675" s="32"/>
      <c r="C675" s="32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6"/>
      <c r="BF675" s="32"/>
      <c r="BG675" s="37"/>
      <c r="BH675" s="32"/>
      <c r="BI675" s="32"/>
    </row>
    <row r="676" spans="1:61" x14ac:dyDescent="0.25">
      <c r="A676" s="30"/>
      <c r="B676" s="32"/>
      <c r="C676" s="32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6"/>
      <c r="BF676" s="32"/>
      <c r="BG676" s="37"/>
      <c r="BH676" s="32"/>
      <c r="BI676" s="32"/>
    </row>
    <row r="677" spans="1:61" x14ac:dyDescent="0.25">
      <c r="A677" s="30"/>
      <c r="B677" s="32"/>
      <c r="C677" s="32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6"/>
      <c r="BF677" s="32"/>
      <c r="BG677" s="37"/>
      <c r="BH677" s="32"/>
      <c r="BI677" s="32"/>
    </row>
    <row r="678" spans="1:61" x14ac:dyDescent="0.25">
      <c r="A678" s="30"/>
      <c r="B678" s="32"/>
      <c r="C678" s="32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6"/>
      <c r="BF678" s="32"/>
      <c r="BG678" s="37"/>
      <c r="BH678" s="32"/>
      <c r="BI678" s="32"/>
    </row>
    <row r="679" spans="1:61" x14ac:dyDescent="0.25">
      <c r="A679" s="30"/>
      <c r="B679" s="32"/>
      <c r="C679" s="32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6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6"/>
      <c r="BF679" s="32"/>
      <c r="BG679" s="37"/>
      <c r="BH679" s="32"/>
      <c r="BI679" s="32"/>
    </row>
    <row r="680" spans="1:61" x14ac:dyDescent="0.25">
      <c r="A680" s="30"/>
      <c r="B680" s="32"/>
      <c r="C680" s="32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6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6"/>
      <c r="BF680" s="32"/>
      <c r="BG680" s="37"/>
      <c r="BH680" s="32"/>
      <c r="BI680" s="32"/>
    </row>
    <row r="681" spans="1:61" x14ac:dyDescent="0.25">
      <c r="A681" s="30"/>
      <c r="B681" s="32"/>
      <c r="C681" s="32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6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6"/>
      <c r="BF681" s="32"/>
      <c r="BG681" s="37"/>
      <c r="BH681" s="32"/>
      <c r="BI681" s="32"/>
    </row>
    <row r="682" spans="1:61" x14ac:dyDescent="0.25">
      <c r="A682" s="30"/>
      <c r="B682" s="32"/>
      <c r="C682" s="32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6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6"/>
      <c r="BF682" s="32"/>
      <c r="BG682" s="37"/>
      <c r="BH682" s="32"/>
      <c r="BI682" s="32"/>
    </row>
    <row r="683" spans="1:61" x14ac:dyDescent="0.25">
      <c r="A683" s="30"/>
      <c r="B683" s="32"/>
      <c r="C683" s="32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6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6"/>
      <c r="BF683" s="32"/>
      <c r="BG683" s="37"/>
      <c r="BH683" s="32"/>
      <c r="BI683" s="32"/>
    </row>
    <row r="684" spans="1:61" x14ac:dyDescent="0.25">
      <c r="A684" s="30"/>
      <c r="B684" s="32"/>
      <c r="C684" s="32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6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6"/>
      <c r="BF684" s="32"/>
      <c r="BG684" s="37"/>
      <c r="BH684" s="32"/>
      <c r="BI684" s="32"/>
    </row>
    <row r="685" spans="1:61" x14ac:dyDescent="0.25">
      <c r="A685" s="30"/>
      <c r="B685" s="32"/>
      <c r="C685" s="32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6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6"/>
      <c r="BF685" s="32"/>
      <c r="BG685" s="37"/>
      <c r="BH685" s="32"/>
      <c r="BI685" s="32"/>
    </row>
    <row r="686" spans="1:61" x14ac:dyDescent="0.25">
      <c r="A686" s="30"/>
      <c r="B686" s="32"/>
      <c r="C686" s="32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6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6"/>
      <c r="BF686" s="32"/>
      <c r="BG686" s="37"/>
      <c r="BH686" s="32"/>
      <c r="BI686" s="32"/>
    </row>
    <row r="687" spans="1:61" x14ac:dyDescent="0.25">
      <c r="A687" s="30"/>
      <c r="B687" s="32"/>
      <c r="C687" s="32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6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6"/>
      <c r="BF687" s="32"/>
      <c r="BG687" s="37"/>
      <c r="BH687" s="32"/>
      <c r="BI687" s="32"/>
    </row>
    <row r="688" spans="1:61" x14ac:dyDescent="0.25">
      <c r="A688" s="30"/>
      <c r="B688" s="32"/>
      <c r="C688" s="32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6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6"/>
      <c r="BF688" s="32"/>
      <c r="BG688" s="37"/>
      <c r="BH688" s="32"/>
      <c r="BI688" s="32"/>
    </row>
    <row r="689" spans="1:61" x14ac:dyDescent="0.25">
      <c r="A689" s="30"/>
      <c r="B689" s="32"/>
      <c r="C689" s="32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6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6"/>
      <c r="BF689" s="32"/>
      <c r="BG689" s="37"/>
      <c r="BH689" s="32"/>
      <c r="BI689" s="32"/>
    </row>
    <row r="690" spans="1:61" x14ac:dyDescent="0.25">
      <c r="A690" s="30"/>
      <c r="B690" s="32"/>
      <c r="C690" s="32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6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6"/>
      <c r="BF690" s="32"/>
      <c r="BG690" s="37"/>
      <c r="BH690" s="32"/>
      <c r="BI690" s="32"/>
    </row>
    <row r="691" spans="1:61" x14ac:dyDescent="0.25">
      <c r="A691" s="30"/>
      <c r="B691" s="32"/>
      <c r="C691" s="32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6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6"/>
      <c r="BF691" s="32"/>
      <c r="BG691" s="37"/>
      <c r="BH691" s="32"/>
      <c r="BI691" s="32"/>
    </row>
    <row r="692" spans="1:61" x14ac:dyDescent="0.25">
      <c r="A692" s="30"/>
      <c r="B692" s="32"/>
      <c r="C692" s="32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6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6"/>
      <c r="BF692" s="32"/>
      <c r="BG692" s="37"/>
      <c r="BH692" s="32"/>
      <c r="BI692" s="32"/>
    </row>
    <row r="693" spans="1:61" x14ac:dyDescent="0.25">
      <c r="A693" s="30"/>
      <c r="B693" s="32"/>
      <c r="C693" s="32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6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6"/>
      <c r="BF693" s="32"/>
      <c r="BG693" s="37"/>
      <c r="BH693" s="32"/>
      <c r="BI693" s="32"/>
    </row>
    <row r="694" spans="1:61" x14ac:dyDescent="0.25">
      <c r="A694" s="30"/>
      <c r="B694" s="32"/>
      <c r="C694" s="32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6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6"/>
      <c r="BF694" s="32"/>
      <c r="BG694" s="37"/>
      <c r="BH694" s="32"/>
      <c r="BI694" s="32"/>
    </row>
    <row r="695" spans="1:61" x14ac:dyDescent="0.25">
      <c r="A695" s="30"/>
      <c r="B695" s="32"/>
      <c r="C695" s="32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6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6"/>
      <c r="BF695" s="32"/>
      <c r="BG695" s="37"/>
      <c r="BH695" s="32"/>
      <c r="BI695" s="32"/>
    </row>
    <row r="696" spans="1:61" x14ac:dyDescent="0.25">
      <c r="A696" s="30"/>
      <c r="B696" s="32"/>
      <c r="C696" s="32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6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6"/>
      <c r="BF696" s="32"/>
      <c r="BG696" s="37"/>
      <c r="BH696" s="32"/>
      <c r="BI696" s="32"/>
    </row>
    <row r="697" spans="1:61" x14ac:dyDescent="0.25">
      <c r="A697" s="30"/>
      <c r="B697" s="32"/>
      <c r="C697" s="32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6"/>
      <c r="BF697" s="32"/>
      <c r="BG697" s="37"/>
      <c r="BH697" s="32"/>
      <c r="BI697" s="32"/>
    </row>
    <row r="698" spans="1:61" x14ac:dyDescent="0.25">
      <c r="A698" s="30"/>
      <c r="B698" s="32"/>
      <c r="C698" s="32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6"/>
      <c r="BF698" s="32"/>
      <c r="BG698" s="37"/>
      <c r="BH698" s="32"/>
      <c r="BI698" s="32"/>
    </row>
    <row r="699" spans="1:61" x14ac:dyDescent="0.25">
      <c r="A699" s="30"/>
      <c r="B699" s="32"/>
      <c r="C699" s="32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6"/>
      <c r="BF699" s="32"/>
      <c r="BG699" s="37"/>
      <c r="BH699" s="32"/>
      <c r="BI699" s="32"/>
    </row>
    <row r="700" spans="1:61" x14ac:dyDescent="0.25">
      <c r="A700" s="30"/>
      <c r="B700" s="32"/>
      <c r="C700" s="32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6"/>
      <c r="BF700" s="32"/>
      <c r="BG700" s="37"/>
      <c r="BH700" s="32"/>
      <c r="BI700" s="32"/>
    </row>
    <row r="701" spans="1:61" x14ac:dyDescent="0.25">
      <c r="A701" s="30"/>
      <c r="B701" s="32"/>
      <c r="C701" s="32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6"/>
      <c r="BF701" s="32"/>
      <c r="BG701" s="37"/>
      <c r="BH701" s="32"/>
      <c r="BI701" s="32"/>
    </row>
    <row r="702" spans="1:61" x14ac:dyDescent="0.25">
      <c r="A702" s="30"/>
      <c r="B702" s="32"/>
      <c r="C702" s="32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6"/>
      <c r="BF702" s="32"/>
      <c r="BG702" s="37"/>
      <c r="BH702" s="32"/>
      <c r="BI702" s="32"/>
    </row>
    <row r="703" spans="1:61" x14ac:dyDescent="0.25">
      <c r="A703" s="30"/>
      <c r="B703" s="32"/>
      <c r="C703" s="32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6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6"/>
      <c r="BF703" s="32"/>
      <c r="BG703" s="37"/>
      <c r="BH703" s="32"/>
      <c r="BI703" s="32"/>
    </row>
    <row r="704" spans="1:61" x14ac:dyDescent="0.25">
      <c r="A704" s="30"/>
      <c r="B704" s="32"/>
      <c r="C704" s="32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6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6"/>
      <c r="BF704" s="32"/>
      <c r="BG704" s="37"/>
      <c r="BH704" s="32"/>
      <c r="BI704" s="32"/>
    </row>
    <row r="705" spans="1:61" x14ac:dyDescent="0.25">
      <c r="A705" s="30"/>
      <c r="B705" s="32"/>
      <c r="C705" s="32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6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6"/>
      <c r="BF705" s="32"/>
      <c r="BG705" s="37"/>
      <c r="BH705" s="32"/>
      <c r="BI705" s="32"/>
    </row>
    <row r="706" spans="1:61" x14ac:dyDescent="0.25">
      <c r="A706" s="30"/>
      <c r="B706" s="32"/>
      <c r="C706" s="32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6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6"/>
      <c r="BF706" s="32"/>
      <c r="BG706" s="37"/>
      <c r="BH706" s="32"/>
      <c r="BI706" s="32"/>
    </row>
    <row r="707" spans="1:61" x14ac:dyDescent="0.25">
      <c r="A707" s="30"/>
      <c r="B707" s="32"/>
      <c r="C707" s="32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6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6"/>
      <c r="BF707" s="32"/>
      <c r="BG707" s="37"/>
      <c r="BH707" s="32"/>
      <c r="BI707" s="32"/>
    </row>
    <row r="708" spans="1:61" x14ac:dyDescent="0.25">
      <c r="A708" s="30"/>
      <c r="B708" s="32"/>
      <c r="C708" s="32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6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6"/>
      <c r="BF708" s="32"/>
      <c r="BG708" s="37"/>
      <c r="BH708" s="32"/>
      <c r="BI708" s="32"/>
    </row>
    <row r="709" spans="1:61" x14ac:dyDescent="0.25">
      <c r="A709" s="30"/>
      <c r="B709" s="32"/>
      <c r="C709" s="32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6"/>
      <c r="BF709" s="32"/>
      <c r="BG709" s="37"/>
      <c r="BH709" s="32"/>
      <c r="BI709" s="32"/>
    </row>
    <row r="710" spans="1:61" x14ac:dyDescent="0.25">
      <c r="A710" s="30"/>
      <c r="B710" s="32"/>
      <c r="C710" s="32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6"/>
      <c r="BF710" s="32"/>
      <c r="BG710" s="37"/>
      <c r="BH710" s="32"/>
      <c r="BI710" s="32"/>
    </row>
    <row r="711" spans="1:61" x14ac:dyDescent="0.25">
      <c r="A711" s="30"/>
      <c r="B711" s="32"/>
      <c r="C711" s="32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6"/>
      <c r="BF711" s="32"/>
      <c r="BG711" s="37"/>
      <c r="BH711" s="32"/>
      <c r="BI711" s="32"/>
    </row>
    <row r="712" spans="1:61" x14ac:dyDescent="0.25">
      <c r="A712" s="30"/>
      <c r="B712" s="32"/>
      <c r="C712" s="32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6"/>
      <c r="BF712" s="32"/>
      <c r="BG712" s="37"/>
      <c r="BH712" s="32"/>
      <c r="BI712" s="32"/>
    </row>
    <row r="713" spans="1:61" x14ac:dyDescent="0.25">
      <c r="A713" s="30"/>
      <c r="B713" s="32"/>
      <c r="C713" s="32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6"/>
      <c r="BF713" s="32"/>
      <c r="BG713" s="37"/>
      <c r="BH713" s="32"/>
      <c r="BI713" s="32"/>
    </row>
    <row r="714" spans="1:61" x14ac:dyDescent="0.25">
      <c r="A714" s="30"/>
      <c r="B714" s="32"/>
      <c r="C714" s="32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6"/>
      <c r="BF714" s="32"/>
      <c r="BG714" s="37"/>
      <c r="BH714" s="32"/>
      <c r="BI714" s="32"/>
    </row>
    <row r="715" spans="1:61" x14ac:dyDescent="0.25">
      <c r="A715" s="30"/>
      <c r="B715" s="32"/>
      <c r="C715" s="32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6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6"/>
      <c r="BF715" s="32"/>
      <c r="BG715" s="37"/>
      <c r="BH715" s="32"/>
      <c r="BI715" s="32"/>
    </row>
    <row r="716" spans="1:61" x14ac:dyDescent="0.25">
      <c r="A716" s="30"/>
      <c r="B716" s="32"/>
      <c r="C716" s="32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6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6"/>
      <c r="BF716" s="32"/>
      <c r="BG716" s="37"/>
      <c r="BH716" s="32"/>
      <c r="BI716" s="32"/>
    </row>
    <row r="717" spans="1:61" x14ac:dyDescent="0.25">
      <c r="A717" s="30"/>
      <c r="B717" s="32"/>
      <c r="C717" s="32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6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6"/>
      <c r="BF717" s="32"/>
      <c r="BG717" s="37"/>
      <c r="BH717" s="32"/>
      <c r="BI717" s="32"/>
    </row>
    <row r="718" spans="1:61" x14ac:dyDescent="0.25">
      <c r="A718" s="30"/>
      <c r="B718" s="32"/>
      <c r="C718" s="32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6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6"/>
      <c r="BF718" s="32"/>
      <c r="BG718" s="37"/>
      <c r="BH718" s="32"/>
      <c r="BI718" s="32"/>
    </row>
    <row r="719" spans="1:61" x14ac:dyDescent="0.25">
      <c r="A719" s="30"/>
      <c r="B719" s="32"/>
      <c r="C719" s="32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6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6"/>
      <c r="BF719" s="32"/>
      <c r="BG719" s="37"/>
      <c r="BH719" s="32"/>
      <c r="BI719" s="32"/>
    </row>
    <row r="720" spans="1:61" x14ac:dyDescent="0.25">
      <c r="A720" s="30"/>
      <c r="B720" s="32"/>
      <c r="C720" s="32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6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6"/>
      <c r="BF720" s="32"/>
      <c r="BG720" s="37"/>
      <c r="BH720" s="32"/>
      <c r="BI720" s="32"/>
    </row>
    <row r="721" spans="1:61" x14ac:dyDescent="0.25">
      <c r="A721" s="30"/>
      <c r="B721" s="32"/>
      <c r="C721" s="32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6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6"/>
      <c r="BF721" s="32"/>
      <c r="BG721" s="37"/>
      <c r="BH721" s="32"/>
      <c r="BI721" s="32"/>
    </row>
    <row r="722" spans="1:61" x14ac:dyDescent="0.25">
      <c r="A722" s="30"/>
      <c r="B722" s="32"/>
      <c r="C722" s="32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6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6"/>
      <c r="BF722" s="32"/>
      <c r="BG722" s="37"/>
      <c r="BH722" s="32"/>
      <c r="BI722" s="32"/>
    </row>
    <row r="723" spans="1:61" x14ac:dyDescent="0.25">
      <c r="A723" s="30"/>
      <c r="B723" s="32"/>
      <c r="C723" s="32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6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6"/>
      <c r="BF723" s="32"/>
      <c r="BG723" s="37"/>
      <c r="BH723" s="32"/>
      <c r="BI723" s="32"/>
    </row>
    <row r="724" spans="1:61" x14ac:dyDescent="0.25">
      <c r="A724" s="30"/>
      <c r="B724" s="32"/>
      <c r="C724" s="32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6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6"/>
      <c r="BF724" s="32"/>
      <c r="BG724" s="37"/>
      <c r="BH724" s="32"/>
      <c r="BI724" s="32"/>
    </row>
    <row r="725" spans="1:61" x14ac:dyDescent="0.25">
      <c r="A725" s="30"/>
      <c r="B725" s="32"/>
      <c r="C725" s="32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6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6"/>
      <c r="BF725" s="32"/>
      <c r="BG725" s="37"/>
      <c r="BH725" s="32"/>
      <c r="BI725" s="32"/>
    </row>
    <row r="726" spans="1:61" x14ac:dyDescent="0.25">
      <c r="A726" s="30"/>
      <c r="B726" s="32"/>
      <c r="C726" s="32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6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6"/>
      <c r="BF726" s="32"/>
      <c r="BG726" s="37"/>
      <c r="BH726" s="32"/>
      <c r="BI726" s="32"/>
    </row>
    <row r="727" spans="1:61" x14ac:dyDescent="0.25">
      <c r="A727" s="30"/>
      <c r="B727" s="32"/>
      <c r="C727" s="32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6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6"/>
      <c r="BF727" s="32"/>
      <c r="BG727" s="37"/>
      <c r="BH727" s="32"/>
      <c r="BI727" s="32"/>
    </row>
    <row r="728" spans="1:61" x14ac:dyDescent="0.25">
      <c r="A728" s="30"/>
      <c r="B728" s="32"/>
      <c r="C728" s="32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6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6"/>
      <c r="BF728" s="32"/>
      <c r="BG728" s="37"/>
      <c r="BH728" s="32"/>
      <c r="BI728" s="32"/>
    </row>
    <row r="729" spans="1:61" x14ac:dyDescent="0.25">
      <c r="A729" s="30"/>
      <c r="B729" s="32"/>
      <c r="C729" s="32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6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6"/>
      <c r="BF729" s="32"/>
      <c r="BG729" s="37"/>
      <c r="BH729" s="32"/>
      <c r="BI729" s="32"/>
    </row>
    <row r="730" spans="1:61" x14ac:dyDescent="0.25">
      <c r="A730" s="30"/>
      <c r="B730" s="32"/>
      <c r="C730" s="32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6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6"/>
      <c r="BF730" s="32"/>
      <c r="BG730" s="37"/>
      <c r="BH730" s="32"/>
      <c r="BI730" s="32"/>
    </row>
    <row r="731" spans="1:61" x14ac:dyDescent="0.25">
      <c r="A731" s="30"/>
      <c r="B731" s="32"/>
      <c r="C731" s="32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6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6"/>
      <c r="BF731" s="32"/>
      <c r="BG731" s="37"/>
      <c r="BH731" s="32"/>
      <c r="BI731" s="32"/>
    </row>
    <row r="732" spans="1:61" x14ac:dyDescent="0.25">
      <c r="A732" s="30"/>
      <c r="B732" s="32"/>
      <c r="C732" s="32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6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6"/>
      <c r="BF732" s="32"/>
      <c r="BG732" s="37"/>
      <c r="BH732" s="32"/>
      <c r="BI732" s="32"/>
    </row>
    <row r="733" spans="1:61" x14ac:dyDescent="0.25">
      <c r="A733" s="30"/>
      <c r="B733" s="32"/>
      <c r="C733" s="32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6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6"/>
      <c r="BF733" s="32"/>
      <c r="BG733" s="37"/>
      <c r="BH733" s="32"/>
      <c r="BI733" s="32"/>
    </row>
    <row r="734" spans="1:61" x14ac:dyDescent="0.25">
      <c r="A734" s="30"/>
      <c r="B734" s="32"/>
      <c r="C734" s="32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6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6"/>
      <c r="BF734" s="32"/>
      <c r="BG734" s="37"/>
      <c r="BH734" s="32"/>
      <c r="BI734" s="32"/>
    </row>
    <row r="735" spans="1:61" x14ac:dyDescent="0.25">
      <c r="A735" s="30"/>
      <c r="B735" s="32"/>
      <c r="C735" s="32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6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6"/>
      <c r="BF735" s="32"/>
      <c r="BG735" s="37"/>
      <c r="BH735" s="32"/>
      <c r="BI735" s="32"/>
    </row>
    <row r="736" spans="1:61" x14ac:dyDescent="0.25">
      <c r="A736" s="30"/>
      <c r="B736" s="32"/>
      <c r="C736" s="32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6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6"/>
      <c r="BF736" s="32"/>
      <c r="BG736" s="37"/>
      <c r="BH736" s="32"/>
      <c r="BI736" s="32"/>
    </row>
    <row r="737" spans="1:61" x14ac:dyDescent="0.25">
      <c r="A737" s="30"/>
      <c r="B737" s="32"/>
      <c r="C737" s="32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6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6"/>
      <c r="BF737" s="32"/>
      <c r="BG737" s="37"/>
      <c r="BH737" s="32"/>
      <c r="BI737" s="32"/>
    </row>
    <row r="738" spans="1:61" x14ac:dyDescent="0.25">
      <c r="A738" s="30"/>
      <c r="B738" s="32"/>
      <c r="C738" s="32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6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6"/>
      <c r="BF738" s="32"/>
      <c r="BG738" s="37"/>
      <c r="BH738" s="32"/>
      <c r="BI738" s="32"/>
    </row>
    <row r="739" spans="1:61" x14ac:dyDescent="0.25">
      <c r="A739" s="30"/>
      <c r="B739" s="32"/>
      <c r="C739" s="32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6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6"/>
      <c r="BF739" s="32"/>
      <c r="BG739" s="37"/>
      <c r="BH739" s="32"/>
      <c r="BI739" s="32"/>
    </row>
    <row r="740" spans="1:61" x14ac:dyDescent="0.25">
      <c r="A740" s="30"/>
      <c r="B740" s="32"/>
      <c r="C740" s="32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6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6"/>
      <c r="BF740" s="32"/>
      <c r="BG740" s="37"/>
      <c r="BH740" s="32"/>
      <c r="BI740" s="32"/>
    </row>
    <row r="741" spans="1:61" x14ac:dyDescent="0.25">
      <c r="A741" s="30"/>
      <c r="B741" s="32"/>
      <c r="C741" s="32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6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6"/>
      <c r="BF741" s="32"/>
      <c r="BG741" s="37"/>
      <c r="BH741" s="32"/>
      <c r="BI741" s="32"/>
    </row>
    <row r="742" spans="1:61" x14ac:dyDescent="0.25">
      <c r="A742" s="30"/>
      <c r="B742" s="32"/>
      <c r="C742" s="32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6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6"/>
      <c r="BF742" s="32"/>
      <c r="BG742" s="37"/>
      <c r="BH742" s="32"/>
      <c r="BI742" s="32"/>
    </row>
    <row r="743" spans="1:61" x14ac:dyDescent="0.25">
      <c r="A743" s="30"/>
      <c r="B743" s="32"/>
      <c r="C743" s="32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6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6"/>
      <c r="BF743" s="32"/>
      <c r="BG743" s="37"/>
      <c r="BH743" s="32"/>
      <c r="BI743" s="32"/>
    </row>
    <row r="744" spans="1:61" x14ac:dyDescent="0.25">
      <c r="A744" s="30"/>
      <c r="B744" s="32"/>
      <c r="C744" s="32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6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6"/>
      <c r="BF744" s="32"/>
      <c r="BG744" s="37"/>
      <c r="BH744" s="32"/>
      <c r="BI744" s="32"/>
    </row>
    <row r="745" spans="1:61" x14ac:dyDescent="0.25">
      <c r="A745" s="30"/>
      <c r="B745" s="32"/>
      <c r="C745" s="32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6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6"/>
      <c r="BF745" s="32"/>
      <c r="BG745" s="37"/>
      <c r="BH745" s="32"/>
      <c r="BI745" s="32"/>
    </row>
    <row r="746" spans="1:61" x14ac:dyDescent="0.25">
      <c r="A746" s="30"/>
      <c r="B746" s="32"/>
      <c r="C746" s="32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6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6"/>
      <c r="BF746" s="32"/>
      <c r="BG746" s="37"/>
      <c r="BH746" s="32"/>
      <c r="BI746" s="32"/>
    </row>
    <row r="747" spans="1:61" x14ac:dyDescent="0.25">
      <c r="A747" s="30"/>
      <c r="B747" s="32"/>
      <c r="C747" s="32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6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6"/>
      <c r="BF747" s="32"/>
      <c r="BG747" s="37"/>
      <c r="BH747" s="32"/>
      <c r="BI747" s="32"/>
    </row>
    <row r="748" spans="1:61" x14ac:dyDescent="0.25">
      <c r="A748" s="30"/>
      <c r="B748" s="32"/>
      <c r="C748" s="32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6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6"/>
      <c r="BF748" s="32"/>
      <c r="BG748" s="37"/>
      <c r="BH748" s="32"/>
      <c r="BI748" s="32"/>
    </row>
    <row r="749" spans="1:61" x14ac:dyDescent="0.25">
      <c r="A749" s="30"/>
      <c r="B749" s="32"/>
      <c r="C749" s="32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6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6"/>
      <c r="BF749" s="32"/>
      <c r="BG749" s="37"/>
      <c r="BH749" s="32"/>
      <c r="BI749" s="32"/>
    </row>
    <row r="750" spans="1:61" x14ac:dyDescent="0.25">
      <c r="A750" s="30"/>
      <c r="B750" s="32"/>
      <c r="C750" s="32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6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6"/>
      <c r="BF750" s="32"/>
      <c r="BG750" s="37"/>
      <c r="BH750" s="32"/>
      <c r="BI750" s="32"/>
    </row>
    <row r="751" spans="1:61" x14ac:dyDescent="0.25">
      <c r="A751" s="30"/>
      <c r="B751" s="32"/>
      <c r="C751" s="32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6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6"/>
      <c r="BF751" s="32"/>
      <c r="BG751" s="37"/>
      <c r="BH751" s="32"/>
      <c r="BI751" s="32"/>
    </row>
    <row r="752" spans="1:61" x14ac:dyDescent="0.25">
      <c r="A752" s="30"/>
      <c r="B752" s="32"/>
      <c r="C752" s="32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6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6"/>
      <c r="BF752" s="32"/>
      <c r="BG752" s="37"/>
      <c r="BH752" s="32"/>
      <c r="BI752" s="32"/>
    </row>
    <row r="753" spans="1:61" x14ac:dyDescent="0.25">
      <c r="A753" s="30"/>
      <c r="B753" s="32"/>
      <c r="C753" s="32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6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6"/>
      <c r="BF753" s="32"/>
      <c r="BG753" s="37"/>
      <c r="BH753" s="32"/>
      <c r="BI753" s="32"/>
    </row>
    <row r="754" spans="1:61" x14ac:dyDescent="0.25">
      <c r="A754" s="30"/>
      <c r="B754" s="32"/>
      <c r="C754" s="32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6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6"/>
      <c r="BF754" s="32"/>
      <c r="BG754" s="37"/>
      <c r="BH754" s="32"/>
      <c r="BI754" s="32"/>
    </row>
    <row r="755" spans="1:61" x14ac:dyDescent="0.25">
      <c r="A755" s="30"/>
      <c r="B755" s="32"/>
      <c r="C755" s="32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6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6"/>
      <c r="BF755" s="32"/>
      <c r="BG755" s="37"/>
      <c r="BH755" s="32"/>
      <c r="BI755" s="32"/>
    </row>
    <row r="756" spans="1:61" x14ac:dyDescent="0.25">
      <c r="A756" s="30"/>
      <c r="B756" s="32"/>
      <c r="C756" s="32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6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6"/>
      <c r="BF756" s="32"/>
      <c r="BG756" s="37"/>
      <c r="BH756" s="32"/>
      <c r="BI756" s="32"/>
    </row>
    <row r="757" spans="1:61" x14ac:dyDescent="0.25">
      <c r="A757" s="30"/>
      <c r="B757" s="32"/>
      <c r="C757" s="32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6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6"/>
      <c r="BF757" s="32"/>
      <c r="BG757" s="37"/>
      <c r="BH757" s="32"/>
      <c r="BI757" s="32"/>
    </row>
    <row r="758" spans="1:61" x14ac:dyDescent="0.25">
      <c r="A758" s="30"/>
      <c r="B758" s="32"/>
      <c r="C758" s="32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6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6"/>
      <c r="BF758" s="32"/>
      <c r="BG758" s="37"/>
      <c r="BH758" s="32"/>
      <c r="BI758" s="32"/>
    </row>
    <row r="759" spans="1:61" x14ac:dyDescent="0.25">
      <c r="A759" s="30"/>
      <c r="B759" s="32"/>
      <c r="C759" s="32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6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6"/>
      <c r="BF759" s="32"/>
      <c r="BG759" s="37"/>
      <c r="BH759" s="32"/>
      <c r="BI759" s="32"/>
    </row>
    <row r="760" spans="1:61" x14ac:dyDescent="0.25">
      <c r="A760" s="30"/>
      <c r="B760" s="32"/>
      <c r="C760" s="32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6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6"/>
      <c r="BF760" s="32"/>
      <c r="BG760" s="37"/>
      <c r="BH760" s="32"/>
      <c r="BI760" s="32"/>
    </row>
    <row r="761" spans="1:61" x14ac:dyDescent="0.25">
      <c r="A761" s="30"/>
      <c r="B761" s="32"/>
      <c r="C761" s="32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6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6"/>
      <c r="BF761" s="32"/>
      <c r="BG761" s="37"/>
      <c r="BH761" s="32"/>
      <c r="BI761" s="32"/>
    </row>
    <row r="762" spans="1:61" x14ac:dyDescent="0.25">
      <c r="A762" s="30"/>
      <c r="B762" s="32"/>
      <c r="C762" s="32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6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6"/>
      <c r="BF762" s="32"/>
      <c r="BG762" s="37"/>
      <c r="BH762" s="32"/>
      <c r="BI762" s="32"/>
    </row>
    <row r="763" spans="1:61" x14ac:dyDescent="0.25">
      <c r="A763" s="30"/>
      <c r="B763" s="32"/>
      <c r="C763" s="32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6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6"/>
      <c r="BF763" s="32"/>
      <c r="BG763" s="37"/>
      <c r="BH763" s="32"/>
      <c r="BI763" s="32"/>
    </row>
    <row r="764" spans="1:61" x14ac:dyDescent="0.25">
      <c r="A764" s="30"/>
      <c r="B764" s="32"/>
      <c r="C764" s="32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6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6"/>
      <c r="BF764" s="32"/>
      <c r="BG764" s="37"/>
      <c r="BH764" s="32"/>
      <c r="BI764" s="32"/>
    </row>
    <row r="765" spans="1:61" x14ac:dyDescent="0.25">
      <c r="A765" s="30"/>
      <c r="B765" s="32"/>
      <c r="C765" s="32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6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6"/>
      <c r="BF765" s="32"/>
      <c r="BG765" s="37"/>
      <c r="BH765" s="32"/>
      <c r="BI765" s="32"/>
    </row>
    <row r="766" spans="1:61" x14ac:dyDescent="0.25">
      <c r="A766" s="30"/>
      <c r="B766" s="32"/>
      <c r="C766" s="32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6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6"/>
      <c r="BF766" s="32"/>
      <c r="BG766" s="37"/>
      <c r="BH766" s="32"/>
      <c r="BI766" s="32"/>
    </row>
    <row r="767" spans="1:61" x14ac:dyDescent="0.25">
      <c r="A767" s="30"/>
      <c r="B767" s="32"/>
      <c r="C767" s="32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6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6"/>
      <c r="BF767" s="32"/>
      <c r="BG767" s="37"/>
      <c r="BH767" s="32"/>
      <c r="BI767" s="32"/>
    </row>
    <row r="768" spans="1:61" x14ac:dyDescent="0.25">
      <c r="A768" s="30"/>
      <c r="B768" s="32"/>
      <c r="C768" s="32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6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6"/>
      <c r="BF768" s="32"/>
      <c r="BG768" s="37"/>
      <c r="BH768" s="32"/>
      <c r="BI768" s="32"/>
    </row>
    <row r="769" spans="1:61" x14ac:dyDescent="0.25">
      <c r="A769" s="30"/>
      <c r="B769" s="32"/>
      <c r="C769" s="32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6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6"/>
      <c r="BF769" s="32"/>
      <c r="BG769" s="37"/>
      <c r="BH769" s="32"/>
      <c r="BI769" s="32"/>
    </row>
    <row r="770" spans="1:61" x14ac:dyDescent="0.25">
      <c r="A770" s="30"/>
      <c r="B770" s="32"/>
      <c r="C770" s="32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6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6"/>
      <c r="BF770" s="32"/>
      <c r="BG770" s="37"/>
      <c r="BH770" s="32"/>
      <c r="BI770" s="32"/>
    </row>
    <row r="771" spans="1:61" x14ac:dyDescent="0.25">
      <c r="A771" s="30"/>
      <c r="B771" s="32"/>
      <c r="C771" s="32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6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6"/>
      <c r="BF771" s="32"/>
      <c r="BG771" s="37"/>
      <c r="BH771" s="32"/>
      <c r="BI771" s="32"/>
    </row>
    <row r="772" spans="1:61" x14ac:dyDescent="0.25">
      <c r="A772" s="30"/>
      <c r="B772" s="32"/>
      <c r="C772" s="32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6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6"/>
      <c r="BF772" s="32"/>
      <c r="BG772" s="37"/>
      <c r="BH772" s="32"/>
      <c r="BI772" s="32"/>
    </row>
    <row r="773" spans="1:61" x14ac:dyDescent="0.25">
      <c r="A773" s="30"/>
      <c r="B773" s="32"/>
      <c r="C773" s="32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6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6"/>
      <c r="BF773" s="32"/>
      <c r="BG773" s="37"/>
      <c r="BH773" s="32"/>
      <c r="BI773" s="32"/>
    </row>
    <row r="774" spans="1:61" x14ac:dyDescent="0.25">
      <c r="A774" s="30"/>
      <c r="B774" s="32"/>
      <c r="C774" s="32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6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6"/>
      <c r="BF774" s="32"/>
      <c r="BG774" s="37"/>
      <c r="BH774" s="32"/>
      <c r="BI774" s="32"/>
    </row>
    <row r="775" spans="1:61" x14ac:dyDescent="0.25">
      <c r="A775" s="30"/>
      <c r="B775" s="32"/>
      <c r="C775" s="32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6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6"/>
      <c r="BF775" s="32"/>
      <c r="BG775" s="37"/>
      <c r="BH775" s="32"/>
      <c r="BI775" s="32"/>
    </row>
    <row r="776" spans="1:61" x14ac:dyDescent="0.25">
      <c r="A776" s="30"/>
      <c r="B776" s="32"/>
      <c r="C776" s="32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6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6"/>
      <c r="BF776" s="32"/>
      <c r="BG776" s="37"/>
      <c r="BH776" s="32"/>
      <c r="BI776" s="32"/>
    </row>
    <row r="777" spans="1:61" x14ac:dyDescent="0.25">
      <c r="A777" s="30"/>
      <c r="B777" s="32"/>
      <c r="C777" s="32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6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6"/>
      <c r="BF777" s="32"/>
      <c r="BG777" s="37"/>
      <c r="BH777" s="32"/>
      <c r="BI777" s="32"/>
    </row>
    <row r="778" spans="1:61" x14ac:dyDescent="0.25">
      <c r="A778" s="30"/>
      <c r="B778" s="32"/>
      <c r="C778" s="32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6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6"/>
      <c r="BF778" s="32"/>
      <c r="BG778" s="37"/>
      <c r="BH778" s="32"/>
      <c r="BI778" s="32"/>
    </row>
    <row r="779" spans="1:61" x14ac:dyDescent="0.25">
      <c r="A779" s="30"/>
      <c r="B779" s="32"/>
      <c r="C779" s="32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6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6"/>
      <c r="BF779" s="32"/>
      <c r="BG779" s="37"/>
      <c r="BH779" s="32"/>
      <c r="BI779" s="32"/>
    </row>
    <row r="780" spans="1:61" x14ac:dyDescent="0.25">
      <c r="A780" s="30"/>
      <c r="B780" s="32"/>
      <c r="C780" s="32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6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6"/>
      <c r="BF780" s="32"/>
      <c r="BG780" s="37"/>
      <c r="BH780" s="32"/>
      <c r="BI780" s="32"/>
    </row>
    <row r="781" spans="1:61" x14ac:dyDescent="0.25">
      <c r="A781" s="30"/>
      <c r="B781" s="32"/>
      <c r="C781" s="32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6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6"/>
      <c r="BF781" s="32"/>
      <c r="BG781" s="37"/>
      <c r="BH781" s="32"/>
      <c r="BI781" s="32"/>
    </row>
    <row r="782" spans="1:61" x14ac:dyDescent="0.25">
      <c r="A782" s="30"/>
      <c r="B782" s="32"/>
      <c r="C782" s="32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6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6"/>
      <c r="BF782" s="32"/>
      <c r="BG782" s="37"/>
      <c r="BH782" s="32"/>
      <c r="BI782" s="32"/>
    </row>
    <row r="783" spans="1:61" x14ac:dyDescent="0.25">
      <c r="A783" s="30"/>
      <c r="B783" s="32"/>
      <c r="C783" s="32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6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6"/>
      <c r="BF783" s="32"/>
      <c r="BG783" s="37"/>
      <c r="BH783" s="32"/>
      <c r="BI783" s="32"/>
    </row>
    <row r="784" spans="1:61" x14ac:dyDescent="0.25">
      <c r="A784" s="30"/>
      <c r="B784" s="32"/>
      <c r="C784" s="32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6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6"/>
      <c r="BF784" s="32"/>
      <c r="BG784" s="37"/>
      <c r="BH784" s="32"/>
      <c r="BI784" s="32"/>
    </row>
    <row r="785" spans="1:61" x14ac:dyDescent="0.25">
      <c r="A785" s="30"/>
      <c r="B785" s="32"/>
      <c r="C785" s="32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6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6"/>
      <c r="BF785" s="32"/>
      <c r="BG785" s="37"/>
      <c r="BH785" s="32"/>
      <c r="BI785" s="32"/>
    </row>
    <row r="786" spans="1:61" x14ac:dyDescent="0.25">
      <c r="A786" s="30"/>
      <c r="B786" s="32"/>
      <c r="C786" s="32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6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6"/>
      <c r="BF786" s="32"/>
      <c r="BG786" s="37"/>
      <c r="BH786" s="32"/>
      <c r="BI786" s="32"/>
    </row>
    <row r="787" spans="1:61" x14ac:dyDescent="0.25">
      <c r="A787" s="30"/>
      <c r="B787" s="32"/>
      <c r="C787" s="32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6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6"/>
      <c r="BF787" s="32"/>
      <c r="BG787" s="37"/>
      <c r="BH787" s="32"/>
      <c r="BI787" s="32"/>
    </row>
    <row r="788" spans="1:61" x14ac:dyDescent="0.25">
      <c r="A788" s="30"/>
      <c r="B788" s="32"/>
      <c r="C788" s="32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6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6"/>
      <c r="BF788" s="32"/>
      <c r="BG788" s="37"/>
      <c r="BH788" s="32"/>
      <c r="BI788" s="32"/>
    </row>
    <row r="789" spans="1:61" x14ac:dyDescent="0.25">
      <c r="A789" s="30"/>
      <c r="B789" s="32"/>
      <c r="C789" s="32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6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6"/>
      <c r="BF789" s="32"/>
      <c r="BG789" s="37"/>
      <c r="BH789" s="32"/>
      <c r="BI789" s="32"/>
    </row>
    <row r="790" spans="1:61" x14ac:dyDescent="0.25">
      <c r="A790" s="30"/>
      <c r="B790" s="32"/>
      <c r="C790" s="32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6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6"/>
      <c r="BF790" s="32"/>
      <c r="BG790" s="37"/>
      <c r="BH790" s="32"/>
      <c r="BI790" s="32"/>
    </row>
    <row r="791" spans="1:61" x14ac:dyDescent="0.25">
      <c r="A791" s="30"/>
      <c r="B791" s="32"/>
      <c r="C791" s="32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6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6"/>
      <c r="BF791" s="32"/>
      <c r="BG791" s="37"/>
      <c r="BH791" s="32"/>
      <c r="BI791" s="32"/>
    </row>
    <row r="792" spans="1:61" x14ac:dyDescent="0.25">
      <c r="A792" s="30"/>
      <c r="B792" s="32"/>
      <c r="C792" s="32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6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6"/>
      <c r="BF792" s="32"/>
      <c r="BG792" s="37"/>
      <c r="BH792" s="32"/>
      <c r="BI792" s="32"/>
    </row>
    <row r="793" spans="1:61" x14ac:dyDescent="0.25">
      <c r="A793" s="30"/>
      <c r="B793" s="32"/>
      <c r="C793" s="32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6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6"/>
      <c r="BF793" s="32"/>
      <c r="BG793" s="37"/>
      <c r="BH793" s="32"/>
      <c r="BI793" s="32"/>
    </row>
    <row r="794" spans="1:61" x14ac:dyDescent="0.25">
      <c r="A794" s="30"/>
      <c r="B794" s="32"/>
      <c r="C794" s="32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6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6"/>
      <c r="BF794" s="32"/>
      <c r="BG794" s="37"/>
      <c r="BH794" s="32"/>
      <c r="BI794" s="32"/>
    </row>
    <row r="795" spans="1:61" x14ac:dyDescent="0.25">
      <c r="A795" s="30"/>
      <c r="B795" s="32"/>
      <c r="C795" s="32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6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6"/>
      <c r="BF795" s="32"/>
      <c r="BG795" s="37"/>
      <c r="BH795" s="32"/>
      <c r="BI795" s="32"/>
    </row>
    <row r="796" spans="1:61" x14ac:dyDescent="0.25">
      <c r="A796" s="30"/>
      <c r="B796" s="32"/>
      <c r="C796" s="32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6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6"/>
      <c r="BF796" s="32"/>
      <c r="BG796" s="37"/>
      <c r="BH796" s="32"/>
      <c r="BI796" s="32"/>
    </row>
    <row r="797" spans="1:61" x14ac:dyDescent="0.25">
      <c r="A797" s="30"/>
      <c r="B797" s="32"/>
      <c r="C797" s="32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6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6"/>
      <c r="BF797" s="32"/>
      <c r="BG797" s="37"/>
      <c r="BH797" s="32"/>
      <c r="BI797" s="32"/>
    </row>
    <row r="798" spans="1:61" x14ac:dyDescent="0.25">
      <c r="A798" s="30"/>
      <c r="B798" s="32"/>
      <c r="C798" s="32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6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6"/>
      <c r="BF798" s="32"/>
      <c r="BG798" s="37"/>
      <c r="BH798" s="32"/>
      <c r="BI798" s="32"/>
    </row>
    <row r="799" spans="1:61" x14ac:dyDescent="0.25">
      <c r="A799" s="30"/>
      <c r="B799" s="32"/>
      <c r="C799" s="32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6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6"/>
      <c r="BF799" s="32"/>
      <c r="BG799" s="37"/>
      <c r="BH799" s="32"/>
      <c r="BI799" s="32"/>
    </row>
    <row r="800" spans="1:61" x14ac:dyDescent="0.25">
      <c r="A800" s="30"/>
      <c r="B800" s="32"/>
      <c r="C800" s="32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6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6"/>
      <c r="BF800" s="32"/>
      <c r="BG800" s="37"/>
      <c r="BH800" s="32"/>
      <c r="BI800" s="32"/>
    </row>
    <row r="801" spans="1:61" x14ac:dyDescent="0.25">
      <c r="A801" s="30"/>
      <c r="B801" s="32"/>
      <c r="C801" s="32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6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6"/>
      <c r="BF801" s="32"/>
      <c r="BG801" s="37"/>
      <c r="BH801" s="32"/>
      <c r="BI801" s="32"/>
    </row>
    <row r="802" spans="1:61" x14ac:dyDescent="0.25">
      <c r="A802" s="30"/>
      <c r="B802" s="32"/>
      <c r="C802" s="32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6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6"/>
      <c r="BF802" s="32"/>
      <c r="BG802" s="37"/>
      <c r="BH802" s="32"/>
      <c r="BI802" s="32"/>
    </row>
    <row r="803" spans="1:61" x14ac:dyDescent="0.25">
      <c r="A803" s="30"/>
      <c r="B803" s="32"/>
      <c r="C803" s="32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6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6"/>
      <c r="BF803" s="32"/>
      <c r="BG803" s="37"/>
      <c r="BH803" s="32"/>
      <c r="BI803" s="32"/>
    </row>
    <row r="804" spans="1:61" x14ac:dyDescent="0.25">
      <c r="A804" s="30"/>
      <c r="B804" s="32"/>
      <c r="C804" s="32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6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6"/>
      <c r="BF804" s="32"/>
      <c r="BG804" s="37"/>
      <c r="BH804" s="32"/>
      <c r="BI804" s="32"/>
    </row>
    <row r="805" spans="1:61" x14ac:dyDescent="0.25">
      <c r="A805" s="30"/>
      <c r="B805" s="32"/>
      <c r="C805" s="32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6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6"/>
      <c r="BF805" s="32"/>
      <c r="BG805" s="37"/>
      <c r="BH805" s="32"/>
      <c r="BI805" s="32"/>
    </row>
    <row r="806" spans="1:61" x14ac:dyDescent="0.25">
      <c r="A806" s="30"/>
      <c r="B806" s="32"/>
      <c r="C806" s="32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6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6"/>
      <c r="BF806" s="32"/>
      <c r="BG806" s="37"/>
      <c r="BH806" s="32"/>
      <c r="BI806" s="32"/>
    </row>
    <row r="807" spans="1:61" x14ac:dyDescent="0.25">
      <c r="A807" s="30"/>
      <c r="B807" s="32"/>
      <c r="C807" s="32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6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6"/>
      <c r="BF807" s="32"/>
      <c r="BG807" s="37"/>
      <c r="BH807" s="32"/>
      <c r="BI807" s="32"/>
    </row>
    <row r="808" spans="1:61" x14ac:dyDescent="0.25">
      <c r="A808" s="30"/>
      <c r="B808" s="32"/>
      <c r="C808" s="32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6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6"/>
      <c r="BF808" s="32"/>
      <c r="BG808" s="37"/>
      <c r="BH808" s="32"/>
      <c r="BI808" s="32"/>
    </row>
    <row r="809" spans="1:61" x14ac:dyDescent="0.25">
      <c r="A809" s="30"/>
      <c r="B809" s="32"/>
      <c r="C809" s="32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6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6"/>
      <c r="BF809" s="32"/>
      <c r="BG809" s="37"/>
      <c r="BH809" s="32"/>
      <c r="BI809" s="32"/>
    </row>
    <row r="810" spans="1:61" x14ac:dyDescent="0.25">
      <c r="A810" s="30"/>
      <c r="B810" s="32"/>
      <c r="C810" s="32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6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6"/>
      <c r="BF810" s="32"/>
      <c r="BG810" s="37"/>
      <c r="BH810" s="32"/>
      <c r="BI810" s="32"/>
    </row>
    <row r="811" spans="1:61" x14ac:dyDescent="0.25">
      <c r="A811" s="30"/>
      <c r="B811" s="32"/>
      <c r="C811" s="32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6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6"/>
      <c r="BF811" s="32"/>
      <c r="BG811" s="37"/>
      <c r="BH811" s="32"/>
      <c r="BI811" s="32"/>
    </row>
    <row r="812" spans="1:61" x14ac:dyDescent="0.25">
      <c r="A812" s="30"/>
      <c r="B812" s="32"/>
      <c r="C812" s="32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6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6"/>
      <c r="BF812" s="32"/>
      <c r="BG812" s="37"/>
      <c r="BH812" s="32"/>
      <c r="BI812" s="32"/>
    </row>
    <row r="813" spans="1:61" x14ac:dyDescent="0.25">
      <c r="A813" s="30"/>
      <c r="B813" s="32"/>
      <c r="C813" s="32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6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6"/>
      <c r="BF813" s="32"/>
      <c r="BG813" s="37"/>
      <c r="BH813" s="32"/>
      <c r="BI813" s="32"/>
    </row>
    <row r="814" spans="1:61" x14ac:dyDescent="0.25">
      <c r="A814" s="30"/>
      <c r="B814" s="32"/>
      <c r="C814" s="32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6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6"/>
      <c r="BF814" s="32"/>
      <c r="BG814" s="37"/>
      <c r="BH814" s="32"/>
      <c r="BI814" s="32"/>
    </row>
    <row r="815" spans="1:61" x14ac:dyDescent="0.25">
      <c r="A815" s="30"/>
      <c r="B815" s="32"/>
      <c r="C815" s="32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6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6"/>
      <c r="BF815" s="32"/>
      <c r="BG815" s="37"/>
      <c r="BH815" s="32"/>
      <c r="BI815" s="32"/>
    </row>
    <row r="816" spans="1:61" x14ac:dyDescent="0.25">
      <c r="A816" s="30"/>
      <c r="B816" s="32"/>
      <c r="C816" s="32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6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6"/>
      <c r="BF816" s="32"/>
      <c r="BG816" s="37"/>
      <c r="BH816" s="32"/>
      <c r="BI816" s="32"/>
    </row>
    <row r="817" spans="1:61" x14ac:dyDescent="0.25">
      <c r="A817" s="30"/>
      <c r="B817" s="32"/>
      <c r="C817" s="32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6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6"/>
      <c r="BF817" s="32"/>
      <c r="BG817" s="37"/>
      <c r="BH817" s="32"/>
      <c r="BI817" s="32"/>
    </row>
    <row r="818" spans="1:61" x14ac:dyDescent="0.25">
      <c r="A818" s="30"/>
      <c r="B818" s="32"/>
      <c r="C818" s="32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6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6"/>
      <c r="BF818" s="32"/>
      <c r="BG818" s="37"/>
      <c r="BH818" s="32"/>
      <c r="BI818" s="32"/>
    </row>
    <row r="819" spans="1:61" x14ac:dyDescent="0.25">
      <c r="A819" s="30"/>
      <c r="B819" s="32"/>
      <c r="C819" s="32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6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6"/>
      <c r="BF819" s="32"/>
      <c r="BG819" s="37"/>
      <c r="BH819" s="32"/>
      <c r="BI819" s="32"/>
    </row>
    <row r="820" spans="1:61" x14ac:dyDescent="0.25">
      <c r="A820" s="30"/>
      <c r="B820" s="32"/>
      <c r="C820" s="32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6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6"/>
      <c r="BF820" s="32"/>
      <c r="BG820" s="37"/>
      <c r="BH820" s="32"/>
      <c r="BI820" s="32"/>
    </row>
    <row r="821" spans="1:61" x14ac:dyDescent="0.25">
      <c r="A821" s="30"/>
      <c r="B821" s="32"/>
      <c r="C821" s="32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6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6"/>
      <c r="BF821" s="32"/>
      <c r="BG821" s="37"/>
      <c r="BH821" s="32"/>
      <c r="BI821" s="32"/>
    </row>
    <row r="822" spans="1:61" x14ac:dyDescent="0.25">
      <c r="A822" s="30"/>
      <c r="B822" s="32"/>
      <c r="C822" s="32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6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6"/>
      <c r="BF822" s="32"/>
      <c r="BG822" s="37"/>
      <c r="BH822" s="32"/>
      <c r="BI822" s="32"/>
    </row>
    <row r="823" spans="1:61" x14ac:dyDescent="0.25">
      <c r="A823" s="30"/>
      <c r="B823" s="32"/>
      <c r="C823" s="32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6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6"/>
      <c r="BF823" s="32"/>
      <c r="BG823" s="37"/>
      <c r="BH823" s="32"/>
      <c r="BI823" s="32"/>
    </row>
    <row r="824" spans="1:61" x14ac:dyDescent="0.25">
      <c r="A824" s="30"/>
      <c r="B824" s="32"/>
      <c r="C824" s="32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6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6"/>
      <c r="BF824" s="32"/>
      <c r="BG824" s="37"/>
      <c r="BH824" s="32"/>
      <c r="BI824" s="32"/>
    </row>
    <row r="825" spans="1:61" x14ac:dyDescent="0.25">
      <c r="A825" s="30"/>
      <c r="B825" s="32"/>
      <c r="C825" s="32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6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6"/>
      <c r="BF825" s="32"/>
      <c r="BG825" s="37"/>
      <c r="BH825" s="32"/>
      <c r="BI825" s="32"/>
    </row>
    <row r="826" spans="1:61" x14ac:dyDescent="0.25">
      <c r="A826" s="30"/>
      <c r="B826" s="32"/>
      <c r="C826" s="32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6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6"/>
      <c r="BF826" s="32"/>
      <c r="BG826" s="37"/>
      <c r="BH826" s="32"/>
      <c r="BI826" s="32"/>
    </row>
    <row r="827" spans="1:61" x14ac:dyDescent="0.25">
      <c r="A827" s="30"/>
      <c r="B827" s="32"/>
      <c r="C827" s="32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6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6"/>
      <c r="BF827" s="32"/>
      <c r="BG827" s="37"/>
      <c r="BH827" s="32"/>
      <c r="BI827" s="32"/>
    </row>
    <row r="828" spans="1:61" x14ac:dyDescent="0.25">
      <c r="A828" s="30"/>
      <c r="B828" s="32"/>
      <c r="C828" s="32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6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6"/>
      <c r="BF828" s="32"/>
      <c r="BG828" s="37"/>
      <c r="BH828" s="32"/>
      <c r="BI828" s="32"/>
    </row>
    <row r="829" spans="1:61" x14ac:dyDescent="0.25">
      <c r="A829" s="30"/>
      <c r="B829" s="32"/>
      <c r="C829" s="32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6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6"/>
      <c r="BF829" s="32"/>
      <c r="BG829" s="37"/>
      <c r="BH829" s="32"/>
      <c r="BI829" s="32"/>
    </row>
    <row r="830" spans="1:61" x14ac:dyDescent="0.25">
      <c r="A830" s="30"/>
      <c r="B830" s="32"/>
      <c r="C830" s="32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6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6"/>
      <c r="BF830" s="32"/>
      <c r="BG830" s="37"/>
      <c r="BH830" s="32"/>
      <c r="BI830" s="32"/>
    </row>
    <row r="831" spans="1:61" x14ac:dyDescent="0.25">
      <c r="A831" s="30"/>
      <c r="B831" s="32"/>
      <c r="C831" s="32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6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6"/>
      <c r="BF831" s="32"/>
      <c r="BG831" s="37"/>
      <c r="BH831" s="32"/>
      <c r="BI831" s="32"/>
    </row>
    <row r="832" spans="1:61" x14ac:dyDescent="0.25">
      <c r="A832" s="30"/>
      <c r="B832" s="32"/>
      <c r="C832" s="32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6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6"/>
      <c r="BF832" s="32"/>
      <c r="BG832" s="37"/>
      <c r="BH832" s="32"/>
      <c r="BI832" s="32"/>
    </row>
    <row r="833" spans="1:61" x14ac:dyDescent="0.25">
      <c r="A833" s="30"/>
      <c r="B833" s="32"/>
      <c r="C833" s="32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6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6"/>
      <c r="BF833" s="32"/>
      <c r="BG833" s="37"/>
      <c r="BH833" s="32"/>
      <c r="BI833" s="32"/>
    </row>
    <row r="834" spans="1:61" x14ac:dyDescent="0.25">
      <c r="A834" s="30"/>
      <c r="B834" s="32"/>
      <c r="C834" s="32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6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6"/>
      <c r="BF834" s="32"/>
      <c r="BG834" s="37"/>
      <c r="BH834" s="32"/>
      <c r="BI834" s="32"/>
    </row>
    <row r="835" spans="1:61" x14ac:dyDescent="0.25">
      <c r="A835" s="30"/>
      <c r="B835" s="32"/>
      <c r="C835" s="32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6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6"/>
      <c r="BF835" s="32"/>
      <c r="BG835" s="37"/>
      <c r="BH835" s="32"/>
      <c r="BI835" s="32"/>
    </row>
    <row r="836" spans="1:61" x14ac:dyDescent="0.25">
      <c r="A836" s="30"/>
      <c r="B836" s="32"/>
      <c r="C836" s="32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6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6"/>
      <c r="BF836" s="32"/>
      <c r="BG836" s="37"/>
      <c r="BH836" s="32"/>
      <c r="BI836" s="32"/>
    </row>
    <row r="837" spans="1:61" x14ac:dyDescent="0.25">
      <c r="A837" s="30"/>
      <c r="B837" s="32"/>
      <c r="C837" s="32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6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6"/>
      <c r="BF837" s="32"/>
      <c r="BG837" s="37"/>
      <c r="BH837" s="32"/>
      <c r="BI837" s="32"/>
    </row>
    <row r="838" spans="1:61" x14ac:dyDescent="0.25">
      <c r="A838" s="30"/>
      <c r="B838" s="32"/>
      <c r="C838" s="32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6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6"/>
      <c r="BF838" s="32"/>
      <c r="BG838" s="37"/>
      <c r="BH838" s="32"/>
      <c r="BI838" s="32"/>
    </row>
    <row r="839" spans="1:61" x14ac:dyDescent="0.25">
      <c r="A839" s="30"/>
      <c r="B839" s="32"/>
      <c r="C839" s="32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6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6"/>
      <c r="BF839" s="32"/>
      <c r="BG839" s="37"/>
      <c r="BH839" s="32"/>
      <c r="BI839" s="32"/>
    </row>
    <row r="840" spans="1:61" x14ac:dyDescent="0.25">
      <c r="A840" s="30"/>
      <c r="B840" s="32"/>
      <c r="C840" s="32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6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6"/>
      <c r="BF840" s="32"/>
      <c r="BG840" s="37"/>
      <c r="BH840" s="32"/>
      <c r="BI840" s="32"/>
    </row>
    <row r="841" spans="1:61" x14ac:dyDescent="0.25">
      <c r="A841" s="30"/>
      <c r="B841" s="32"/>
      <c r="C841" s="32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6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6"/>
      <c r="BF841" s="32"/>
      <c r="BG841" s="37"/>
      <c r="BH841" s="32"/>
      <c r="BI841" s="32"/>
    </row>
    <row r="842" spans="1:61" x14ac:dyDescent="0.25">
      <c r="A842" s="30"/>
      <c r="B842" s="32"/>
      <c r="C842" s="32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6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6"/>
      <c r="BF842" s="32"/>
      <c r="BG842" s="37"/>
      <c r="BH842" s="32"/>
      <c r="BI842" s="32"/>
    </row>
    <row r="843" spans="1:61" x14ac:dyDescent="0.25">
      <c r="A843" s="30"/>
      <c r="B843" s="32"/>
      <c r="C843" s="32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6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6"/>
      <c r="BF843" s="32"/>
      <c r="BG843" s="37"/>
      <c r="BH843" s="32"/>
      <c r="BI843" s="32"/>
    </row>
    <row r="844" spans="1:61" x14ac:dyDescent="0.25">
      <c r="A844" s="30"/>
      <c r="B844" s="32"/>
      <c r="C844" s="32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6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6"/>
      <c r="BF844" s="32"/>
      <c r="BG844" s="37"/>
      <c r="BH844" s="32"/>
      <c r="BI844" s="32"/>
    </row>
    <row r="845" spans="1:61" x14ac:dyDescent="0.25">
      <c r="A845" s="30"/>
      <c r="B845" s="32"/>
      <c r="C845" s="32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6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6"/>
      <c r="BF845" s="32"/>
      <c r="BG845" s="37"/>
      <c r="BH845" s="32"/>
      <c r="BI845" s="32"/>
    </row>
    <row r="846" spans="1:61" x14ac:dyDescent="0.25">
      <c r="A846" s="30"/>
      <c r="B846" s="32"/>
      <c r="C846" s="32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6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6"/>
      <c r="BF846" s="32"/>
      <c r="BG846" s="37"/>
      <c r="BH846" s="32"/>
      <c r="BI846" s="32"/>
    </row>
    <row r="847" spans="1:61" x14ac:dyDescent="0.25">
      <c r="A847" s="30"/>
      <c r="B847" s="32"/>
      <c r="C847" s="32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6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6"/>
      <c r="BF847" s="32"/>
      <c r="BG847" s="37"/>
      <c r="BH847" s="32"/>
      <c r="BI847" s="32"/>
    </row>
    <row r="848" spans="1:61" x14ac:dyDescent="0.25">
      <c r="A848" s="30"/>
      <c r="B848" s="32"/>
      <c r="C848" s="32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6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6"/>
      <c r="BF848" s="32"/>
      <c r="BG848" s="37"/>
      <c r="BH848" s="32"/>
      <c r="BI848" s="32"/>
    </row>
    <row r="849" spans="1:61" x14ac:dyDescent="0.25">
      <c r="A849" s="30"/>
      <c r="B849" s="32"/>
      <c r="C849" s="32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6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6"/>
      <c r="BF849" s="32"/>
      <c r="BG849" s="37"/>
      <c r="BH849" s="32"/>
      <c r="BI849" s="32"/>
    </row>
    <row r="850" spans="1:61" x14ac:dyDescent="0.25">
      <c r="A850" s="30"/>
      <c r="B850" s="32"/>
      <c r="C850" s="32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6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6"/>
      <c r="BF850" s="32"/>
      <c r="BG850" s="37"/>
      <c r="BH850" s="32"/>
      <c r="BI850" s="32"/>
    </row>
    <row r="851" spans="1:61" x14ac:dyDescent="0.25">
      <c r="A851" s="30"/>
      <c r="B851" s="32"/>
      <c r="C851" s="32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6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6"/>
      <c r="BF851" s="32"/>
      <c r="BG851" s="37"/>
      <c r="BH851" s="32"/>
      <c r="BI851" s="32"/>
    </row>
    <row r="852" spans="1:61" x14ac:dyDescent="0.25">
      <c r="A852" s="30"/>
      <c r="B852" s="32"/>
      <c r="C852" s="32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6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6"/>
      <c r="BF852" s="32"/>
      <c r="BG852" s="37"/>
      <c r="BH852" s="32"/>
      <c r="BI852" s="32"/>
    </row>
    <row r="853" spans="1:61" x14ac:dyDescent="0.25">
      <c r="A853" s="30"/>
      <c r="B853" s="32"/>
      <c r="C853" s="32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6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6"/>
      <c r="BF853" s="32"/>
      <c r="BG853" s="37"/>
      <c r="BH853" s="32"/>
      <c r="BI853" s="32"/>
    </row>
    <row r="854" spans="1:61" x14ac:dyDescent="0.25">
      <c r="A854" s="30"/>
      <c r="B854" s="32"/>
      <c r="C854" s="32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6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6"/>
      <c r="BF854" s="32"/>
      <c r="BG854" s="37"/>
      <c r="BH854" s="32"/>
      <c r="BI854" s="32"/>
    </row>
    <row r="855" spans="1:61" x14ac:dyDescent="0.25">
      <c r="A855" s="30"/>
      <c r="B855" s="32"/>
      <c r="C855" s="32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6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6"/>
      <c r="BF855" s="32"/>
      <c r="BG855" s="37"/>
      <c r="BH855" s="32"/>
      <c r="BI855" s="32"/>
    </row>
    <row r="856" spans="1:61" x14ac:dyDescent="0.25">
      <c r="A856" s="30"/>
      <c r="B856" s="32"/>
      <c r="C856" s="32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6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6"/>
      <c r="BF856" s="32"/>
      <c r="BG856" s="37"/>
      <c r="BH856" s="32"/>
      <c r="BI856" s="32"/>
    </row>
    <row r="857" spans="1:61" x14ac:dyDescent="0.25">
      <c r="A857" s="30"/>
      <c r="B857" s="32"/>
      <c r="C857" s="32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6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6"/>
      <c r="BF857" s="32"/>
      <c r="BG857" s="37"/>
      <c r="BH857" s="32"/>
      <c r="BI857" s="32"/>
    </row>
    <row r="858" spans="1:61" x14ac:dyDescent="0.25">
      <c r="A858" s="30"/>
      <c r="B858" s="32"/>
      <c r="C858" s="32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6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6"/>
      <c r="BF858" s="32"/>
      <c r="BG858" s="37"/>
      <c r="BH858" s="32"/>
      <c r="BI858" s="32"/>
    </row>
    <row r="859" spans="1:61" x14ac:dyDescent="0.25">
      <c r="A859" s="30"/>
      <c r="B859" s="32"/>
      <c r="C859" s="32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6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6"/>
      <c r="BF859" s="32"/>
      <c r="BG859" s="37"/>
      <c r="BH859" s="32"/>
      <c r="BI859" s="32"/>
    </row>
    <row r="860" spans="1:61" x14ac:dyDescent="0.25">
      <c r="A860" s="30"/>
      <c r="B860" s="32"/>
      <c r="C860" s="32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6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6"/>
      <c r="BF860" s="32"/>
      <c r="BG860" s="37"/>
      <c r="BH860" s="32"/>
      <c r="BI860" s="32"/>
    </row>
    <row r="861" spans="1:61" x14ac:dyDescent="0.25">
      <c r="A861" s="30"/>
      <c r="B861" s="32"/>
      <c r="C861" s="32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6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6"/>
      <c r="BF861" s="32"/>
      <c r="BG861" s="37"/>
      <c r="BH861" s="32"/>
      <c r="BI861" s="32"/>
    </row>
    <row r="862" spans="1:61" x14ac:dyDescent="0.25">
      <c r="A862" s="30"/>
      <c r="B862" s="32"/>
      <c r="C862" s="32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6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6"/>
      <c r="BF862" s="32"/>
      <c r="BG862" s="37"/>
      <c r="BH862" s="32"/>
      <c r="BI862" s="32"/>
    </row>
    <row r="863" spans="1:61" x14ac:dyDescent="0.25">
      <c r="A863" s="30"/>
      <c r="B863" s="32"/>
      <c r="C863" s="32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6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6"/>
      <c r="BF863" s="32"/>
      <c r="BG863" s="37"/>
      <c r="BH863" s="32"/>
      <c r="BI863" s="32"/>
    </row>
    <row r="864" spans="1:61" x14ac:dyDescent="0.25">
      <c r="A864" s="30"/>
      <c r="B864" s="32"/>
      <c r="C864" s="32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6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6"/>
      <c r="BF864" s="32"/>
      <c r="BG864" s="37"/>
      <c r="BH864" s="32"/>
      <c r="BI864" s="32"/>
    </row>
    <row r="865" spans="1:61" x14ac:dyDescent="0.25">
      <c r="A865" s="30"/>
      <c r="B865" s="32"/>
      <c r="C865" s="32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6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6"/>
      <c r="BF865" s="32"/>
      <c r="BG865" s="37"/>
      <c r="BH865" s="32"/>
      <c r="BI865" s="32"/>
    </row>
    <row r="866" spans="1:61" x14ac:dyDescent="0.25">
      <c r="A866" s="30"/>
      <c r="B866" s="32"/>
      <c r="C866" s="32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6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6"/>
      <c r="BF866" s="32"/>
      <c r="BG866" s="37"/>
      <c r="BH866" s="32"/>
      <c r="BI866" s="32"/>
    </row>
    <row r="867" spans="1:61" x14ac:dyDescent="0.25">
      <c r="A867" s="30"/>
      <c r="B867" s="32"/>
      <c r="C867" s="32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6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6"/>
      <c r="BF867" s="32"/>
      <c r="BG867" s="37"/>
      <c r="BH867" s="32"/>
      <c r="BI867" s="32"/>
    </row>
    <row r="868" spans="1:61" x14ac:dyDescent="0.25">
      <c r="A868" s="30"/>
      <c r="B868" s="32"/>
      <c r="C868" s="32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6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6"/>
      <c r="BF868" s="32"/>
      <c r="BG868" s="37"/>
      <c r="BH868" s="32"/>
      <c r="BI868" s="32"/>
    </row>
    <row r="869" spans="1:61" x14ac:dyDescent="0.25">
      <c r="A869" s="30"/>
      <c r="B869" s="32"/>
      <c r="C869" s="32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6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6"/>
      <c r="BF869" s="32"/>
      <c r="BG869" s="37"/>
      <c r="BH869" s="32"/>
      <c r="BI869" s="32"/>
    </row>
    <row r="870" spans="1:61" x14ac:dyDescent="0.25">
      <c r="A870" s="30"/>
      <c r="B870" s="32"/>
      <c r="C870" s="32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6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6"/>
      <c r="BF870" s="32"/>
      <c r="BG870" s="37"/>
      <c r="BH870" s="32"/>
      <c r="BI870" s="32"/>
    </row>
    <row r="871" spans="1:61" x14ac:dyDescent="0.25">
      <c r="A871" s="30"/>
      <c r="B871" s="32"/>
      <c r="C871" s="32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6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6"/>
      <c r="BF871" s="32"/>
      <c r="BG871" s="37"/>
      <c r="BH871" s="32"/>
      <c r="BI871" s="32"/>
    </row>
    <row r="872" spans="1:61" x14ac:dyDescent="0.25">
      <c r="A872" s="30"/>
      <c r="B872" s="32"/>
      <c r="C872" s="32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6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6"/>
      <c r="BF872" s="32"/>
      <c r="BG872" s="37"/>
      <c r="BH872" s="32"/>
      <c r="BI872" s="32"/>
    </row>
    <row r="873" spans="1:61" x14ac:dyDescent="0.25">
      <c r="A873" s="30"/>
      <c r="B873" s="32"/>
      <c r="C873" s="32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6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6"/>
      <c r="BF873" s="32"/>
      <c r="BG873" s="37"/>
      <c r="BH873" s="32"/>
      <c r="BI873" s="32"/>
    </row>
    <row r="874" spans="1:61" x14ac:dyDescent="0.25">
      <c r="A874" s="30"/>
      <c r="B874" s="32"/>
      <c r="C874" s="32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6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6"/>
      <c r="BF874" s="32"/>
      <c r="BG874" s="37"/>
      <c r="BH874" s="32"/>
      <c r="BI874" s="32"/>
    </row>
    <row r="875" spans="1:61" x14ac:dyDescent="0.25">
      <c r="A875" s="30"/>
      <c r="B875" s="32"/>
      <c r="C875" s="32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6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6"/>
      <c r="BF875" s="32"/>
      <c r="BG875" s="37"/>
      <c r="BH875" s="32"/>
      <c r="BI875" s="32"/>
    </row>
    <row r="876" spans="1:61" x14ac:dyDescent="0.25">
      <c r="A876" s="30"/>
      <c r="B876" s="32"/>
      <c r="C876" s="32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6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6"/>
      <c r="BF876" s="32"/>
      <c r="BG876" s="37"/>
      <c r="BH876" s="32"/>
      <c r="BI876" s="32"/>
    </row>
    <row r="877" spans="1:61" x14ac:dyDescent="0.25">
      <c r="A877" s="30"/>
      <c r="B877" s="32"/>
      <c r="C877" s="32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6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6"/>
      <c r="BF877" s="32"/>
      <c r="BG877" s="37"/>
      <c r="BH877" s="32"/>
      <c r="BI877" s="32"/>
    </row>
    <row r="878" spans="1:61" x14ac:dyDescent="0.25">
      <c r="A878" s="30"/>
      <c r="B878" s="32"/>
      <c r="C878" s="32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6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6"/>
      <c r="BF878" s="32"/>
      <c r="BG878" s="37"/>
      <c r="BH878" s="32"/>
      <c r="BI878" s="32"/>
    </row>
    <row r="879" spans="1:61" x14ac:dyDescent="0.25">
      <c r="A879" s="30"/>
      <c r="B879" s="32"/>
      <c r="C879" s="32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6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6"/>
      <c r="BF879" s="32"/>
      <c r="BG879" s="37"/>
      <c r="BH879" s="32"/>
      <c r="BI879" s="32"/>
    </row>
    <row r="880" spans="1:61" x14ac:dyDescent="0.25">
      <c r="A880" s="30"/>
      <c r="B880" s="32"/>
      <c r="C880" s="32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6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6"/>
      <c r="BF880" s="32"/>
      <c r="BG880" s="37"/>
      <c r="BH880" s="32"/>
      <c r="BI880" s="32"/>
    </row>
    <row r="881" spans="1:61" x14ac:dyDescent="0.25">
      <c r="A881" s="30"/>
      <c r="B881" s="32"/>
      <c r="C881" s="32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6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6"/>
      <c r="BF881" s="32"/>
      <c r="BG881" s="37"/>
      <c r="BH881" s="32"/>
      <c r="BI881" s="32"/>
    </row>
    <row r="882" spans="1:61" x14ac:dyDescent="0.25">
      <c r="A882" s="30"/>
      <c r="B882" s="32"/>
      <c r="C882" s="32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6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6"/>
      <c r="BF882" s="32"/>
      <c r="BG882" s="37"/>
      <c r="BH882" s="32"/>
      <c r="BI882" s="32"/>
    </row>
    <row r="883" spans="1:61" x14ac:dyDescent="0.25">
      <c r="A883" s="30"/>
      <c r="B883" s="32"/>
      <c r="C883" s="32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6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6"/>
      <c r="BF883" s="32"/>
      <c r="BG883" s="37"/>
      <c r="BH883" s="32"/>
      <c r="BI883" s="32"/>
    </row>
    <row r="884" spans="1:61" x14ac:dyDescent="0.25">
      <c r="A884" s="30"/>
      <c r="B884" s="32"/>
      <c r="C884" s="32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6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6"/>
      <c r="BF884" s="32"/>
      <c r="BG884" s="37"/>
      <c r="BH884" s="32"/>
      <c r="BI884" s="32"/>
    </row>
    <row r="885" spans="1:61" x14ac:dyDescent="0.25">
      <c r="A885" s="30"/>
      <c r="B885" s="32"/>
      <c r="C885" s="32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6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6"/>
      <c r="BF885" s="32"/>
      <c r="BG885" s="37"/>
      <c r="BH885" s="32"/>
      <c r="BI885" s="32"/>
    </row>
    <row r="886" spans="1:61" x14ac:dyDescent="0.25">
      <c r="A886" s="30"/>
      <c r="B886" s="32"/>
      <c r="C886" s="32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6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6"/>
      <c r="BF886" s="32"/>
      <c r="BG886" s="37"/>
      <c r="BH886" s="32"/>
      <c r="BI886" s="32"/>
    </row>
    <row r="887" spans="1:61" x14ac:dyDescent="0.25">
      <c r="A887" s="30"/>
      <c r="B887" s="32"/>
      <c r="C887" s="32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6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6"/>
      <c r="BF887" s="32"/>
      <c r="BG887" s="37"/>
      <c r="BH887" s="32"/>
      <c r="BI887" s="32"/>
    </row>
    <row r="888" spans="1:61" x14ac:dyDescent="0.25">
      <c r="A888" s="30"/>
      <c r="B888" s="32"/>
      <c r="C888" s="32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6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6"/>
      <c r="BF888" s="32"/>
      <c r="BG888" s="37"/>
      <c r="BH888" s="32"/>
      <c r="BI888" s="32"/>
    </row>
    <row r="889" spans="1:61" x14ac:dyDescent="0.25">
      <c r="A889" s="30"/>
      <c r="B889" s="32"/>
      <c r="C889" s="32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6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6"/>
      <c r="BF889" s="32"/>
      <c r="BG889" s="37"/>
      <c r="BH889" s="32"/>
      <c r="BI889" s="32"/>
    </row>
    <row r="890" spans="1:61" x14ac:dyDescent="0.25">
      <c r="A890" s="30"/>
      <c r="B890" s="32"/>
      <c r="C890" s="32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6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6"/>
      <c r="BF890" s="32"/>
      <c r="BG890" s="37"/>
      <c r="BH890" s="32"/>
      <c r="BI890" s="32"/>
    </row>
    <row r="891" spans="1:61" x14ac:dyDescent="0.25">
      <c r="A891" s="30"/>
      <c r="B891" s="32"/>
      <c r="C891" s="32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6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6"/>
      <c r="BF891" s="32"/>
      <c r="BG891" s="37"/>
      <c r="BH891" s="32"/>
      <c r="BI891" s="32"/>
    </row>
    <row r="892" spans="1:61" x14ac:dyDescent="0.25">
      <c r="A892" s="30"/>
      <c r="B892" s="32"/>
      <c r="C892" s="32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6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6"/>
      <c r="BF892" s="32"/>
      <c r="BG892" s="37"/>
      <c r="BH892" s="32"/>
      <c r="BI892" s="32"/>
    </row>
    <row r="893" spans="1:61" x14ac:dyDescent="0.25">
      <c r="A893" s="30"/>
      <c r="B893" s="32"/>
      <c r="C893" s="32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6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6"/>
      <c r="BF893" s="32"/>
      <c r="BG893" s="37"/>
      <c r="BH893" s="32"/>
      <c r="BI893" s="32"/>
    </row>
    <row r="894" spans="1:61" x14ac:dyDescent="0.25">
      <c r="A894" s="30"/>
      <c r="B894" s="32"/>
      <c r="C894" s="32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6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6"/>
      <c r="BF894" s="32"/>
      <c r="BG894" s="37"/>
      <c r="BH894" s="32"/>
      <c r="BI894" s="32"/>
    </row>
    <row r="895" spans="1:61" x14ac:dyDescent="0.25">
      <c r="A895" s="30"/>
      <c r="B895" s="32"/>
      <c r="C895" s="32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6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6"/>
      <c r="BF895" s="32"/>
      <c r="BG895" s="37"/>
      <c r="BH895" s="32"/>
      <c r="BI895" s="32"/>
    </row>
    <row r="896" spans="1:61" x14ac:dyDescent="0.25">
      <c r="A896" s="30"/>
      <c r="B896" s="32"/>
      <c r="C896" s="32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6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6"/>
      <c r="BF896" s="32"/>
      <c r="BG896" s="37"/>
      <c r="BH896" s="32"/>
      <c r="BI896" s="32"/>
    </row>
    <row r="897" spans="1:61" x14ac:dyDescent="0.25">
      <c r="A897" s="30"/>
      <c r="B897" s="32"/>
      <c r="C897" s="32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6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6"/>
      <c r="BF897" s="32"/>
      <c r="BG897" s="37"/>
      <c r="BH897" s="32"/>
      <c r="BI897" s="32"/>
    </row>
    <row r="898" spans="1:61" x14ac:dyDescent="0.25">
      <c r="A898" s="30"/>
      <c r="B898" s="32"/>
      <c r="C898" s="32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6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6"/>
      <c r="BF898" s="32"/>
      <c r="BG898" s="37"/>
      <c r="BH898" s="32"/>
      <c r="BI898" s="32"/>
    </row>
    <row r="899" spans="1:61" x14ac:dyDescent="0.25">
      <c r="A899" s="30"/>
      <c r="B899" s="32"/>
      <c r="C899" s="32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6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6"/>
      <c r="BF899" s="32"/>
      <c r="BG899" s="37"/>
      <c r="BH899" s="32"/>
      <c r="BI899" s="32"/>
    </row>
    <row r="900" spans="1:61" x14ac:dyDescent="0.25">
      <c r="A900" s="30"/>
      <c r="B900" s="32"/>
      <c r="C900" s="32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6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6"/>
      <c r="BF900" s="32"/>
      <c r="BG900" s="37"/>
      <c r="BH900" s="32"/>
      <c r="BI900" s="32"/>
    </row>
    <row r="901" spans="1:61" x14ac:dyDescent="0.25">
      <c r="A901" s="30"/>
      <c r="B901" s="32"/>
      <c r="C901" s="32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6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6"/>
      <c r="BF901" s="32"/>
      <c r="BG901" s="37"/>
      <c r="BH901" s="32"/>
      <c r="BI901" s="32"/>
    </row>
    <row r="902" spans="1:61" x14ac:dyDescent="0.25">
      <c r="A902" s="30"/>
      <c r="B902" s="32"/>
      <c r="C902" s="32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6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6"/>
      <c r="BF902" s="32"/>
      <c r="BG902" s="37"/>
      <c r="BH902" s="32"/>
      <c r="BI902" s="32"/>
    </row>
    <row r="903" spans="1:61" x14ac:dyDescent="0.25">
      <c r="A903" s="30"/>
      <c r="B903" s="32"/>
      <c r="C903" s="32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6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6"/>
      <c r="BF903" s="32"/>
      <c r="BG903" s="37"/>
      <c r="BH903" s="32"/>
      <c r="BI903" s="32"/>
    </row>
    <row r="904" spans="1:61" x14ac:dyDescent="0.25">
      <c r="A904" s="30"/>
      <c r="B904" s="32"/>
      <c r="C904" s="32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6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6"/>
      <c r="BF904" s="32"/>
      <c r="BG904" s="37"/>
      <c r="BH904" s="32"/>
      <c r="BI904" s="32"/>
    </row>
    <row r="905" spans="1:61" x14ac:dyDescent="0.25">
      <c r="A905" s="30"/>
      <c r="B905" s="32"/>
      <c r="C905" s="32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6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6"/>
      <c r="BF905" s="32"/>
      <c r="BG905" s="37"/>
      <c r="BH905" s="32"/>
      <c r="BI905" s="32"/>
    </row>
    <row r="906" spans="1:61" x14ac:dyDescent="0.25">
      <c r="A906" s="30"/>
      <c r="B906" s="32"/>
      <c r="C906" s="32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6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6"/>
      <c r="BF906" s="32"/>
      <c r="BG906" s="37"/>
      <c r="BH906" s="32"/>
      <c r="BI906" s="32"/>
    </row>
    <row r="907" spans="1:61" x14ac:dyDescent="0.25">
      <c r="A907" s="30"/>
      <c r="B907" s="32"/>
      <c r="C907" s="32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6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6"/>
      <c r="BF907" s="32"/>
      <c r="BG907" s="37"/>
      <c r="BH907" s="32"/>
      <c r="BI907" s="32"/>
    </row>
    <row r="908" spans="1:61" x14ac:dyDescent="0.25">
      <c r="A908" s="30"/>
      <c r="B908" s="32"/>
      <c r="C908" s="32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6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6"/>
      <c r="BF908" s="32"/>
      <c r="BG908" s="37"/>
      <c r="BH908" s="32"/>
      <c r="BI908" s="32"/>
    </row>
    <row r="909" spans="1:61" x14ac:dyDescent="0.25">
      <c r="A909" s="30"/>
      <c r="B909" s="32"/>
      <c r="C909" s="32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6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6"/>
      <c r="BF909" s="32"/>
      <c r="BG909" s="37"/>
      <c r="BH909" s="32"/>
      <c r="BI909" s="32"/>
    </row>
    <row r="910" spans="1:61" x14ac:dyDescent="0.25">
      <c r="A910" s="30"/>
      <c r="B910" s="32"/>
      <c r="C910" s="32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6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6"/>
      <c r="BF910" s="32"/>
      <c r="BG910" s="37"/>
      <c r="BH910" s="32"/>
      <c r="BI910" s="32"/>
    </row>
    <row r="911" spans="1:61" x14ac:dyDescent="0.25">
      <c r="A911" s="30"/>
      <c r="B911" s="32"/>
      <c r="C911" s="32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6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6"/>
      <c r="BF911" s="32"/>
      <c r="BG911" s="37"/>
      <c r="BH911" s="32"/>
      <c r="BI911" s="32"/>
    </row>
    <row r="912" spans="1:61" x14ac:dyDescent="0.25">
      <c r="A912" s="30"/>
      <c r="B912" s="32"/>
      <c r="C912" s="32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6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6"/>
      <c r="BF912" s="32"/>
      <c r="BG912" s="37"/>
      <c r="BH912" s="32"/>
      <c r="BI912" s="32"/>
    </row>
    <row r="913" spans="1:61" x14ac:dyDescent="0.25">
      <c r="A913" s="30"/>
      <c r="B913" s="32"/>
      <c r="C913" s="32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6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6"/>
      <c r="BF913" s="32"/>
      <c r="BG913" s="37"/>
      <c r="BH913" s="32"/>
      <c r="BI913" s="32"/>
    </row>
    <row r="914" spans="1:61" x14ac:dyDescent="0.25">
      <c r="A914" s="30"/>
      <c r="B914" s="32"/>
      <c r="C914" s="32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6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6"/>
      <c r="BF914" s="32"/>
      <c r="BG914" s="37"/>
      <c r="BH914" s="32"/>
      <c r="BI914" s="32"/>
    </row>
    <row r="915" spans="1:61" x14ac:dyDescent="0.25">
      <c r="A915" s="30"/>
      <c r="B915" s="32"/>
      <c r="C915" s="32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6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6"/>
      <c r="BF915" s="32"/>
      <c r="BG915" s="37"/>
      <c r="BH915" s="32"/>
      <c r="BI915" s="32"/>
    </row>
    <row r="916" spans="1:61" x14ac:dyDescent="0.25">
      <c r="A916" s="30"/>
      <c r="B916" s="32"/>
      <c r="C916" s="32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6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6"/>
      <c r="BF916" s="32"/>
      <c r="BG916" s="37"/>
      <c r="BH916" s="32"/>
      <c r="BI916" s="32"/>
    </row>
    <row r="917" spans="1:61" x14ac:dyDescent="0.25">
      <c r="A917" s="30"/>
      <c r="B917" s="32"/>
      <c r="C917" s="32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6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6"/>
      <c r="BF917" s="32"/>
      <c r="BG917" s="37"/>
      <c r="BH917" s="32"/>
      <c r="BI917" s="32"/>
    </row>
    <row r="918" spans="1:61" x14ac:dyDescent="0.25">
      <c r="A918" s="30"/>
      <c r="B918" s="32"/>
      <c r="C918" s="32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6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6"/>
      <c r="BF918" s="32"/>
      <c r="BG918" s="37"/>
      <c r="BH918" s="32"/>
      <c r="BI918" s="32"/>
    </row>
    <row r="919" spans="1:61" x14ac:dyDescent="0.25">
      <c r="A919" s="30"/>
      <c r="B919" s="32"/>
      <c r="C919" s="32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6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6"/>
      <c r="BF919" s="32"/>
      <c r="BG919" s="37"/>
      <c r="BH919" s="32"/>
      <c r="BI919" s="32"/>
    </row>
    <row r="920" spans="1:61" x14ac:dyDescent="0.25">
      <c r="A920" s="30"/>
      <c r="B920" s="32"/>
      <c r="C920" s="32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6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6"/>
      <c r="BF920" s="32"/>
      <c r="BG920" s="37"/>
      <c r="BH920" s="32"/>
      <c r="BI920" s="32"/>
    </row>
    <row r="921" spans="1:61" x14ac:dyDescent="0.25">
      <c r="A921" s="30"/>
      <c r="B921" s="32"/>
      <c r="C921" s="32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6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6"/>
      <c r="BF921" s="32"/>
      <c r="BG921" s="37"/>
      <c r="BH921" s="32"/>
      <c r="BI921" s="32"/>
    </row>
    <row r="922" spans="1:61" x14ac:dyDescent="0.25">
      <c r="A922" s="30"/>
      <c r="B922" s="32"/>
      <c r="C922" s="32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6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6"/>
      <c r="BF922" s="32"/>
      <c r="BG922" s="37"/>
      <c r="BH922" s="32"/>
      <c r="BI922" s="32"/>
    </row>
    <row r="923" spans="1:61" x14ac:dyDescent="0.25">
      <c r="A923" s="30"/>
      <c r="B923" s="32"/>
      <c r="C923" s="32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6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6"/>
      <c r="BF923" s="32"/>
      <c r="BG923" s="37"/>
      <c r="BH923" s="32"/>
      <c r="BI923" s="32"/>
    </row>
    <row r="924" spans="1:61" x14ac:dyDescent="0.25">
      <c r="A924" s="30"/>
      <c r="B924" s="32"/>
      <c r="C924" s="32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6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6"/>
      <c r="BF924" s="32"/>
      <c r="BG924" s="37"/>
      <c r="BH924" s="32"/>
      <c r="BI924" s="32"/>
    </row>
    <row r="925" spans="1:61" x14ac:dyDescent="0.25">
      <c r="A925" s="30"/>
      <c r="B925" s="32"/>
      <c r="C925" s="32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6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6"/>
      <c r="BF925" s="32"/>
      <c r="BG925" s="37"/>
      <c r="BH925" s="32"/>
      <c r="BI925" s="32"/>
    </row>
    <row r="926" spans="1:61" x14ac:dyDescent="0.25">
      <c r="A926" s="30"/>
      <c r="B926" s="32"/>
      <c r="C926" s="32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6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6"/>
      <c r="BF926" s="32"/>
      <c r="BG926" s="37"/>
      <c r="BH926" s="32"/>
      <c r="BI926" s="32"/>
    </row>
    <row r="927" spans="1:61" x14ac:dyDescent="0.25">
      <c r="A927" s="30"/>
      <c r="B927" s="32"/>
      <c r="C927" s="32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6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6"/>
      <c r="BF927" s="32"/>
      <c r="BG927" s="37"/>
      <c r="BH927" s="32"/>
      <c r="BI927" s="32"/>
    </row>
    <row r="928" spans="1:61" x14ac:dyDescent="0.25">
      <c r="A928" s="30"/>
      <c r="B928" s="32"/>
      <c r="C928" s="32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6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6"/>
      <c r="BF928" s="32"/>
      <c r="BG928" s="37"/>
      <c r="BH928" s="32"/>
      <c r="BI928" s="32"/>
    </row>
    <row r="929" spans="1:61" x14ac:dyDescent="0.25">
      <c r="A929" s="30"/>
      <c r="B929" s="32"/>
      <c r="C929" s="32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6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6"/>
      <c r="BF929" s="32"/>
      <c r="BG929" s="37"/>
      <c r="BH929" s="32"/>
      <c r="BI929" s="32"/>
    </row>
    <row r="930" spans="1:61" x14ac:dyDescent="0.25">
      <c r="A930" s="30"/>
      <c r="B930" s="32"/>
      <c r="C930" s="32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6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6"/>
      <c r="BF930" s="32"/>
      <c r="BG930" s="37"/>
      <c r="BH930" s="32"/>
      <c r="BI930" s="32"/>
    </row>
    <row r="931" spans="1:61" x14ac:dyDescent="0.25">
      <c r="A931" s="30"/>
      <c r="B931" s="32"/>
      <c r="C931" s="32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6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6"/>
      <c r="BF931" s="32"/>
      <c r="BG931" s="37"/>
      <c r="BH931" s="32"/>
      <c r="BI931" s="32"/>
    </row>
    <row r="932" spans="1:61" x14ac:dyDescent="0.25">
      <c r="A932" s="30"/>
      <c r="B932" s="32"/>
      <c r="C932" s="32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6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6"/>
      <c r="BF932" s="32"/>
      <c r="BG932" s="37"/>
      <c r="BH932" s="32"/>
      <c r="BI932" s="32"/>
    </row>
    <row r="933" spans="1:61" x14ac:dyDescent="0.25">
      <c r="A933" s="30"/>
      <c r="B933" s="32"/>
      <c r="C933" s="32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6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6"/>
      <c r="BF933" s="32"/>
      <c r="BG933" s="37"/>
      <c r="BH933" s="32"/>
      <c r="BI933" s="32"/>
    </row>
    <row r="934" spans="1:61" x14ac:dyDescent="0.25">
      <c r="A934" s="30"/>
      <c r="B934" s="32"/>
      <c r="C934" s="32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6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6"/>
      <c r="BF934" s="32"/>
      <c r="BG934" s="37"/>
      <c r="BH934" s="32"/>
      <c r="BI934" s="32"/>
    </row>
    <row r="935" spans="1:61" x14ac:dyDescent="0.25">
      <c r="A935" s="30"/>
      <c r="B935" s="32"/>
      <c r="C935" s="32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6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6"/>
      <c r="BF935" s="32"/>
      <c r="BG935" s="37"/>
      <c r="BH935" s="32"/>
      <c r="BI935" s="32"/>
    </row>
    <row r="936" spans="1:61" x14ac:dyDescent="0.25">
      <c r="A936" s="30"/>
      <c r="B936" s="32"/>
      <c r="C936" s="32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6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6"/>
      <c r="BF936" s="32"/>
      <c r="BG936" s="37"/>
      <c r="BH936" s="32"/>
      <c r="BI936" s="32"/>
    </row>
    <row r="937" spans="1:61" x14ac:dyDescent="0.25">
      <c r="A937" s="30"/>
      <c r="B937" s="32"/>
      <c r="C937" s="32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6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6"/>
      <c r="BF937" s="32"/>
      <c r="BG937" s="37"/>
      <c r="BH937" s="32"/>
      <c r="BI937" s="32"/>
    </row>
    <row r="938" spans="1:61" x14ac:dyDescent="0.25">
      <c r="A938" s="30"/>
      <c r="B938" s="32"/>
      <c r="C938" s="32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6"/>
      <c r="BF938" s="32"/>
      <c r="BG938" s="37"/>
      <c r="BH938" s="32"/>
      <c r="BI938" s="32"/>
    </row>
    <row r="939" spans="1:61" x14ac:dyDescent="0.25">
      <c r="A939" s="30"/>
      <c r="B939" s="32"/>
      <c r="C939" s="32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6"/>
      <c r="BF939" s="32"/>
      <c r="BG939" s="37"/>
      <c r="BH939" s="32"/>
      <c r="BI939" s="32"/>
    </row>
    <row r="940" spans="1:61" x14ac:dyDescent="0.25">
      <c r="A940" s="30"/>
      <c r="B940" s="32"/>
      <c r="C940" s="32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6"/>
      <c r="BF940" s="32"/>
      <c r="BG940" s="37"/>
      <c r="BH940" s="32"/>
      <c r="BI940" s="32"/>
    </row>
    <row r="941" spans="1:61" x14ac:dyDescent="0.25">
      <c r="A941" s="30"/>
      <c r="B941" s="32"/>
      <c r="C941" s="32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6"/>
      <c r="BF941" s="32"/>
      <c r="BG941" s="37"/>
      <c r="BH941" s="32"/>
      <c r="BI941" s="32"/>
    </row>
    <row r="942" spans="1:61" x14ac:dyDescent="0.25">
      <c r="A942" s="30"/>
      <c r="B942" s="32"/>
      <c r="C942" s="32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6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6"/>
      <c r="BF942" s="32"/>
      <c r="BG942" s="37"/>
      <c r="BH942" s="32"/>
      <c r="BI942" s="32"/>
    </row>
    <row r="943" spans="1:61" x14ac:dyDescent="0.25">
      <c r="A943" s="30"/>
      <c r="B943" s="32"/>
      <c r="C943" s="32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6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6"/>
      <c r="BF943" s="32"/>
      <c r="BG943" s="37"/>
      <c r="BH943" s="32"/>
      <c r="BI943" s="32"/>
    </row>
    <row r="944" spans="1:61" x14ac:dyDescent="0.25">
      <c r="A944" s="30"/>
      <c r="B944" s="32"/>
      <c r="C944" s="32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6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6"/>
      <c r="BF944" s="32"/>
      <c r="BG944" s="37"/>
      <c r="BH944" s="32"/>
      <c r="BI944" s="32"/>
    </row>
    <row r="945" spans="1:61" x14ac:dyDescent="0.25">
      <c r="A945" s="30"/>
      <c r="B945" s="32"/>
      <c r="C945" s="32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6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6"/>
      <c r="BF945" s="32"/>
      <c r="BG945" s="37"/>
      <c r="BH945" s="32"/>
      <c r="BI945" s="32"/>
    </row>
    <row r="946" spans="1:61" x14ac:dyDescent="0.25">
      <c r="A946" s="30"/>
      <c r="B946" s="32"/>
      <c r="C946" s="32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6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6"/>
      <c r="BF946" s="32"/>
      <c r="BG946" s="37"/>
      <c r="BH946" s="32"/>
      <c r="BI946" s="32"/>
    </row>
    <row r="947" spans="1:61" x14ac:dyDescent="0.25">
      <c r="A947" s="30"/>
      <c r="B947" s="32"/>
      <c r="C947" s="32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6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6"/>
      <c r="BF947" s="32"/>
      <c r="BG947" s="37"/>
      <c r="BH947" s="32"/>
      <c r="BI947" s="32"/>
    </row>
    <row r="948" spans="1:61" x14ac:dyDescent="0.25">
      <c r="A948" s="30"/>
      <c r="B948" s="32"/>
      <c r="C948" s="32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6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6"/>
      <c r="BF948" s="32"/>
      <c r="BG948" s="37"/>
      <c r="BH948" s="32"/>
      <c r="BI948" s="32"/>
    </row>
    <row r="949" spans="1:61" x14ac:dyDescent="0.25">
      <c r="A949" s="30"/>
      <c r="B949" s="32"/>
      <c r="C949" s="32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6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6"/>
      <c r="BF949" s="32"/>
      <c r="BG949" s="37"/>
      <c r="BH949" s="32"/>
      <c r="BI949" s="32"/>
    </row>
    <row r="950" spans="1:61" x14ac:dyDescent="0.25">
      <c r="A950" s="30"/>
      <c r="B950" s="32"/>
      <c r="C950" s="32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6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6"/>
      <c r="BF950" s="32"/>
      <c r="BG950" s="37"/>
      <c r="BH950" s="32"/>
      <c r="BI950" s="32"/>
    </row>
    <row r="951" spans="1:61" x14ac:dyDescent="0.25">
      <c r="A951" s="30"/>
      <c r="B951" s="32"/>
      <c r="C951" s="32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6"/>
      <c r="BF951" s="32"/>
      <c r="BG951" s="37"/>
      <c r="BH951" s="32"/>
      <c r="BI951" s="32"/>
    </row>
    <row r="952" spans="1:61" x14ac:dyDescent="0.25">
      <c r="A952" s="30"/>
      <c r="B952" s="32"/>
      <c r="C952" s="32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6"/>
      <c r="BF952" s="32"/>
      <c r="BG952" s="37"/>
      <c r="BH952" s="32"/>
      <c r="BI952" s="32"/>
    </row>
    <row r="953" spans="1:61" x14ac:dyDescent="0.25">
      <c r="A953" s="30"/>
      <c r="B953" s="32"/>
      <c r="C953" s="32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6"/>
      <c r="BF953" s="32"/>
      <c r="BG953" s="37"/>
      <c r="BH953" s="32"/>
      <c r="BI953" s="32"/>
    </row>
    <row r="954" spans="1:61" x14ac:dyDescent="0.25">
      <c r="A954" s="30"/>
      <c r="B954" s="32"/>
      <c r="C954" s="32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6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6"/>
      <c r="BF954" s="32"/>
      <c r="BG954" s="37"/>
      <c r="BH954" s="32"/>
      <c r="BI954" s="32"/>
    </row>
    <row r="955" spans="1:61" x14ac:dyDescent="0.25">
      <c r="A955" s="30"/>
      <c r="B955" s="32"/>
      <c r="C955" s="32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6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6"/>
      <c r="BF955" s="32"/>
      <c r="BG955" s="37"/>
      <c r="BH955" s="32"/>
      <c r="BI955" s="32"/>
    </row>
    <row r="956" spans="1:61" x14ac:dyDescent="0.25">
      <c r="A956" s="30"/>
      <c r="B956" s="32"/>
      <c r="C956" s="32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6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6"/>
      <c r="BF956" s="32"/>
      <c r="BG956" s="37"/>
      <c r="BH956" s="32"/>
      <c r="BI956" s="32"/>
    </row>
    <row r="957" spans="1:61" x14ac:dyDescent="0.25">
      <c r="A957" s="30"/>
      <c r="B957" s="32"/>
      <c r="C957" s="32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6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6"/>
      <c r="BF957" s="32"/>
      <c r="BG957" s="37"/>
      <c r="BH957" s="32"/>
      <c r="BI957" s="32"/>
    </row>
    <row r="958" spans="1:61" x14ac:dyDescent="0.25">
      <c r="A958" s="30"/>
      <c r="B958" s="32"/>
      <c r="C958" s="32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6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6"/>
      <c r="BF958" s="32"/>
      <c r="BG958" s="37"/>
      <c r="BH958" s="32"/>
      <c r="BI958" s="32"/>
    </row>
    <row r="959" spans="1:61" x14ac:dyDescent="0.25">
      <c r="A959" s="30"/>
      <c r="B959" s="32"/>
      <c r="C959" s="32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6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6"/>
      <c r="BF959" s="32"/>
      <c r="BG959" s="37"/>
      <c r="BH959" s="32"/>
      <c r="BI959" s="32"/>
    </row>
    <row r="960" spans="1:61" x14ac:dyDescent="0.25">
      <c r="A960" s="30"/>
      <c r="B960" s="32"/>
      <c r="C960" s="32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6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6"/>
      <c r="BF960" s="32"/>
      <c r="BG960" s="37"/>
      <c r="BH960" s="32"/>
      <c r="BI960" s="32"/>
    </row>
    <row r="961" spans="1:61" x14ac:dyDescent="0.25">
      <c r="A961" s="30"/>
      <c r="B961" s="32"/>
      <c r="C961" s="32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6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6"/>
      <c r="BF961" s="32"/>
      <c r="BG961" s="37"/>
      <c r="BH961" s="32"/>
      <c r="BI961" s="32"/>
    </row>
    <row r="962" spans="1:61" x14ac:dyDescent="0.25">
      <c r="A962" s="30"/>
      <c r="B962" s="32"/>
      <c r="C962" s="32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6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6"/>
      <c r="BF962" s="32"/>
      <c r="BG962" s="37"/>
      <c r="BH962" s="32"/>
      <c r="BI962" s="32"/>
    </row>
    <row r="963" spans="1:61" x14ac:dyDescent="0.25">
      <c r="A963" s="30"/>
      <c r="B963" s="32"/>
      <c r="C963" s="32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6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6"/>
      <c r="BF963" s="32"/>
      <c r="BG963" s="37"/>
      <c r="BH963" s="32"/>
      <c r="BI963" s="32"/>
    </row>
    <row r="964" spans="1:61" x14ac:dyDescent="0.25">
      <c r="A964" s="30"/>
      <c r="B964" s="32"/>
      <c r="C964" s="32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6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6"/>
      <c r="BF964" s="32"/>
      <c r="BG964" s="37"/>
      <c r="BH964" s="32"/>
      <c r="BI964" s="32"/>
    </row>
    <row r="965" spans="1:61" x14ac:dyDescent="0.25">
      <c r="A965" s="30"/>
      <c r="B965" s="32"/>
      <c r="C965" s="32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6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6"/>
      <c r="BF965" s="32"/>
      <c r="BG965" s="37"/>
      <c r="BH965" s="32"/>
      <c r="BI965" s="32"/>
    </row>
    <row r="966" spans="1:61" x14ac:dyDescent="0.25">
      <c r="A966" s="30"/>
      <c r="B966" s="32"/>
      <c r="C966" s="32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6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6"/>
      <c r="BF966" s="32"/>
      <c r="BG966" s="37"/>
      <c r="BH966" s="32"/>
      <c r="BI966" s="32"/>
    </row>
    <row r="967" spans="1:61" x14ac:dyDescent="0.25">
      <c r="A967" s="30"/>
      <c r="B967" s="32"/>
      <c r="C967" s="32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6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6"/>
      <c r="BF967" s="32"/>
      <c r="BG967" s="37"/>
      <c r="BH967" s="32"/>
      <c r="BI967" s="32"/>
    </row>
    <row r="968" spans="1:61" x14ac:dyDescent="0.25">
      <c r="A968" s="30"/>
      <c r="B968" s="32"/>
      <c r="C968" s="32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6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6"/>
      <c r="BF968" s="32"/>
      <c r="BG968" s="37"/>
      <c r="BH968" s="32"/>
      <c r="BI968" s="32"/>
    </row>
    <row r="969" spans="1:61" x14ac:dyDescent="0.25">
      <c r="A969" s="30"/>
      <c r="B969" s="32"/>
      <c r="C969" s="32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6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6"/>
      <c r="BF969" s="32"/>
      <c r="BG969" s="37"/>
      <c r="BH969" s="32"/>
      <c r="BI969" s="32"/>
    </row>
    <row r="970" spans="1:61" x14ac:dyDescent="0.25">
      <c r="A970" s="30"/>
      <c r="B970" s="32"/>
      <c r="C970" s="32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6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6"/>
      <c r="BF970" s="32"/>
      <c r="BG970" s="37"/>
      <c r="BH970" s="32"/>
      <c r="BI970" s="32"/>
    </row>
    <row r="971" spans="1:61" x14ac:dyDescent="0.25">
      <c r="A971" s="30"/>
      <c r="B971" s="32"/>
      <c r="C971" s="32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6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6"/>
      <c r="BF971" s="32"/>
      <c r="BG971" s="37"/>
      <c r="BH971" s="32"/>
      <c r="BI971" s="32"/>
    </row>
    <row r="972" spans="1:61" x14ac:dyDescent="0.25">
      <c r="A972" s="30"/>
      <c r="B972" s="32"/>
      <c r="C972" s="32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6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6"/>
      <c r="BF972" s="32"/>
      <c r="BG972" s="37"/>
      <c r="BH972" s="32"/>
      <c r="BI972" s="32"/>
    </row>
    <row r="973" spans="1:61" x14ac:dyDescent="0.25">
      <c r="A973" s="30"/>
      <c r="B973" s="32"/>
      <c r="C973" s="32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6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6"/>
      <c r="BF973" s="32"/>
      <c r="BG973" s="37"/>
      <c r="BH973" s="32"/>
      <c r="BI973" s="32"/>
    </row>
    <row r="974" spans="1:61" x14ac:dyDescent="0.25">
      <c r="A974" s="30"/>
      <c r="B974" s="32"/>
      <c r="C974" s="32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6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6"/>
      <c r="BF974" s="32"/>
      <c r="BG974" s="37"/>
      <c r="BH974" s="32"/>
      <c r="BI974" s="32"/>
    </row>
    <row r="975" spans="1:61" x14ac:dyDescent="0.25">
      <c r="A975" s="30"/>
      <c r="B975" s="32"/>
      <c r="C975" s="32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6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6"/>
      <c r="BF975" s="32"/>
      <c r="BG975" s="37"/>
      <c r="BH975" s="32"/>
      <c r="BI975" s="32"/>
    </row>
    <row r="976" spans="1:61" x14ac:dyDescent="0.25">
      <c r="A976" s="30"/>
      <c r="B976" s="32"/>
      <c r="C976" s="32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6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6"/>
      <c r="BF976" s="32"/>
      <c r="BG976" s="37"/>
      <c r="BH976" s="32"/>
      <c r="BI976" s="32"/>
    </row>
    <row r="977" spans="1:61" x14ac:dyDescent="0.25">
      <c r="A977" s="30"/>
      <c r="B977" s="32"/>
      <c r="C977" s="32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6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6"/>
      <c r="BF977" s="32"/>
      <c r="BG977" s="37"/>
      <c r="BH977" s="32"/>
      <c r="BI977" s="32"/>
    </row>
    <row r="978" spans="1:61" x14ac:dyDescent="0.25">
      <c r="A978" s="30"/>
      <c r="B978" s="32"/>
      <c r="C978" s="32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6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6"/>
      <c r="BF978" s="32"/>
      <c r="BG978" s="37"/>
      <c r="BH978" s="32"/>
      <c r="BI978" s="32"/>
    </row>
    <row r="979" spans="1:61" x14ac:dyDescent="0.25">
      <c r="A979" s="30"/>
      <c r="B979" s="32"/>
      <c r="C979" s="32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6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6"/>
      <c r="BF979" s="32"/>
      <c r="BG979" s="37"/>
      <c r="BH979" s="32"/>
      <c r="BI979" s="32"/>
    </row>
    <row r="980" spans="1:61" x14ac:dyDescent="0.25">
      <c r="A980" s="30"/>
      <c r="B980" s="32"/>
      <c r="C980" s="32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6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6"/>
      <c r="BF980" s="32"/>
      <c r="BG980" s="37"/>
      <c r="BH980" s="32"/>
      <c r="BI980" s="32"/>
    </row>
    <row r="981" spans="1:61" x14ac:dyDescent="0.25">
      <c r="A981" s="30"/>
      <c r="B981" s="32"/>
      <c r="C981" s="32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6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6"/>
      <c r="BF981" s="32"/>
      <c r="BG981" s="37"/>
      <c r="BH981" s="32"/>
      <c r="BI981" s="32"/>
    </row>
    <row r="982" spans="1:61" x14ac:dyDescent="0.25">
      <c r="A982" s="30"/>
      <c r="B982" s="32"/>
      <c r="C982" s="32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6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6"/>
      <c r="BF982" s="32"/>
      <c r="BG982" s="37"/>
      <c r="BH982" s="32"/>
      <c r="BI982" s="32"/>
    </row>
    <row r="983" spans="1:61" x14ac:dyDescent="0.25">
      <c r="A983" s="30"/>
      <c r="B983" s="32"/>
      <c r="C983" s="32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6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6"/>
      <c r="BF983" s="32"/>
      <c r="BG983" s="37"/>
      <c r="BH983" s="32"/>
      <c r="BI983" s="32"/>
    </row>
    <row r="984" spans="1:61" x14ac:dyDescent="0.25">
      <c r="A984" s="30"/>
      <c r="B984" s="32"/>
      <c r="C984" s="32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6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6"/>
      <c r="BF984" s="32"/>
      <c r="BG984" s="37"/>
      <c r="BH984" s="32"/>
      <c r="BI984" s="32"/>
    </row>
    <row r="985" spans="1:61" x14ac:dyDescent="0.25">
      <c r="A985" s="30"/>
      <c r="B985" s="32"/>
      <c r="C985" s="32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6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6"/>
      <c r="BF985" s="32"/>
      <c r="BG985" s="37"/>
      <c r="BH985" s="32"/>
      <c r="BI985" s="32"/>
    </row>
    <row r="986" spans="1:61" x14ac:dyDescent="0.25">
      <c r="A986" s="30"/>
      <c r="B986" s="32"/>
      <c r="C986" s="32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6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6"/>
      <c r="BF986" s="32"/>
      <c r="BG986" s="37"/>
      <c r="BH986" s="32"/>
      <c r="BI986" s="32"/>
    </row>
    <row r="987" spans="1:61" x14ac:dyDescent="0.25">
      <c r="A987" s="30"/>
      <c r="B987" s="32"/>
      <c r="C987" s="32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6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6"/>
      <c r="BF987" s="32"/>
      <c r="BG987" s="37"/>
      <c r="BH987" s="32"/>
      <c r="BI987" s="32"/>
    </row>
    <row r="988" spans="1:61" x14ac:dyDescent="0.25">
      <c r="A988" s="30"/>
      <c r="B988" s="32"/>
      <c r="C988" s="32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6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6"/>
      <c r="BF988" s="32"/>
      <c r="BG988" s="37"/>
      <c r="BH988" s="32"/>
      <c r="BI988" s="32"/>
    </row>
    <row r="989" spans="1:61" x14ac:dyDescent="0.25">
      <c r="A989" s="30"/>
      <c r="B989" s="32"/>
      <c r="C989" s="32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6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6"/>
      <c r="BF989" s="32"/>
      <c r="BG989" s="37"/>
      <c r="BH989" s="32"/>
      <c r="BI989" s="32"/>
    </row>
    <row r="990" spans="1:61" x14ac:dyDescent="0.25">
      <c r="A990" s="30"/>
      <c r="B990" s="32"/>
      <c r="C990" s="32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6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6"/>
      <c r="BF990" s="32"/>
      <c r="BG990" s="37"/>
      <c r="BH990" s="32"/>
      <c r="BI990" s="32"/>
    </row>
    <row r="991" spans="1:61" x14ac:dyDescent="0.25">
      <c r="A991" s="30"/>
      <c r="B991" s="32"/>
      <c r="C991" s="32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6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6"/>
      <c r="BF991" s="32"/>
      <c r="BG991" s="37"/>
      <c r="BH991" s="32"/>
      <c r="BI991" s="32"/>
    </row>
    <row r="992" spans="1:61" x14ac:dyDescent="0.25">
      <c r="A992" s="30"/>
      <c r="B992" s="32"/>
      <c r="C992" s="32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6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6"/>
      <c r="BF992" s="32"/>
      <c r="BG992" s="37"/>
      <c r="BH992" s="32"/>
      <c r="BI992" s="32"/>
    </row>
    <row r="993" spans="1:61" x14ac:dyDescent="0.25">
      <c r="A993" s="30"/>
      <c r="B993" s="32"/>
      <c r="C993" s="32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6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6"/>
      <c r="BF993" s="32"/>
      <c r="BG993" s="37"/>
      <c r="BH993" s="32"/>
      <c r="BI993" s="32"/>
    </row>
    <row r="994" spans="1:61" x14ac:dyDescent="0.25">
      <c r="A994" s="30"/>
      <c r="B994" s="32"/>
      <c r="C994" s="32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6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6"/>
      <c r="BF994" s="32"/>
      <c r="BG994" s="37"/>
      <c r="BH994" s="32"/>
      <c r="BI994" s="32"/>
    </row>
    <row r="995" spans="1:61" x14ac:dyDescent="0.25">
      <c r="A995" s="30"/>
      <c r="B995" s="32"/>
      <c r="C995" s="32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6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6"/>
      <c r="BF995" s="32"/>
      <c r="BG995" s="37"/>
      <c r="BH995" s="32"/>
      <c r="BI995" s="32"/>
    </row>
    <row r="996" spans="1:61" x14ac:dyDescent="0.25">
      <c r="A996" s="30"/>
      <c r="B996" s="32"/>
      <c r="C996" s="32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6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6"/>
      <c r="BF996" s="32"/>
      <c r="BG996" s="37"/>
      <c r="BH996" s="32"/>
      <c r="BI996" s="32"/>
    </row>
    <row r="997" spans="1:61" x14ac:dyDescent="0.25">
      <c r="A997" s="30"/>
      <c r="B997" s="32"/>
      <c r="C997" s="32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6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6"/>
      <c r="BF997" s="32"/>
      <c r="BG997" s="37"/>
      <c r="BH997" s="32"/>
      <c r="BI997" s="32"/>
    </row>
    <row r="998" spans="1:61" x14ac:dyDescent="0.25">
      <c r="A998" s="30"/>
      <c r="B998" s="32"/>
      <c r="C998" s="32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6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6"/>
      <c r="BF998" s="32"/>
      <c r="BG998" s="37"/>
      <c r="BH998" s="32"/>
      <c r="BI998" s="32"/>
    </row>
    <row r="999" spans="1:61" x14ac:dyDescent="0.25">
      <c r="A999" s="30"/>
      <c r="B999" s="32"/>
      <c r="C999" s="32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6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6"/>
      <c r="BF999" s="32"/>
      <c r="BG999" s="37"/>
      <c r="BH999" s="32"/>
      <c r="BI999" s="32"/>
    </row>
    <row r="1000" spans="1:61" x14ac:dyDescent="0.25">
      <c r="A1000" s="30"/>
      <c r="B1000" s="32"/>
      <c r="C1000" s="32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6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6"/>
      <c r="BF1000" s="32"/>
      <c r="BG1000" s="37"/>
      <c r="BH1000" s="32"/>
      <c r="BI1000" s="32"/>
    </row>
    <row r="1001" spans="1:61" x14ac:dyDescent="0.25">
      <c r="A1001" s="30"/>
      <c r="B1001" s="32"/>
      <c r="C1001" s="32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6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6"/>
      <c r="BF1001" s="32"/>
      <c r="BG1001" s="37"/>
      <c r="BH1001" s="32"/>
      <c r="BI1001" s="32"/>
    </row>
    <row r="1002" spans="1:61" x14ac:dyDescent="0.25">
      <c r="A1002" s="30"/>
      <c r="B1002" s="32"/>
      <c r="C1002" s="32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6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6"/>
      <c r="BF1002" s="32"/>
      <c r="BG1002" s="37"/>
      <c r="BH1002" s="32"/>
      <c r="BI1002" s="32"/>
    </row>
    <row r="1003" spans="1:61" x14ac:dyDescent="0.25">
      <c r="A1003" s="30"/>
      <c r="B1003" s="32"/>
      <c r="C1003" s="32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6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6"/>
      <c r="BF1003" s="32"/>
      <c r="BG1003" s="37"/>
      <c r="BH1003" s="32"/>
      <c r="BI1003" s="32"/>
    </row>
    <row r="1004" spans="1:61" x14ac:dyDescent="0.25">
      <c r="A1004" s="30"/>
      <c r="B1004" s="32"/>
      <c r="C1004" s="32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6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6"/>
      <c r="BF1004" s="32"/>
      <c r="BG1004" s="37"/>
      <c r="BH1004" s="32"/>
      <c r="BI1004" s="32"/>
    </row>
    <row r="1005" spans="1:61" x14ac:dyDescent="0.25">
      <c r="A1005" s="30"/>
      <c r="B1005" s="32"/>
      <c r="C1005" s="32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6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6"/>
      <c r="BF1005" s="32"/>
      <c r="BG1005" s="37"/>
      <c r="BH1005" s="32"/>
      <c r="BI1005" s="32"/>
    </row>
    <row r="1006" spans="1:61" x14ac:dyDescent="0.25">
      <c r="A1006" s="30"/>
      <c r="B1006" s="32"/>
      <c r="C1006" s="32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6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6"/>
      <c r="BF1006" s="32"/>
      <c r="BG1006" s="37"/>
      <c r="BH1006" s="32"/>
      <c r="BI1006" s="32"/>
    </row>
    <row r="1007" spans="1:61" x14ac:dyDescent="0.25">
      <c r="A1007" s="30"/>
      <c r="B1007" s="32"/>
      <c r="C1007" s="32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6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6"/>
      <c r="BF1007" s="32"/>
      <c r="BG1007" s="37"/>
      <c r="BH1007" s="32"/>
      <c r="BI1007" s="32"/>
    </row>
    <row r="1008" spans="1:61" x14ac:dyDescent="0.25">
      <c r="A1008" s="30"/>
      <c r="B1008" s="32"/>
      <c r="C1008" s="32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6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6"/>
      <c r="BF1008" s="32"/>
      <c r="BG1008" s="37"/>
      <c r="BH1008" s="32"/>
      <c r="BI1008" s="32"/>
    </row>
    <row r="1009" spans="1:61" x14ac:dyDescent="0.25">
      <c r="A1009" s="30"/>
      <c r="B1009" s="32"/>
      <c r="C1009" s="32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6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6"/>
      <c r="BF1009" s="32"/>
      <c r="BG1009" s="37"/>
      <c r="BH1009" s="32"/>
      <c r="BI1009" s="32"/>
    </row>
    <row r="1010" spans="1:61" x14ac:dyDescent="0.25">
      <c r="A1010" s="30"/>
      <c r="B1010" s="32"/>
      <c r="C1010" s="32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6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6"/>
      <c r="BF1010" s="32"/>
      <c r="BG1010" s="37"/>
      <c r="BH1010" s="32"/>
      <c r="BI1010" s="32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20" priority="1" operator="greaterThan">
      <formula>500</formula>
    </cfRule>
    <cfRule type="cellIs" dxfId="19" priority="2" operator="between">
      <formula>200</formula>
      <formula>100</formula>
    </cfRule>
    <cfRule type="cellIs" dxfId="18" priority="3" operator="between">
      <formula>100</formula>
      <formula>50</formula>
    </cfRule>
    <cfRule type="cellIs" dxfId="17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O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79" bestFit="1" customWidth="1"/>
    <col min="3" max="3" width="11.33203125" style="79" bestFit="1" customWidth="1"/>
    <col min="4" max="4" width="8.77734375" style="79" bestFit="1" customWidth="1"/>
    <col min="5" max="9" width="11.33203125" style="79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17">
        <v>0</v>
      </c>
      <c r="C2" s="117">
        <v>203.01233995877701</v>
      </c>
      <c r="D2" s="117">
        <v>0.01</v>
      </c>
      <c r="E2" s="117">
        <v>11.3749735171978</v>
      </c>
      <c r="F2" s="117">
        <v>187.66235542297301</v>
      </c>
      <c r="G2" s="117">
        <v>1343.3231079101499</v>
      </c>
      <c r="H2" s="117">
        <v>34.297820281982403</v>
      </c>
      <c r="I2" s="117">
        <v>1316.16470947265</v>
      </c>
      <c r="J2" s="78"/>
      <c r="K2" s="78">
        <f>C10</f>
        <v>59.220147352952203</v>
      </c>
      <c r="L2">
        <f>G10</f>
        <v>165.87310104370101</v>
      </c>
      <c r="M2">
        <f>C20</f>
        <v>53.811751439021101</v>
      </c>
      <c r="N2">
        <f>G20</f>
        <v>75.508136749267507</v>
      </c>
      <c r="O2">
        <f>C30</f>
        <v>45.489532764141302</v>
      </c>
      <c r="P2">
        <f>G30</f>
        <v>121.608433532714</v>
      </c>
      <c r="Q2">
        <f>C60</f>
        <v>35.038108752324</v>
      </c>
      <c r="R2">
        <f>G60</f>
        <v>63.492524719238197</v>
      </c>
      <c r="S2">
        <f>C100</f>
        <v>23.624683306767299</v>
      </c>
      <c r="T2">
        <f>G100</f>
        <v>87.211144638061498</v>
      </c>
      <c r="U2">
        <f>C150</f>
        <v>16.3767400888296</v>
      </c>
      <c r="V2">
        <f>G150</f>
        <v>78.7697187423706</v>
      </c>
      <c r="W2">
        <f>C200</f>
        <v>13.673101865328199</v>
      </c>
      <c r="X2">
        <f>G200</f>
        <v>95.697096443176207</v>
      </c>
      <c r="Y2">
        <f>C300</f>
        <v>10.2982125649085</v>
      </c>
      <c r="Z2">
        <f>G300</f>
        <v>72.167939758300705</v>
      </c>
      <c r="AA2">
        <f>C400</f>
        <v>8.0318525937887308</v>
      </c>
      <c r="AB2">
        <f>G400</f>
        <v>67.293751335143995</v>
      </c>
      <c r="AC2">
        <f>C500</f>
        <v>7.2728665241828301</v>
      </c>
      <c r="AD2">
        <f>G500</f>
        <v>69.1732831954956</v>
      </c>
      <c r="AE2">
        <f>C600</f>
        <v>6.7775878356053196</v>
      </c>
      <c r="AF2">
        <f>G600</f>
        <v>69.091911315917898</v>
      </c>
      <c r="AG2">
        <f>C800</f>
        <v>7.7919069436880202</v>
      </c>
      <c r="AH2">
        <f>G800</f>
        <v>68.646847343444804</v>
      </c>
      <c r="AI2">
        <f>C1000</f>
        <v>5.8981757530799204</v>
      </c>
      <c r="AJ2">
        <f>G1000</f>
        <v>68.649958324432305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17">
        <v>1</v>
      </c>
      <c r="C4" s="117">
        <v>90.139449633084794</v>
      </c>
      <c r="D4" s="117">
        <v>0.01</v>
      </c>
      <c r="E4" s="117">
        <v>5.89999248431279</v>
      </c>
      <c r="F4" s="117">
        <v>58.565946138822099</v>
      </c>
      <c r="G4" s="117">
        <v>150.90780334472601</v>
      </c>
      <c r="H4" s="117">
        <v>9.8734139442443798</v>
      </c>
      <c r="I4" s="117">
        <v>116.49296875</v>
      </c>
      <c r="J4" s="78"/>
      <c r="K4" s="78">
        <f>MIN(E:E)</f>
        <v>1.35254416786707</v>
      </c>
      <c r="L4">
        <f>MIN(H:H)</f>
        <v>4.4446687221527101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17">
        <v>2</v>
      </c>
      <c r="C6" s="117">
        <v>79.292032095102101</v>
      </c>
      <c r="D6" s="117">
        <v>0.01</v>
      </c>
      <c r="E6" s="117">
        <v>5.1610358861776398</v>
      </c>
      <c r="F6" s="117">
        <v>43.971234468313298</v>
      </c>
      <c r="G6" s="117">
        <v>115.18424835205001</v>
      </c>
      <c r="H6" s="117">
        <v>7.7041064262390098</v>
      </c>
      <c r="I6" s="117">
        <v>79.245671844482402</v>
      </c>
      <c r="J6" s="78"/>
      <c r="K6" s="78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17">
        <v>3</v>
      </c>
      <c r="C8" s="117">
        <v>69.146298922025196</v>
      </c>
      <c r="D8" s="117">
        <v>0.01</v>
      </c>
      <c r="E8" s="117">
        <v>4.52726251345414</v>
      </c>
      <c r="F8" s="117">
        <v>32.950378858126101</v>
      </c>
      <c r="G8" s="117">
        <v>154.40071716308501</v>
      </c>
      <c r="H8" s="117">
        <v>8.4717049121856594</v>
      </c>
      <c r="I8" s="117">
        <v>118.01643199920601</v>
      </c>
      <c r="J8" s="78"/>
      <c r="K8" s="78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17">
        <v>4</v>
      </c>
      <c r="C10" s="117">
        <v>59.220147352952203</v>
      </c>
      <c r="D10" s="117">
        <v>0.01</v>
      </c>
      <c r="E10" s="117">
        <v>3.78351644369272</v>
      </c>
      <c r="F10" s="117">
        <v>22.782799830803501</v>
      </c>
      <c r="G10" s="117">
        <v>165.87310104370101</v>
      </c>
      <c r="H10" s="117">
        <v>10.130694341659501</v>
      </c>
      <c r="I10" s="117">
        <v>129.417324066162</v>
      </c>
      <c r="J10" s="78"/>
      <c r="K10" s="78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17">
        <v>5</v>
      </c>
      <c r="C12" s="117">
        <v>57.134947850153999</v>
      </c>
      <c r="D12" s="117">
        <v>0.01</v>
      </c>
      <c r="E12" s="117">
        <v>3.6473778944749098</v>
      </c>
      <c r="F12" s="117">
        <v>20.699652451735201</v>
      </c>
      <c r="G12" s="117">
        <v>146.50399475097601</v>
      </c>
      <c r="H12" s="117">
        <v>9.7230507850646894</v>
      </c>
      <c r="I12" s="117">
        <v>110.115686798095</v>
      </c>
      <c r="J12" s="78"/>
      <c r="K12" s="78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17">
        <v>6</v>
      </c>
      <c r="C14" s="117">
        <v>54.280214162973202</v>
      </c>
      <c r="D14" s="117">
        <v>0.01</v>
      </c>
      <c r="E14" s="117">
        <v>3.2720193221018801</v>
      </c>
      <c r="F14" s="117">
        <v>17.962841327373798</v>
      </c>
      <c r="G14" s="117">
        <v>142.53148422241199</v>
      </c>
      <c r="H14" s="117">
        <v>6.7279543161392201</v>
      </c>
      <c r="I14" s="117">
        <v>106.30498993396699</v>
      </c>
      <c r="J14" s="78"/>
      <c r="K14" s="78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17">
        <v>7</v>
      </c>
      <c r="C16" s="117">
        <v>53.2123649303729</v>
      </c>
      <c r="D16" s="117">
        <v>0.01</v>
      </c>
      <c r="E16" s="117">
        <v>3.1818169080294001</v>
      </c>
      <c r="F16" s="117">
        <v>17.084783700796201</v>
      </c>
      <c r="G16" s="117">
        <v>84.894910430908197</v>
      </c>
      <c r="H16" s="117">
        <v>5.8054420948028502</v>
      </c>
      <c r="I16" s="117">
        <v>48.8855101585388</v>
      </c>
      <c r="J16" s="78"/>
      <c r="K16" s="78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17">
        <v>8</v>
      </c>
      <c r="C18" s="117">
        <v>55.7832907163179</v>
      </c>
      <c r="D18" s="117">
        <v>0.01</v>
      </c>
      <c r="E18" s="117">
        <v>3.4632729750413098</v>
      </c>
      <c r="F18" s="117">
        <v>19.867076360262299</v>
      </c>
      <c r="G18" s="117">
        <v>100.314391326904</v>
      </c>
      <c r="H18" s="117">
        <v>5.86347870826721</v>
      </c>
      <c r="I18" s="117">
        <v>64.505085849761898</v>
      </c>
      <c r="J18" s="78"/>
      <c r="K18" s="78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17">
        <v>9</v>
      </c>
      <c r="C20" s="117">
        <v>53.811751439021101</v>
      </c>
      <c r="D20" s="117">
        <v>0.01</v>
      </c>
      <c r="E20" s="117">
        <v>3.3050484565588101</v>
      </c>
      <c r="F20" s="117">
        <v>18.1239669873164</v>
      </c>
      <c r="G20" s="117">
        <v>75.508136749267507</v>
      </c>
      <c r="H20" s="117">
        <v>4.4446687221527101</v>
      </c>
      <c r="I20" s="117">
        <v>39.9573972225189</v>
      </c>
      <c r="J20" s="78"/>
      <c r="K20" s="78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17">
        <v>10</v>
      </c>
      <c r="C22" s="117">
        <v>51.100977677565297</v>
      </c>
      <c r="D22" s="117">
        <v>0.01</v>
      </c>
      <c r="E22" s="117">
        <v>3.0808064203995902</v>
      </c>
      <c r="F22" s="117">
        <v>15.6899157487429</v>
      </c>
      <c r="G22" s="117">
        <v>117.64709701538</v>
      </c>
      <c r="H22" s="117">
        <v>6.3228097915649402</v>
      </c>
      <c r="I22" s="117">
        <v>82.3982433319091</v>
      </c>
      <c r="J22" s="78"/>
      <c r="K22" s="78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17">
        <v>11</v>
      </c>
      <c r="C24" s="117">
        <v>48.078226676353999</v>
      </c>
      <c r="D24" s="117">
        <v>0.01</v>
      </c>
      <c r="E24" s="117">
        <v>2.8749053111443099</v>
      </c>
      <c r="F24" s="117">
        <v>13.0004968826587</v>
      </c>
      <c r="G24" s="117">
        <v>135.85067138671801</v>
      </c>
      <c r="H24" s="117">
        <v>9.4182552337646399</v>
      </c>
      <c r="I24" s="117">
        <v>100.965871429443</v>
      </c>
      <c r="J24" s="78"/>
      <c r="K24" s="78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17">
        <v>12</v>
      </c>
      <c r="C26" s="117">
        <v>47.697759628295898</v>
      </c>
      <c r="D26" s="117">
        <v>0.01</v>
      </c>
      <c r="E26" s="117">
        <v>2.7839314066446699</v>
      </c>
      <c r="F26" s="117">
        <v>13.0057323895967</v>
      </c>
      <c r="G26" s="117">
        <v>81.879969787597602</v>
      </c>
      <c r="H26" s="117">
        <v>5.5020059347152701</v>
      </c>
      <c r="I26" s="117">
        <v>47.392576789855902</v>
      </c>
      <c r="J26" s="78"/>
      <c r="K26" s="78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17">
        <v>13</v>
      </c>
      <c r="C28" s="117">
        <v>48.710762023925703</v>
      </c>
      <c r="D28" s="117">
        <v>0.01</v>
      </c>
      <c r="E28" s="117">
        <v>3.0301679281088001</v>
      </c>
      <c r="F28" s="117">
        <v>14.415867860500599</v>
      </c>
      <c r="G28" s="117">
        <v>142.64218444824201</v>
      </c>
      <c r="H28" s="117">
        <v>8.1843697547912502</v>
      </c>
      <c r="I28" s="117">
        <v>108.55273875594099</v>
      </c>
      <c r="J28" s="78"/>
      <c r="K28" s="78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17">
        <v>14</v>
      </c>
      <c r="C30" s="117">
        <v>45.489532764141302</v>
      </c>
      <c r="D30" s="117">
        <v>0.01</v>
      </c>
      <c r="E30" s="117">
        <v>2.6187488757646999</v>
      </c>
      <c r="F30" s="117">
        <v>11.596846855603699</v>
      </c>
      <c r="G30" s="117">
        <v>121.608433532714</v>
      </c>
      <c r="H30" s="117">
        <v>6.4499480247497498</v>
      </c>
      <c r="I30" s="117">
        <v>87.9392666816711</v>
      </c>
      <c r="J30" s="78"/>
      <c r="K30" s="78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17">
        <v>15</v>
      </c>
      <c r="C32" s="117">
        <v>45.576898134671701</v>
      </c>
      <c r="D32" s="117">
        <v>0.01</v>
      </c>
      <c r="E32" s="117">
        <v>2.7340253774936301</v>
      </c>
      <c r="F32" s="117">
        <v>12.132605240895099</v>
      </c>
      <c r="G32" s="117">
        <v>84.144207000732393</v>
      </c>
      <c r="H32" s="117">
        <v>5.4906473398208604</v>
      </c>
      <c r="I32" s="117">
        <v>50.947056388854897</v>
      </c>
      <c r="J32" s="78"/>
      <c r="K32" s="78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17">
        <v>16</v>
      </c>
      <c r="C34" s="117">
        <v>46.669469539935697</v>
      </c>
      <c r="D34" s="117">
        <v>0.01</v>
      </c>
      <c r="E34" s="117">
        <v>2.8920684640224099</v>
      </c>
      <c r="F34" s="117">
        <v>13.702526972844</v>
      </c>
      <c r="G34" s="117">
        <v>82.999074554443297</v>
      </c>
      <c r="H34" s="117">
        <v>5.2838277339935296</v>
      </c>
      <c r="I34" s="117">
        <v>50.279312229156403</v>
      </c>
      <c r="J34" s="78"/>
      <c r="K34" s="78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17">
        <v>17</v>
      </c>
      <c r="C36" s="117">
        <v>44.728597054114701</v>
      </c>
      <c r="D36" s="117">
        <v>0.01</v>
      </c>
      <c r="E36" s="117">
        <v>2.7212466139059801</v>
      </c>
      <c r="F36" s="117">
        <v>12.2390627677624</v>
      </c>
      <c r="G36" s="117">
        <v>89.490513610839798</v>
      </c>
      <c r="H36" s="117">
        <v>5.6561042785644497</v>
      </c>
      <c r="I36" s="117">
        <v>57.246603298187203</v>
      </c>
      <c r="J36" s="78"/>
      <c r="K36" s="78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17">
        <v>18</v>
      </c>
      <c r="C38" s="117">
        <v>45.480007758507298</v>
      </c>
      <c r="D38" s="117">
        <v>0.01</v>
      </c>
      <c r="E38" s="117">
        <v>2.9036966057924101</v>
      </c>
      <c r="F38" s="117">
        <v>13.4648109399355</v>
      </c>
      <c r="G38" s="117">
        <v>113.328293609619</v>
      </c>
      <c r="H38" s="117">
        <v>5.95775538682937</v>
      </c>
      <c r="I38" s="117">
        <v>81.559444117545993</v>
      </c>
      <c r="J38" s="78"/>
      <c r="K38" s="78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17">
        <v>19</v>
      </c>
      <c r="C40" s="117">
        <v>41.958988629854602</v>
      </c>
      <c r="D40" s="117">
        <v>0.01</v>
      </c>
      <c r="E40" s="117">
        <v>2.5130451871798498</v>
      </c>
      <c r="F40" s="117">
        <v>10.421887581165</v>
      </c>
      <c r="G40" s="117">
        <v>79.610139465331997</v>
      </c>
      <c r="H40" s="117">
        <v>4.96629302501678</v>
      </c>
      <c r="I40" s="117">
        <v>48.332262039184499</v>
      </c>
      <c r="J40" s="78"/>
      <c r="K40" s="78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17">
        <v>20</v>
      </c>
      <c r="C42" s="117">
        <v>41.942571786733701</v>
      </c>
      <c r="D42" s="117">
        <v>0.01</v>
      </c>
      <c r="E42" s="117">
        <v>2.5851455972744799</v>
      </c>
      <c r="F42" s="117">
        <v>10.912398650096</v>
      </c>
      <c r="G42" s="117">
        <v>89.382142639160094</v>
      </c>
      <c r="H42" s="117">
        <v>5.5082556009292603</v>
      </c>
      <c r="I42" s="117">
        <v>58.620163249969401</v>
      </c>
      <c r="J42" s="78"/>
      <c r="K42" s="78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17">
        <v>21</v>
      </c>
      <c r="C44" s="117">
        <v>38.919870083148602</v>
      </c>
      <c r="D44" s="117">
        <v>0.01</v>
      </c>
      <c r="E44" s="117">
        <v>2.2831855645546502</v>
      </c>
      <c r="F44" s="117">
        <v>8.4050286549788193</v>
      </c>
      <c r="G44" s="117">
        <v>109.71010284423799</v>
      </c>
      <c r="H44" s="117">
        <v>6.9816752910613999</v>
      </c>
      <c r="I44" s="117">
        <v>79.469582748413004</v>
      </c>
      <c r="J44" s="78"/>
      <c r="K44" s="78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17">
        <v>22</v>
      </c>
      <c r="C46" s="117">
        <v>41.732443736149698</v>
      </c>
      <c r="D46" s="117">
        <v>0.01</v>
      </c>
      <c r="E46" s="117">
        <v>2.7404087965305002</v>
      </c>
      <c r="F46" s="117">
        <v>11.752123080767101</v>
      </c>
      <c r="G46" s="117">
        <v>84.172936248779294</v>
      </c>
      <c r="H46" s="117">
        <v>5.7009479045867897</v>
      </c>
      <c r="I46" s="117">
        <v>54.464912223815901</v>
      </c>
      <c r="J46" s="78"/>
      <c r="K46" s="78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17">
        <v>23</v>
      </c>
      <c r="C48" s="117">
        <v>42.122302275437498</v>
      </c>
      <c r="D48" s="117">
        <v>0.01</v>
      </c>
      <c r="E48" s="117">
        <v>2.8034330789859401</v>
      </c>
      <c r="F48" s="117">
        <v>12.660576444405701</v>
      </c>
      <c r="G48" s="117">
        <v>97.161490631103504</v>
      </c>
      <c r="H48" s="117">
        <v>6.2108830928802403</v>
      </c>
      <c r="I48" s="117">
        <v>67.963742733001695</v>
      </c>
      <c r="J48" s="78"/>
      <c r="K48" s="78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17">
        <v>24</v>
      </c>
      <c r="C50" s="117">
        <v>40.035357695359401</v>
      </c>
      <c r="D50" s="117">
        <v>0.01</v>
      </c>
      <c r="E50" s="117">
        <v>2.6037735526378301</v>
      </c>
      <c r="F50" s="117">
        <v>11.071043197925199</v>
      </c>
      <c r="G50" s="117">
        <v>92.676579284667895</v>
      </c>
      <c r="H50" s="117">
        <v>5.4055783987045203</v>
      </c>
      <c r="I50" s="117">
        <v>63.972739601135203</v>
      </c>
      <c r="J50" s="78"/>
      <c r="K50" s="78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17">
        <v>25</v>
      </c>
      <c r="C52" s="117">
        <v>37.213258156409601</v>
      </c>
      <c r="D52" s="117">
        <v>0.01</v>
      </c>
      <c r="E52" s="117">
        <v>2.3521621273114102</v>
      </c>
      <c r="F52" s="117">
        <v>8.7618764088703998</v>
      </c>
      <c r="G52" s="117">
        <v>77.356909179687506</v>
      </c>
      <c r="H52" s="117">
        <v>5.8898018598556501</v>
      </c>
      <c r="I52" s="117">
        <v>49.188464975357</v>
      </c>
      <c r="J52" s="78"/>
      <c r="K52" s="78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17">
        <v>26</v>
      </c>
      <c r="C54" s="117">
        <v>36.862061720627999</v>
      </c>
      <c r="D54" s="117">
        <v>0.01</v>
      </c>
      <c r="E54" s="117">
        <v>2.3058714729088998</v>
      </c>
      <c r="F54" s="117">
        <v>8.9660027118829504</v>
      </c>
      <c r="G54" s="117">
        <v>91.756100845336903</v>
      </c>
      <c r="H54" s="117">
        <v>5.8134600400924601</v>
      </c>
      <c r="I54" s="117">
        <v>64.154029965400696</v>
      </c>
      <c r="J54" s="78"/>
      <c r="K54" s="78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17">
        <v>27</v>
      </c>
      <c r="C56" s="117">
        <v>36.379645200875999</v>
      </c>
      <c r="D56" s="117">
        <v>0.01</v>
      </c>
      <c r="E56" s="117">
        <v>2.4368373659940801</v>
      </c>
      <c r="F56" s="117">
        <v>9.0508299424098002</v>
      </c>
      <c r="G56" s="117">
        <v>114.812843322753</v>
      </c>
      <c r="H56" s="117">
        <v>7.2033822059631296</v>
      </c>
      <c r="I56" s="117">
        <v>87.7822688102722</v>
      </c>
      <c r="J56" s="78"/>
      <c r="K56" s="78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17">
        <v>28</v>
      </c>
      <c r="C58" s="117">
        <v>35.090051210843598</v>
      </c>
      <c r="D58" s="117">
        <v>0.01</v>
      </c>
      <c r="E58" s="117">
        <v>2.2949578716204702</v>
      </c>
      <c r="F58" s="117">
        <v>8.3393712685658308</v>
      </c>
      <c r="G58" s="117">
        <v>71.525640487670898</v>
      </c>
      <c r="H58" s="117">
        <v>4.6766489863395604</v>
      </c>
      <c r="I58" s="117">
        <v>45.076829302310898</v>
      </c>
      <c r="J58" s="78"/>
      <c r="K58" s="78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17">
        <v>29</v>
      </c>
      <c r="C60" s="117">
        <v>35.038108752324</v>
      </c>
      <c r="D60" s="117">
        <v>0.01</v>
      </c>
      <c r="E60" s="117">
        <v>2.3659305297411399</v>
      </c>
      <c r="F60" s="117">
        <v>8.8709838390350306</v>
      </c>
      <c r="G60" s="117">
        <v>63.492524719238197</v>
      </c>
      <c r="H60" s="117">
        <v>5.2781250953674297</v>
      </c>
      <c r="I60" s="117">
        <v>37.625808429717999</v>
      </c>
      <c r="J60" s="78"/>
      <c r="K60" s="78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17">
        <v>30</v>
      </c>
      <c r="C62" s="117">
        <v>33.720742445725598</v>
      </c>
      <c r="D62" s="117">
        <v>0.01</v>
      </c>
      <c r="E62" s="117">
        <v>2.2798955302972002</v>
      </c>
      <c r="F62" s="117">
        <v>8.1295816073050808</v>
      </c>
      <c r="G62" s="117">
        <v>72.688124847412098</v>
      </c>
      <c r="H62" s="117">
        <v>5.1354675173759397</v>
      </c>
      <c r="I62" s="117">
        <v>47.395322966575598</v>
      </c>
      <c r="J62" s="78"/>
      <c r="K62" s="78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17">
        <v>31</v>
      </c>
      <c r="C64" s="117">
        <v>33.907910713782599</v>
      </c>
      <c r="D64" s="117">
        <v>0.01</v>
      </c>
      <c r="E64" s="117">
        <v>2.30501052507987</v>
      </c>
      <c r="F64" s="117">
        <v>8.8913712409826395</v>
      </c>
      <c r="G64" s="117">
        <v>67.531909179687503</v>
      </c>
      <c r="H64" s="117">
        <v>5.6305763959884603</v>
      </c>
      <c r="I64" s="117">
        <v>42.809946680068897</v>
      </c>
      <c r="J64" s="78"/>
      <c r="K64" s="78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17">
        <v>32</v>
      </c>
      <c r="C66" s="117">
        <v>34.341755206768298</v>
      </c>
      <c r="D66" s="117">
        <v>0.01</v>
      </c>
      <c r="E66" s="117">
        <v>2.4656410033886198</v>
      </c>
      <c r="F66" s="117">
        <v>9.8673036648676895</v>
      </c>
      <c r="G66" s="117">
        <v>93.064692687988199</v>
      </c>
      <c r="H66" s="117">
        <v>6.8005894899368204</v>
      </c>
      <c r="I66" s="117">
        <v>68.860185003280606</v>
      </c>
      <c r="J66" s="78"/>
      <c r="K66" s="78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17">
        <v>33</v>
      </c>
      <c r="C68" s="117">
        <v>32.607192039489703</v>
      </c>
      <c r="D68" s="117">
        <v>0.01</v>
      </c>
      <c r="E68" s="117">
        <v>2.3536558701441801</v>
      </c>
      <c r="F68" s="117">
        <v>8.6602543409054</v>
      </c>
      <c r="G68" s="117">
        <v>83.883674621582003</v>
      </c>
      <c r="H68" s="117">
        <v>5.2049508094787598</v>
      </c>
      <c r="I68" s="117">
        <v>60.219548511505103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17">
        <v>34</v>
      </c>
      <c r="C70" s="117">
        <v>31.3379954558152</v>
      </c>
      <c r="D70" s="117">
        <v>0.01</v>
      </c>
      <c r="E70" s="117">
        <v>2.2307442564230699</v>
      </c>
      <c r="F70" s="117">
        <v>7.9391365784865098</v>
      </c>
      <c r="G70" s="117">
        <v>85.3738380432128</v>
      </c>
      <c r="H70" s="117">
        <v>5.9422734260559</v>
      </c>
      <c r="I70" s="117">
        <v>62.264451408386201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17">
        <v>35</v>
      </c>
      <c r="C72" s="117">
        <v>29.341729750999999</v>
      </c>
      <c r="D72" s="117">
        <v>0.01</v>
      </c>
      <c r="E72" s="117">
        <v>2.0203816019571699</v>
      </c>
      <c r="F72" s="117">
        <v>6.5069902493403502</v>
      </c>
      <c r="G72" s="117">
        <v>93.2724094390869</v>
      </c>
      <c r="H72" s="117">
        <v>6.5663717508315997</v>
      </c>
      <c r="I72" s="117">
        <v>70.736180543899494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17">
        <v>36</v>
      </c>
      <c r="C74" s="117">
        <v>30.388865177447901</v>
      </c>
      <c r="D74" s="117">
        <v>0.01</v>
      </c>
      <c r="E74" s="117">
        <v>2.2512648197320702</v>
      </c>
      <c r="F74" s="117">
        <v>8.1281545070501409</v>
      </c>
      <c r="G74" s="117">
        <v>90.524067687988193</v>
      </c>
      <c r="H74" s="117">
        <v>6.5084263324737499</v>
      </c>
      <c r="I74" s="117">
        <v>68.555866813659605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17">
        <v>37</v>
      </c>
      <c r="C76" s="117">
        <v>28.882087047283399</v>
      </c>
      <c r="D76" s="117">
        <v>0.01</v>
      </c>
      <c r="E76" s="117">
        <v>2.09846428724435</v>
      </c>
      <c r="F76" s="117">
        <v>7.1755694517722404</v>
      </c>
      <c r="G76" s="117">
        <v>108.432960510253</v>
      </c>
      <c r="H76" s="117">
        <v>6.3994021654128996</v>
      </c>
      <c r="I76" s="117">
        <v>87.012186145782394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17">
        <v>38</v>
      </c>
      <c r="C78" s="117">
        <v>29.323444073016798</v>
      </c>
      <c r="D78" s="117">
        <v>0.01</v>
      </c>
      <c r="E78" s="117">
        <v>2.2368192718579198</v>
      </c>
      <c r="F78" s="117">
        <v>8.1625489455002995</v>
      </c>
      <c r="G78" s="117">
        <v>58.025628280639602</v>
      </c>
      <c r="H78" s="117">
        <v>4.5213066339492798</v>
      </c>
      <c r="I78" s="117">
        <v>37.137415885925201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17">
        <v>39</v>
      </c>
      <c r="C80" s="117">
        <v>28.8818814204289</v>
      </c>
      <c r="D80" s="117">
        <v>0.01</v>
      </c>
      <c r="E80" s="117">
        <v>2.2648714780807402</v>
      </c>
      <c r="F80" s="117">
        <v>8.2396172376779404</v>
      </c>
      <c r="G80" s="117">
        <v>120.038035583496</v>
      </c>
      <c r="H80" s="117">
        <v>7.71352472305297</v>
      </c>
      <c r="I80" s="117">
        <v>99.659037303924507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17">
        <v>40</v>
      </c>
      <c r="C82" s="117">
        <v>27.888518773592399</v>
      </c>
      <c r="D82" s="117">
        <v>0.01</v>
      </c>
      <c r="E82" s="117">
        <v>2.2378172920300399</v>
      </c>
      <c r="F82" s="117">
        <v>7.7547489312978799</v>
      </c>
      <c r="G82" s="117">
        <v>68.712701416015605</v>
      </c>
      <c r="H82" s="117">
        <v>4.8293102025985704</v>
      </c>
      <c r="I82" s="117">
        <v>48.8390474796295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17">
        <v>41</v>
      </c>
      <c r="C84" s="117">
        <v>28.528385749230001</v>
      </c>
      <c r="D84" s="117">
        <v>0.01</v>
      </c>
      <c r="E84" s="117">
        <v>2.4133634567260698</v>
      </c>
      <c r="F84" s="117">
        <v>8.8900406360626203</v>
      </c>
      <c r="G84" s="117">
        <v>66.371017837524406</v>
      </c>
      <c r="H84" s="117">
        <v>5.3093090057373002</v>
      </c>
      <c r="I84" s="117">
        <v>46.984137058258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17">
        <v>42</v>
      </c>
      <c r="C86" s="117">
        <v>28.658294604374799</v>
      </c>
      <c r="D86" s="117">
        <v>0.01</v>
      </c>
      <c r="E86" s="117">
        <v>2.42304409467256</v>
      </c>
      <c r="F86" s="117">
        <v>9.4943323502173698</v>
      </c>
      <c r="G86" s="117">
        <v>87.159170532226497</v>
      </c>
      <c r="H86" s="117">
        <v>5.48890851736068</v>
      </c>
      <c r="I86" s="117">
        <v>68.231479930877597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17">
        <v>43</v>
      </c>
      <c r="C88" s="117">
        <v>28.699230047372598</v>
      </c>
      <c r="D88" s="117">
        <v>0.01</v>
      </c>
      <c r="E88" s="117">
        <v>2.4949688911437899</v>
      </c>
      <c r="F88" s="117">
        <v>9.9895628690719604</v>
      </c>
      <c r="G88" s="117">
        <v>82.637596893310501</v>
      </c>
      <c r="H88" s="117">
        <v>5.8003969669342004</v>
      </c>
      <c r="I88" s="117">
        <v>64.159598731994606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17">
        <v>44</v>
      </c>
      <c r="C90" s="117">
        <v>28.4457204525287</v>
      </c>
      <c r="D90" s="117">
        <v>0.01</v>
      </c>
      <c r="E90" s="117">
        <v>2.4953515575482199</v>
      </c>
      <c r="F90" s="117">
        <v>10.1695721699641</v>
      </c>
      <c r="G90" s="117">
        <v>92.897404098510705</v>
      </c>
      <c r="H90" s="117">
        <v>6.4317534923553401</v>
      </c>
      <c r="I90" s="117">
        <v>74.837212753295901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17">
        <v>45</v>
      </c>
      <c r="C92" s="117">
        <v>26.390194085928101</v>
      </c>
      <c r="D92" s="117">
        <v>0.01</v>
      </c>
      <c r="E92" s="117">
        <v>2.3619152766007598</v>
      </c>
      <c r="F92" s="117">
        <v>8.5365430300052303</v>
      </c>
      <c r="G92" s="117">
        <v>75.206776428222597</v>
      </c>
      <c r="H92" s="117">
        <v>5.71387350559234</v>
      </c>
      <c r="I92" s="117">
        <v>57.573171472549397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17">
        <v>46</v>
      </c>
      <c r="C94" s="117">
        <v>25.9334396949181</v>
      </c>
      <c r="D94" s="117">
        <v>0.01</v>
      </c>
      <c r="E94" s="117">
        <v>2.2449941543432299</v>
      </c>
      <c r="F94" s="117">
        <v>8.50847541368924</v>
      </c>
      <c r="G94" s="117">
        <v>73.011333465576101</v>
      </c>
      <c r="H94" s="117">
        <v>5.13504132032394</v>
      </c>
      <c r="I94" s="117">
        <v>55.807742428779598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17">
        <v>47</v>
      </c>
      <c r="C96" s="117">
        <v>24.8105379251333</v>
      </c>
      <c r="D96" s="117">
        <v>0.01</v>
      </c>
      <c r="E96" s="117">
        <v>2.2225074080320502</v>
      </c>
      <c r="F96" s="117">
        <v>7.8046800540043701</v>
      </c>
      <c r="G96" s="117">
        <v>138.52276954650799</v>
      </c>
      <c r="H96" s="117">
        <v>8.5127588272094705</v>
      </c>
      <c r="I96" s="117">
        <v>121.72911787033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17">
        <v>48</v>
      </c>
      <c r="C98" s="117">
        <v>22.415263836200399</v>
      </c>
      <c r="D98" s="117">
        <v>0.01</v>
      </c>
      <c r="E98" s="117">
        <v>1.9328350608165401</v>
      </c>
      <c r="F98" s="117">
        <v>5.8277941483717699</v>
      </c>
      <c r="G98" s="117">
        <v>98.481166076660102</v>
      </c>
      <c r="H98" s="117">
        <v>6.38438030481338</v>
      </c>
      <c r="I98" s="117">
        <v>82.1195634841919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17">
        <v>49</v>
      </c>
      <c r="C100" s="117">
        <v>23.624683306767299</v>
      </c>
      <c r="D100" s="117">
        <v>0.01</v>
      </c>
      <c r="E100" s="117">
        <v>2.1418162125807498</v>
      </c>
      <c r="F100" s="117">
        <v>7.4650654425987799</v>
      </c>
      <c r="G100" s="117">
        <v>87.211144638061498</v>
      </c>
      <c r="H100" s="117">
        <v>5.71790914535522</v>
      </c>
      <c r="I100" s="117">
        <v>71.262071800231894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17">
        <v>50</v>
      </c>
      <c r="C102" s="117">
        <v>26.090187439551698</v>
      </c>
      <c r="D102" s="117">
        <v>0.01</v>
      </c>
      <c r="E102" s="117">
        <v>2.5385910318447902</v>
      </c>
      <c r="F102" s="117">
        <v>10.325726701662999</v>
      </c>
      <c r="G102" s="117">
        <v>78.100793838500906</v>
      </c>
      <c r="H102" s="117">
        <v>5.21063137054443</v>
      </c>
      <c r="I102" s="117">
        <v>62.5258141398429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17">
        <v>51</v>
      </c>
      <c r="C104" s="117">
        <v>27.902630732609602</v>
      </c>
      <c r="D104" s="117">
        <v>0.01</v>
      </c>
      <c r="E104" s="117">
        <v>2.8762755760779699</v>
      </c>
      <c r="F104" s="117">
        <v>12.482012088482101</v>
      </c>
      <c r="G104" s="117">
        <v>77.961197662353499</v>
      </c>
      <c r="H104" s="117">
        <v>5.28170783519744</v>
      </c>
      <c r="I104" s="117">
        <v>62.695832180976801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17">
        <v>52</v>
      </c>
      <c r="C106" s="117">
        <v>21.2821482878464</v>
      </c>
      <c r="D106" s="117">
        <v>0.01</v>
      </c>
      <c r="E106" s="117">
        <v>2.0100845832091099</v>
      </c>
      <c r="F106" s="117">
        <v>6.1749054560294496</v>
      </c>
      <c r="G106" s="117">
        <v>75.226108932495094</v>
      </c>
      <c r="H106" s="117">
        <v>5.4421555519103997</v>
      </c>
      <c r="I106" s="117">
        <v>60.307743263244603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17">
        <v>53</v>
      </c>
      <c r="C108" s="117">
        <v>23.161744484534601</v>
      </c>
      <c r="D108" s="117">
        <v>0.01</v>
      </c>
      <c r="E108" s="117">
        <v>2.30545636782279</v>
      </c>
      <c r="F108" s="117">
        <v>8.4154508847456704</v>
      </c>
      <c r="G108" s="117">
        <v>68.348111724853496</v>
      </c>
      <c r="H108" s="117">
        <v>5.0203503608703599</v>
      </c>
      <c r="I108" s="117">
        <v>53.782727050781197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17">
        <v>54</v>
      </c>
      <c r="C110" s="117">
        <v>25.211926166827801</v>
      </c>
      <c r="D110" s="117">
        <v>0.01</v>
      </c>
      <c r="E110" s="117">
        <v>2.5656418662804801</v>
      </c>
      <c r="F110" s="117">
        <v>10.8122236636968</v>
      </c>
      <c r="G110" s="117">
        <v>120.019347000122</v>
      </c>
      <c r="H110" s="117">
        <v>7.7632758855819697</v>
      </c>
      <c r="I110" s="117">
        <v>105.787421488761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17">
        <v>55</v>
      </c>
      <c r="C112" s="117">
        <v>20.3998645635751</v>
      </c>
      <c r="D112" s="117">
        <v>0.01</v>
      </c>
      <c r="E112" s="117">
        <v>2.00483638048172</v>
      </c>
      <c r="F112" s="117">
        <v>6.3242946404677101</v>
      </c>
      <c r="G112" s="117">
        <v>73.869040870666495</v>
      </c>
      <c r="H112" s="117">
        <v>5.1460532903671199</v>
      </c>
      <c r="I112" s="117">
        <v>59.972160756587897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17">
        <v>56</v>
      </c>
      <c r="C114" s="117">
        <v>21.225063103895899</v>
      </c>
      <c r="D114" s="117">
        <v>0.01</v>
      </c>
      <c r="E114" s="117">
        <v>2.1434578528770998</v>
      </c>
      <c r="F114" s="117">
        <v>7.4988845495077197</v>
      </c>
      <c r="G114" s="117">
        <v>82.736873626708899</v>
      </c>
      <c r="H114" s="117">
        <v>5.45495859384536</v>
      </c>
      <c r="I114" s="117">
        <v>69.189064359664897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17">
        <v>57</v>
      </c>
      <c r="C116" s="117">
        <v>23.228346457848101</v>
      </c>
      <c r="D116" s="117">
        <v>0.01</v>
      </c>
      <c r="E116" s="117">
        <v>2.44673097592133</v>
      </c>
      <c r="F116" s="117">
        <v>9.8126490299518299</v>
      </c>
      <c r="G116" s="117">
        <v>132.35273971557601</v>
      </c>
      <c r="H116" s="117">
        <v>8.1758551597595197</v>
      </c>
      <c r="I116" s="117">
        <v>119.059903812408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17">
        <v>58</v>
      </c>
      <c r="C118" s="117">
        <v>20.733693563021099</v>
      </c>
      <c r="D118" s="117">
        <v>0.01</v>
      </c>
      <c r="E118" s="117">
        <v>2.22037041645783</v>
      </c>
      <c r="F118" s="117">
        <v>7.5621495246887198</v>
      </c>
      <c r="G118" s="117">
        <v>99.091233444213799</v>
      </c>
      <c r="H118" s="117">
        <v>6.9758881568908597</v>
      </c>
      <c r="I118" s="117">
        <v>86.063156890869095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17">
        <v>59</v>
      </c>
      <c r="C120" s="117">
        <v>19.6358837714562</v>
      </c>
      <c r="D120" s="117">
        <v>0.01</v>
      </c>
      <c r="E120" s="117">
        <v>2.0524273652296801</v>
      </c>
      <c r="F120" s="117">
        <v>6.7514830369215701</v>
      </c>
      <c r="G120" s="117">
        <v>61.005549621581999</v>
      </c>
      <c r="H120" s="117">
        <v>4.9107677459716799</v>
      </c>
      <c r="I120" s="117">
        <v>48.287704753875701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17">
        <v>60</v>
      </c>
      <c r="C122" s="117">
        <v>20.099411597618602</v>
      </c>
      <c r="D122" s="117">
        <v>0.01</v>
      </c>
      <c r="E122" s="117">
        <v>2.21181836953529</v>
      </c>
      <c r="F122" s="117">
        <v>7.5469002907092699</v>
      </c>
      <c r="G122" s="117">
        <v>68.993457984924305</v>
      </c>
      <c r="H122" s="117">
        <v>6.1685122013092002</v>
      </c>
      <c r="I122" s="117">
        <v>56.621063184738098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17">
        <v>61</v>
      </c>
      <c r="C124" s="117">
        <v>19.526940712561899</v>
      </c>
      <c r="D124" s="117">
        <v>0.01</v>
      </c>
      <c r="E124" s="117">
        <v>2.1543449667783801</v>
      </c>
      <c r="F124" s="117">
        <v>7.3108088190738902</v>
      </c>
      <c r="G124" s="117">
        <v>76.847300910949699</v>
      </c>
      <c r="H124" s="117">
        <v>5.7507576942443803</v>
      </c>
      <c r="I124" s="117">
        <v>64.7983218193054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17">
        <v>62</v>
      </c>
      <c r="C126" s="117">
        <v>17.940356914813702</v>
      </c>
      <c r="D126" s="117">
        <v>0.01</v>
      </c>
      <c r="E126" s="117">
        <v>1.9267171162825301</v>
      </c>
      <c r="F126" s="117">
        <v>6.0392372608184797</v>
      </c>
      <c r="G126" s="117">
        <v>60.938082504272401</v>
      </c>
      <c r="H126" s="117">
        <v>5.2461063146591096</v>
      </c>
      <c r="I126" s="117">
        <v>49.197376680374099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17">
        <v>63</v>
      </c>
      <c r="C128" s="117">
        <v>17.461216779855501</v>
      </c>
      <c r="D128" s="117">
        <v>0.01</v>
      </c>
      <c r="E128" s="117">
        <v>1.910506436458</v>
      </c>
      <c r="F128" s="117">
        <v>5.8811489710440998</v>
      </c>
      <c r="G128" s="117">
        <v>85.340777969360303</v>
      </c>
      <c r="H128" s="117">
        <v>5.6019614815711902</v>
      </c>
      <c r="I128" s="117">
        <v>73.933698201179496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17">
        <v>64</v>
      </c>
      <c r="C130" s="117">
        <v>20.455107065347502</v>
      </c>
      <c r="D130" s="117">
        <v>0.01</v>
      </c>
      <c r="E130" s="117">
        <v>2.4348327746758001</v>
      </c>
      <c r="F130" s="117">
        <v>9.1791212925544095</v>
      </c>
      <c r="G130" s="117">
        <v>69.852608489990203</v>
      </c>
      <c r="H130" s="117">
        <v>6.5561433315277098</v>
      </c>
      <c r="I130" s="117">
        <v>58.707582664489699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17">
        <v>65</v>
      </c>
      <c r="C132" s="117">
        <v>18.5274211443387</v>
      </c>
      <c r="D132" s="117">
        <v>0.01</v>
      </c>
      <c r="E132" s="117">
        <v>2.1586732222483702</v>
      </c>
      <c r="F132" s="117">
        <v>7.4989066949257399</v>
      </c>
      <c r="G132" s="117">
        <v>85.874878692626893</v>
      </c>
      <c r="H132" s="117">
        <v>5.68309060335159</v>
      </c>
      <c r="I132" s="117">
        <v>74.978307473659498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17">
        <v>66</v>
      </c>
      <c r="C134" s="117">
        <v>18.113424594585702</v>
      </c>
      <c r="D134" s="117">
        <v>0.01</v>
      </c>
      <c r="E134" s="117">
        <v>2.1850841320478001</v>
      </c>
      <c r="F134" s="117">
        <v>7.3426226927683897</v>
      </c>
      <c r="G134" s="117">
        <v>106.37035198211601</v>
      </c>
      <c r="H134" s="117">
        <v>7.4483354091644198</v>
      </c>
      <c r="I134" s="117">
        <v>95.736714363098102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17">
        <v>67</v>
      </c>
      <c r="C136" s="117">
        <v>17.1627547924335</v>
      </c>
      <c r="D136" s="117">
        <v>0.01</v>
      </c>
      <c r="E136" s="117">
        <v>2.00860149585283</v>
      </c>
      <c r="F136" s="117">
        <v>6.6631784439086896</v>
      </c>
      <c r="G136" s="117">
        <v>114.560853958129</v>
      </c>
      <c r="H136" s="117">
        <v>6.8896223545074404</v>
      </c>
      <c r="I136" s="117">
        <v>104.20352873802101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17">
        <v>68</v>
      </c>
      <c r="C138" s="117">
        <v>18.4429927605849</v>
      </c>
      <c r="D138" s="117">
        <v>0.01</v>
      </c>
      <c r="E138" s="117">
        <v>2.2921707492608201</v>
      </c>
      <c r="F138" s="117">
        <v>8.2061626452666001</v>
      </c>
      <c r="G138" s="117">
        <v>109.97083740234299</v>
      </c>
      <c r="H138" s="117">
        <v>7.7470644474029502</v>
      </c>
      <c r="I138" s="117">
        <v>99.856803417205796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17">
        <v>69</v>
      </c>
      <c r="C140" s="117">
        <v>19.7536380474384</v>
      </c>
      <c r="D140" s="117">
        <v>0.01</v>
      </c>
      <c r="E140" s="117">
        <v>2.4864707222351599</v>
      </c>
      <c r="F140" s="117">
        <v>9.6980515993558392</v>
      </c>
      <c r="G140" s="117">
        <v>75.059934616088796</v>
      </c>
      <c r="H140" s="117">
        <v>5.59557044506073</v>
      </c>
      <c r="I140" s="117">
        <v>65.062391471862796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17">
        <v>70</v>
      </c>
      <c r="C142" s="117">
        <v>17.140958089094799</v>
      </c>
      <c r="D142" s="117">
        <v>0.01</v>
      </c>
      <c r="E142" s="117">
        <v>2.1597392925849301</v>
      </c>
      <c r="F142" s="117">
        <v>7.2213161633564802</v>
      </c>
      <c r="G142" s="117">
        <v>83.776767539977996</v>
      </c>
      <c r="H142" s="117">
        <v>5.6062839388847303</v>
      </c>
      <c r="I142" s="117">
        <v>73.955646646022799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17">
        <v>71</v>
      </c>
      <c r="C144" s="117">
        <v>17.709626564612702</v>
      </c>
      <c r="D144" s="117">
        <v>0.01</v>
      </c>
      <c r="E144" s="117">
        <v>2.2927894408886198</v>
      </c>
      <c r="F144" s="117">
        <v>7.9992552720583401</v>
      </c>
      <c r="G144" s="117">
        <v>71.771192550659094</v>
      </c>
      <c r="H144" s="117">
        <v>5.1904900550842203</v>
      </c>
      <c r="I144" s="117">
        <v>62.171867942810003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17">
        <v>72</v>
      </c>
      <c r="C146" s="117">
        <v>15.0150290635915</v>
      </c>
      <c r="D146" s="117">
        <v>0.01</v>
      </c>
      <c r="E146" s="117">
        <v>1.8572185268768799</v>
      </c>
      <c r="F146" s="117">
        <v>5.5084096835209699</v>
      </c>
      <c r="G146" s="117">
        <v>99.712563323974607</v>
      </c>
      <c r="H146" s="117">
        <v>8.8149816513061499</v>
      </c>
      <c r="I146" s="117">
        <v>90.307910537719707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17">
        <v>73</v>
      </c>
      <c r="C148" s="117">
        <v>18.904437065124501</v>
      </c>
      <c r="D148" s="117">
        <v>0.01</v>
      </c>
      <c r="E148" s="117">
        <v>2.5149689087500899</v>
      </c>
      <c r="F148" s="117">
        <v>9.5939674010643596</v>
      </c>
      <c r="G148" s="117">
        <v>101.670258522033</v>
      </c>
      <c r="H148" s="117">
        <v>6.4617105245590203</v>
      </c>
      <c r="I148" s="117">
        <v>92.449618244171106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17">
        <v>74</v>
      </c>
      <c r="C150" s="117">
        <v>16.3767400888296</v>
      </c>
      <c r="D150" s="117">
        <v>0.01</v>
      </c>
      <c r="E150" s="117">
        <v>2.1332973195956302</v>
      </c>
      <c r="F150" s="117">
        <v>7.2203329251362698</v>
      </c>
      <c r="G150" s="117">
        <v>78.7697187423706</v>
      </c>
      <c r="H150" s="117">
        <v>5.6215372323989801</v>
      </c>
      <c r="I150" s="117">
        <v>69.693072652816696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17">
        <v>75</v>
      </c>
      <c r="C152" s="117">
        <v>16.5614895453819</v>
      </c>
      <c r="D152" s="117">
        <v>0.01</v>
      </c>
      <c r="E152" s="117">
        <v>2.14724010687608</v>
      </c>
      <c r="F152" s="117">
        <v>7.5528911535556498</v>
      </c>
      <c r="G152" s="117">
        <v>77.647881126403803</v>
      </c>
      <c r="H152" s="117">
        <v>5.7297328710556004</v>
      </c>
      <c r="I152" s="117">
        <v>68.718090057373004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17">
        <v>76</v>
      </c>
      <c r="C154" s="117">
        <v>18.2365674972534</v>
      </c>
      <c r="D154" s="117">
        <v>0.01</v>
      </c>
      <c r="E154" s="117">
        <v>2.40013423791298</v>
      </c>
      <c r="F154" s="117">
        <v>9.3880422482123702</v>
      </c>
      <c r="G154" s="117">
        <v>102.476190185546</v>
      </c>
      <c r="H154" s="117">
        <v>6.3189878940582203</v>
      </c>
      <c r="I154" s="117">
        <v>93.715293502807597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17">
        <v>77</v>
      </c>
      <c r="C156" s="117">
        <v>18.286660964672301</v>
      </c>
      <c r="D156" s="117">
        <v>0.01</v>
      </c>
      <c r="E156" s="117">
        <v>2.50497449819858</v>
      </c>
      <c r="F156" s="117">
        <v>9.5855850623204102</v>
      </c>
      <c r="G156" s="117">
        <v>112.055863571167</v>
      </c>
      <c r="H156" s="117">
        <v>7.7373764514923096</v>
      </c>
      <c r="I156" s="117">
        <v>103.416425514221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17">
        <v>78</v>
      </c>
      <c r="C158" s="117">
        <v>16.756506809821399</v>
      </c>
      <c r="D158" s="117">
        <v>0.01</v>
      </c>
      <c r="E158" s="117">
        <v>2.3007234151546698</v>
      </c>
      <c r="F158" s="117">
        <v>8.1811506106303291</v>
      </c>
      <c r="G158" s="117">
        <v>69.232883071899394</v>
      </c>
      <c r="H158" s="117">
        <v>5.3664205789565997</v>
      </c>
      <c r="I158" s="117">
        <v>60.731013679504301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17">
        <v>79</v>
      </c>
      <c r="C160" s="117">
        <v>18.509243158193701</v>
      </c>
      <c r="D160" s="117">
        <v>0.01</v>
      </c>
      <c r="E160" s="117">
        <v>2.49330334938489</v>
      </c>
      <c r="F160" s="117">
        <v>10.061735730904701</v>
      </c>
      <c r="G160" s="117">
        <v>104.81603775024401</v>
      </c>
      <c r="H160" s="117">
        <v>6.8422319889068604</v>
      </c>
      <c r="I160" s="117">
        <v>96.4183645963668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17">
        <v>80</v>
      </c>
      <c r="C162" s="117">
        <v>14.2093409024752</v>
      </c>
      <c r="D162" s="117">
        <v>0.01</v>
      </c>
      <c r="E162" s="117">
        <v>1.9264149757531901</v>
      </c>
      <c r="F162" s="117">
        <v>5.8720554113387999</v>
      </c>
      <c r="G162" s="117">
        <v>79.854931259155194</v>
      </c>
      <c r="H162" s="117">
        <v>6.0981314182281396</v>
      </c>
      <c r="I162" s="117">
        <v>71.603820466995202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17">
        <v>81</v>
      </c>
      <c r="C164" s="117">
        <v>18.326180861546401</v>
      </c>
      <c r="D164" s="117">
        <v>0.01</v>
      </c>
      <c r="E164" s="117">
        <v>2.53811636796364</v>
      </c>
      <c r="F164" s="117">
        <v>10.141365344707699</v>
      </c>
      <c r="G164" s="117">
        <v>72.538174247741694</v>
      </c>
      <c r="H164" s="117">
        <v>6.5172489643096903</v>
      </c>
      <c r="I164" s="117">
        <v>64.400214338302604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17">
        <v>82</v>
      </c>
      <c r="C166" s="117">
        <v>14.596690324636601</v>
      </c>
      <c r="D166" s="117">
        <v>0.01</v>
      </c>
      <c r="E166" s="117">
        <v>1.98747043884717</v>
      </c>
      <c r="F166" s="117">
        <v>6.5131972661385102</v>
      </c>
      <c r="G166" s="117">
        <v>103.135924148559</v>
      </c>
      <c r="H166" s="117">
        <v>6.4993376255035402</v>
      </c>
      <c r="I166" s="117">
        <v>95.126661157607998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17">
        <v>83</v>
      </c>
      <c r="C168" s="117">
        <v>14.6901825024531</v>
      </c>
      <c r="D168" s="117">
        <v>0.01</v>
      </c>
      <c r="E168" s="117">
        <v>2.0240075771625201</v>
      </c>
      <c r="F168" s="117">
        <v>6.7601241882030703</v>
      </c>
      <c r="G168" s="117">
        <v>71.024207496643001</v>
      </c>
      <c r="H168" s="117">
        <v>5.2807192206382698</v>
      </c>
      <c r="I168" s="117">
        <v>63.176050305366502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17">
        <v>84</v>
      </c>
      <c r="C170" s="117">
        <v>13.9320602050194</v>
      </c>
      <c r="D170" s="117">
        <v>0.01</v>
      </c>
      <c r="E170" s="117">
        <v>1.97212965213335</v>
      </c>
      <c r="F170" s="117">
        <v>6.1589138874640801</v>
      </c>
      <c r="G170" s="117">
        <v>89.513275146484304</v>
      </c>
      <c r="H170" s="117">
        <v>6.30431728363037</v>
      </c>
      <c r="I170" s="117">
        <v>81.828351497650104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17">
        <v>85</v>
      </c>
      <c r="C172" s="117">
        <v>14.2786848361675</v>
      </c>
      <c r="D172" s="117">
        <v>0.01</v>
      </c>
      <c r="E172" s="117">
        <v>2.0664850381704398</v>
      </c>
      <c r="F172" s="117">
        <v>6.6671313597605701</v>
      </c>
      <c r="G172" s="117">
        <v>59.427299499511697</v>
      </c>
      <c r="H172" s="117">
        <v>5.2933497905731199</v>
      </c>
      <c r="I172" s="117">
        <v>51.8962085723876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17">
        <v>86</v>
      </c>
      <c r="C174" s="117">
        <v>15.961317942692601</v>
      </c>
      <c r="D174" s="117">
        <v>0.01</v>
      </c>
      <c r="E174" s="117">
        <v>2.2992501556873299</v>
      </c>
      <c r="F174" s="117">
        <v>8.4870494053913994</v>
      </c>
      <c r="G174" s="117">
        <v>118.50612506866401</v>
      </c>
      <c r="H174" s="117">
        <v>7.4756413936614896</v>
      </c>
      <c r="I174" s="117">
        <v>111.086420536041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17">
        <v>87</v>
      </c>
      <c r="C176" s="117">
        <v>12.7947163948645</v>
      </c>
      <c r="D176" s="117">
        <v>0.01</v>
      </c>
      <c r="E176" s="117">
        <v>1.88109323611626</v>
      </c>
      <c r="F176" s="117">
        <v>5.4314375382203304</v>
      </c>
      <c r="G176" s="117">
        <v>53.878841209411597</v>
      </c>
      <c r="H176" s="117">
        <v>5.2623155832290598</v>
      </c>
      <c r="I176" s="117">
        <v>46.583825588226297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17">
        <v>88</v>
      </c>
      <c r="C178" s="117">
        <v>14.7602232419527</v>
      </c>
      <c r="D178" s="117">
        <v>0.01</v>
      </c>
      <c r="E178" s="117">
        <v>2.1680234808188201</v>
      </c>
      <c r="F178" s="117">
        <v>7.5225952726144003</v>
      </c>
      <c r="G178" s="117">
        <v>59.045974731445298</v>
      </c>
      <c r="H178" s="117">
        <v>5.8735331773757897</v>
      </c>
      <c r="I178" s="117">
        <v>51.860738468170098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17">
        <v>89</v>
      </c>
      <c r="C180" s="117">
        <v>12.460009758289001</v>
      </c>
      <c r="D180" s="117">
        <v>0.01</v>
      </c>
      <c r="E180" s="117">
        <v>1.8352787311260499</v>
      </c>
      <c r="F180" s="117">
        <v>5.3351371196600104</v>
      </c>
      <c r="G180" s="117">
        <v>99.990672779083198</v>
      </c>
      <c r="H180" s="117">
        <v>6.3850028634071299</v>
      </c>
      <c r="I180" s="117">
        <v>92.938090062141399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17">
        <v>90</v>
      </c>
      <c r="C182" s="117">
        <v>15.237919844113801</v>
      </c>
      <c r="D182" s="117">
        <v>0.01</v>
      </c>
      <c r="E182" s="117">
        <v>2.3291706763781002</v>
      </c>
      <c r="F182" s="117">
        <v>8.2470698998524501</v>
      </c>
      <c r="G182" s="117">
        <v>114.755112457275</v>
      </c>
      <c r="H182" s="117">
        <v>6.8255025386810297</v>
      </c>
      <c r="I182" s="117">
        <v>107.828148698806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17">
        <v>91</v>
      </c>
      <c r="C184" s="117">
        <v>14.191662348233701</v>
      </c>
      <c r="D184" s="117">
        <v>0.01</v>
      </c>
      <c r="E184" s="117">
        <v>2.1103860965141799</v>
      </c>
      <c r="F184" s="117">
        <v>7.3137671764080299</v>
      </c>
      <c r="G184" s="117">
        <v>59.936573791503903</v>
      </c>
      <c r="H184" s="117">
        <v>5.8593548297881997</v>
      </c>
      <c r="I184" s="117">
        <v>53.115216827392501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17">
        <v>92</v>
      </c>
      <c r="C186" s="117">
        <v>13.972591546865599</v>
      </c>
      <c r="D186" s="117">
        <v>0.01</v>
      </c>
      <c r="E186" s="117">
        <v>2.1425853509169301</v>
      </c>
      <c r="F186" s="117">
        <v>7.2218879094490598</v>
      </c>
      <c r="G186" s="117">
        <v>91.064930534362702</v>
      </c>
      <c r="H186" s="117">
        <v>6.3136370062828</v>
      </c>
      <c r="I186" s="117">
        <v>84.387169480323706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17">
        <v>93</v>
      </c>
      <c r="C188" s="117">
        <v>13.865870402409399</v>
      </c>
      <c r="D188" s="117">
        <v>0.01</v>
      </c>
      <c r="E188" s="117">
        <v>2.1279210287791002</v>
      </c>
      <c r="F188" s="117">
        <v>7.2375888549364502</v>
      </c>
      <c r="G188" s="117">
        <v>57.082578849792398</v>
      </c>
      <c r="H188" s="117">
        <v>5.2473291873931798</v>
      </c>
      <c r="I188" s="117">
        <v>50.501879119873003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17">
        <v>94</v>
      </c>
      <c r="C190" s="117">
        <v>15.265376439461299</v>
      </c>
      <c r="D190" s="117">
        <v>0.01</v>
      </c>
      <c r="E190" s="117">
        <v>2.3421601400925498</v>
      </c>
      <c r="F190" s="117">
        <v>8.7061594174458392</v>
      </c>
      <c r="G190" s="117">
        <v>80.208275604248001</v>
      </c>
      <c r="H190" s="117">
        <v>5.9326319217681798</v>
      </c>
      <c r="I190" s="117">
        <v>73.657602930068904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17">
        <v>95</v>
      </c>
      <c r="C192" s="117">
        <v>15.0994871946481</v>
      </c>
      <c r="D192" s="117">
        <v>0.01</v>
      </c>
      <c r="E192" s="117">
        <v>2.43809492312944</v>
      </c>
      <c r="F192" s="117">
        <v>8.5452758532304003</v>
      </c>
      <c r="G192" s="117">
        <v>61.218383026123</v>
      </c>
      <c r="H192" s="117">
        <v>5.2506057620048496</v>
      </c>
      <c r="I192" s="117">
        <v>54.663528537750203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17">
        <v>96</v>
      </c>
      <c r="C194" s="117">
        <v>13.936449967897801</v>
      </c>
      <c r="D194" s="117">
        <v>0.01</v>
      </c>
      <c r="E194" s="117">
        <v>2.1572738840029699</v>
      </c>
      <c r="F194" s="117">
        <v>7.3838955530753498</v>
      </c>
      <c r="G194" s="117">
        <v>61.556886672973597</v>
      </c>
      <c r="H194" s="117">
        <v>5.2023143768310502</v>
      </c>
      <c r="I194" s="117">
        <v>55.016097021102901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17">
        <v>97</v>
      </c>
      <c r="C196" s="117">
        <v>13.5391721725463</v>
      </c>
      <c r="D196" s="117">
        <v>0.01</v>
      </c>
      <c r="E196" s="117">
        <v>2.14483635242168</v>
      </c>
      <c r="F196" s="117">
        <v>7.0251812384678702</v>
      </c>
      <c r="G196" s="117">
        <v>88.357094192504803</v>
      </c>
      <c r="H196" s="117">
        <v>6.5170555353164596</v>
      </c>
      <c r="I196" s="117">
        <v>81.873314952850293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17">
        <v>98</v>
      </c>
      <c r="C198" s="117">
        <v>14.9972601303687</v>
      </c>
      <c r="D198" s="117">
        <v>0.01</v>
      </c>
      <c r="E198" s="117">
        <v>2.3620023864966102</v>
      </c>
      <c r="F198" s="117">
        <v>8.47699987888336</v>
      </c>
      <c r="G198" s="117">
        <v>81.667596244812003</v>
      </c>
      <c r="H198" s="117">
        <v>6.1816917419433501</v>
      </c>
      <c r="I198" s="117">
        <v>75.112112522125202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17">
        <v>99</v>
      </c>
      <c r="C200" s="117">
        <v>13.673101865328199</v>
      </c>
      <c r="D200" s="117">
        <v>0.01</v>
      </c>
      <c r="E200" s="117">
        <v>2.1004454401823098</v>
      </c>
      <c r="F200" s="117">
        <v>7.1063455985142596</v>
      </c>
      <c r="G200" s="117">
        <v>95.697096443176207</v>
      </c>
      <c r="H200" s="117">
        <v>6.7719455122947601</v>
      </c>
      <c r="I200" s="117">
        <v>89.123814010620094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17">
        <v>100</v>
      </c>
      <c r="C202" s="117">
        <v>13.2133135061997</v>
      </c>
      <c r="D202" s="117">
        <v>0.01</v>
      </c>
      <c r="E202" s="117">
        <v>2.0291094734118502</v>
      </c>
      <c r="F202" s="117">
        <v>6.6566416025161699</v>
      </c>
      <c r="G202" s="117">
        <v>79.931324958801198</v>
      </c>
      <c r="H202" s="117">
        <v>5.8478034019470204</v>
      </c>
      <c r="I202" s="117">
        <v>73.402352356910697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17">
        <v>101</v>
      </c>
      <c r="C204" s="117">
        <v>13.726879743429301</v>
      </c>
      <c r="D204" s="117">
        <v>0.01</v>
      </c>
      <c r="E204" s="117">
        <v>2.15193466039804</v>
      </c>
      <c r="F204" s="117">
        <v>7.2174895635017897</v>
      </c>
      <c r="G204" s="117">
        <v>61.560289764404203</v>
      </c>
      <c r="H204" s="117">
        <v>5.0989878773689199</v>
      </c>
      <c r="I204" s="117">
        <v>55.054503339528999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17">
        <v>102</v>
      </c>
      <c r="C206" s="117">
        <v>13.0875435609083</v>
      </c>
      <c r="D206" s="117">
        <v>0.01</v>
      </c>
      <c r="E206" s="117">
        <v>2.0869434154950599</v>
      </c>
      <c r="F206" s="117">
        <v>6.5730289954405503</v>
      </c>
      <c r="G206" s="117">
        <v>72.636483001708896</v>
      </c>
      <c r="H206" s="117">
        <v>7.0634082317352203</v>
      </c>
      <c r="I206" s="117">
        <v>66.127957582473698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17">
        <v>103</v>
      </c>
      <c r="C208" s="117">
        <v>16.690740328568602</v>
      </c>
      <c r="D208" s="117">
        <v>0.01</v>
      </c>
      <c r="E208" s="117">
        <v>2.5609825253486602</v>
      </c>
      <c r="F208" s="117">
        <v>10.175684635455699</v>
      </c>
      <c r="G208" s="117">
        <v>65.991289710998501</v>
      </c>
      <c r="H208" s="117">
        <v>5.4070597648620602</v>
      </c>
      <c r="I208" s="117">
        <v>59.451821136474599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17">
        <v>104</v>
      </c>
      <c r="C210" s="117">
        <v>16.315581798553399</v>
      </c>
      <c r="D210" s="117">
        <v>0.01</v>
      </c>
      <c r="E210" s="117">
        <v>2.46454851902448</v>
      </c>
      <c r="F210" s="117">
        <v>9.7510685003720798</v>
      </c>
      <c r="G210" s="117">
        <v>83.333899688720706</v>
      </c>
      <c r="H210" s="117">
        <v>6.0475719690322798</v>
      </c>
      <c r="I210" s="117">
        <v>76.758870649337695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17">
        <v>105</v>
      </c>
      <c r="C212" s="117">
        <v>14.018319936898999</v>
      </c>
      <c r="D212" s="117">
        <v>0.01</v>
      </c>
      <c r="E212" s="117">
        <v>2.17397298721166</v>
      </c>
      <c r="F212" s="117">
        <v>7.4448780921789304</v>
      </c>
      <c r="G212" s="117">
        <v>72.361800003051698</v>
      </c>
      <c r="H212" s="117">
        <v>5.5625005722045797</v>
      </c>
      <c r="I212" s="117">
        <v>65.783613276481603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17">
        <v>106</v>
      </c>
      <c r="C214" s="117">
        <v>13.6610253407404</v>
      </c>
      <c r="D214" s="117">
        <v>0.01</v>
      </c>
      <c r="E214" s="117">
        <v>2.1502800079492399</v>
      </c>
      <c r="F214" s="117">
        <v>7.1082057035886299</v>
      </c>
      <c r="G214" s="117">
        <v>73.119496154785097</v>
      </c>
      <c r="H214" s="117">
        <v>6.4262966871261504</v>
      </c>
      <c r="I214" s="117">
        <v>66.604052495956395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17">
        <v>107</v>
      </c>
      <c r="C216" s="117">
        <v>16.986204294057899</v>
      </c>
      <c r="D216" s="117">
        <v>0.01</v>
      </c>
      <c r="E216" s="117">
        <v>2.5657361103938099</v>
      </c>
      <c r="F216" s="117">
        <v>10.4488753263766</v>
      </c>
      <c r="G216" s="117">
        <v>64.100374031066806</v>
      </c>
      <c r="H216" s="117">
        <v>5.4897748708724903</v>
      </c>
      <c r="I216" s="117">
        <v>57.516537332534703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17">
        <v>108</v>
      </c>
      <c r="C218" s="117">
        <v>15.478567783649099</v>
      </c>
      <c r="D218" s="117">
        <v>0.01</v>
      </c>
      <c r="E218" s="117">
        <v>2.3691391944885201</v>
      </c>
      <c r="F218" s="117">
        <v>8.8518196802872797</v>
      </c>
      <c r="G218" s="117">
        <v>70.495275878906199</v>
      </c>
      <c r="H218" s="117">
        <v>7.3222416877746497</v>
      </c>
      <c r="I218" s="117">
        <v>63.830847167968699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17">
        <v>109</v>
      </c>
      <c r="C220" s="117">
        <v>13.2215902988727</v>
      </c>
      <c r="D220" s="117">
        <v>0.01</v>
      </c>
      <c r="E220" s="117">
        <v>2.0615889521745498</v>
      </c>
      <c r="F220" s="117">
        <v>6.5704775956960804</v>
      </c>
      <c r="G220" s="117">
        <v>86.4441572189331</v>
      </c>
      <c r="H220" s="117">
        <v>6.0598528623580901</v>
      </c>
      <c r="I220" s="117">
        <v>79.819167804718006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17">
        <v>110</v>
      </c>
      <c r="C222" s="117">
        <v>12.801463677332899</v>
      </c>
      <c r="D222" s="117">
        <v>0.01</v>
      </c>
      <c r="E222" s="117">
        <v>1.9474716003124499</v>
      </c>
      <c r="F222" s="117">
        <v>6.1876980433097204</v>
      </c>
      <c r="G222" s="117">
        <v>77.666617965698194</v>
      </c>
      <c r="H222" s="117">
        <v>5.82745711803436</v>
      </c>
      <c r="I222" s="117">
        <v>71.066606950759805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17">
        <v>111</v>
      </c>
      <c r="C224" s="117">
        <v>12.6448903083801</v>
      </c>
      <c r="D224" s="117">
        <v>0.01</v>
      </c>
      <c r="E224" s="117">
        <v>1.9491682465259801</v>
      </c>
      <c r="F224" s="117">
        <v>6.1079248648423397</v>
      </c>
      <c r="G224" s="117">
        <v>72.370297241210906</v>
      </c>
      <c r="H224" s="117">
        <v>5.5898708581924401</v>
      </c>
      <c r="I224" s="117">
        <v>65.894460916519094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17">
        <v>112</v>
      </c>
      <c r="C226" s="117">
        <v>14.987771107600199</v>
      </c>
      <c r="D226" s="117">
        <v>0.01</v>
      </c>
      <c r="E226" s="117">
        <v>2.3176440000534</v>
      </c>
      <c r="F226" s="117">
        <v>8.5404430627822805</v>
      </c>
      <c r="G226" s="117">
        <v>92.976806259155197</v>
      </c>
      <c r="H226" s="117">
        <v>7.3000302791595404</v>
      </c>
      <c r="I226" s="117">
        <v>86.547277450561495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17">
        <v>113</v>
      </c>
      <c r="C228" s="117">
        <v>14.569426609919599</v>
      </c>
      <c r="D228" s="117">
        <v>0.01</v>
      </c>
      <c r="E228" s="117">
        <v>2.3185323522641101</v>
      </c>
      <c r="F228" s="117">
        <v>8.1406760490857604</v>
      </c>
      <c r="G228" s="117">
        <v>79.280075263976997</v>
      </c>
      <c r="H228" s="117">
        <v>5.6789713740348802</v>
      </c>
      <c r="I228" s="117">
        <v>72.830437970161398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17">
        <v>114</v>
      </c>
      <c r="C230" s="117">
        <v>13.5505134142362</v>
      </c>
      <c r="D230" s="117">
        <v>0.01</v>
      </c>
      <c r="E230" s="117">
        <v>2.0285497949673501</v>
      </c>
      <c r="F230" s="117">
        <v>7.0746336258374702</v>
      </c>
      <c r="G230" s="117">
        <v>104.520692825317</v>
      </c>
      <c r="H230" s="117">
        <v>7.0442901134490903</v>
      </c>
      <c r="I230" s="117">
        <v>98.056873416900601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17">
        <v>115</v>
      </c>
      <c r="C232" s="117">
        <v>13.163460474747801</v>
      </c>
      <c r="D232" s="117">
        <v>0.01</v>
      </c>
      <c r="E232" s="117">
        <v>2.0667196099574698</v>
      </c>
      <c r="F232" s="117">
        <v>6.7354618035829903</v>
      </c>
      <c r="G232" s="117">
        <v>87.038719940185501</v>
      </c>
      <c r="H232" s="117">
        <v>7.5192511558532704</v>
      </c>
      <c r="I232" s="117">
        <v>80.644985961914003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17">
        <v>116</v>
      </c>
      <c r="C234" s="117">
        <v>13.8902970827542</v>
      </c>
      <c r="D234" s="117">
        <v>0.01</v>
      </c>
      <c r="E234" s="117">
        <v>2.1768557841961198</v>
      </c>
      <c r="F234" s="117">
        <v>7.5359081304990303</v>
      </c>
      <c r="G234" s="117">
        <v>62.4443645477294</v>
      </c>
      <c r="H234" s="117">
        <v>5.5631908416747997</v>
      </c>
      <c r="I234" s="117">
        <v>56.122504806518499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17">
        <v>117</v>
      </c>
      <c r="C236" s="117">
        <v>14.240143079024</v>
      </c>
      <c r="D236" s="117">
        <v>0.01</v>
      </c>
      <c r="E236" s="117">
        <v>2.24589552329136</v>
      </c>
      <c r="F236" s="117">
        <v>7.8949827047494701</v>
      </c>
      <c r="G236" s="117">
        <v>56.1415714263916</v>
      </c>
      <c r="H236" s="117">
        <v>5.7962802886962796</v>
      </c>
      <c r="I236" s="117">
        <v>49.744315910339303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17">
        <v>118</v>
      </c>
      <c r="C238" s="117">
        <v>13.400193361135599</v>
      </c>
      <c r="D238" s="117">
        <v>0.01</v>
      </c>
      <c r="E238" s="117">
        <v>2.0773028135299598</v>
      </c>
      <c r="F238" s="117">
        <v>6.9659172938420202</v>
      </c>
      <c r="G238" s="117">
        <v>70.966276931762593</v>
      </c>
      <c r="H238" s="117">
        <v>6.0847374081611596</v>
      </c>
      <c r="I238" s="117">
        <v>64.526435160636893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17">
        <v>119</v>
      </c>
      <c r="C240" s="117">
        <v>13.5673432716956</v>
      </c>
      <c r="D240" s="117">
        <v>0.01</v>
      </c>
      <c r="E240" s="117">
        <v>2.0730198415426102</v>
      </c>
      <c r="F240" s="117">
        <v>7.0994112629156803</v>
      </c>
      <c r="G240" s="117">
        <v>96.254096984863196</v>
      </c>
      <c r="H240" s="117">
        <v>7.0617697715759196</v>
      </c>
      <c r="I240" s="117">
        <v>89.741130161285398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17">
        <v>120</v>
      </c>
      <c r="C242" s="117">
        <v>13.3853766734783</v>
      </c>
      <c r="D242" s="117">
        <v>0.01</v>
      </c>
      <c r="E242" s="117">
        <v>2.0510974847353398</v>
      </c>
      <c r="F242" s="117">
        <v>6.8558504398052502</v>
      </c>
      <c r="G242" s="117">
        <v>86.970975017547602</v>
      </c>
      <c r="H242" s="117">
        <v>6.0485222458839401</v>
      </c>
      <c r="I242" s="117">
        <v>80.432576084136898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17">
        <v>121</v>
      </c>
      <c r="C244" s="117">
        <v>14.0271574167104</v>
      </c>
      <c r="D244" s="117">
        <v>0.01</v>
      </c>
      <c r="E244" s="117">
        <v>2.1936770998514601</v>
      </c>
      <c r="F244" s="117">
        <v>7.5143390985635596</v>
      </c>
      <c r="G244" s="117">
        <v>101.21615905761701</v>
      </c>
      <c r="H244" s="117">
        <v>6.9135685443878101</v>
      </c>
      <c r="I244" s="117">
        <v>94.721316242217995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17">
        <v>122</v>
      </c>
      <c r="C246" s="117">
        <v>14.380806005918</v>
      </c>
      <c r="D246" s="117">
        <v>0.01</v>
      </c>
      <c r="E246" s="117">
        <v>2.1670999939625002</v>
      </c>
      <c r="F246" s="117">
        <v>7.8879225254058802</v>
      </c>
      <c r="G246" s="117">
        <v>64.519291019439606</v>
      </c>
      <c r="H246" s="117">
        <v>5.2007561683654702</v>
      </c>
      <c r="I246" s="117">
        <v>58.043587231636003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17">
        <v>123</v>
      </c>
      <c r="C248" s="117">
        <v>13.591903613163799</v>
      </c>
      <c r="D248" s="117">
        <v>0.01</v>
      </c>
      <c r="E248" s="117">
        <v>2.1707725066405001</v>
      </c>
      <c r="F248" s="117">
        <v>7.1431788481198799</v>
      </c>
      <c r="G248" s="117">
        <v>123.053675842285</v>
      </c>
      <c r="H248" s="117">
        <v>7.3777111530303898</v>
      </c>
      <c r="I248" s="117">
        <v>116.6172706604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17">
        <v>124</v>
      </c>
      <c r="C250" s="117">
        <v>14.6780864642216</v>
      </c>
      <c r="D250" s="117">
        <v>0.01</v>
      </c>
      <c r="E250" s="117">
        <v>2.2591901329847399</v>
      </c>
      <c r="F250" s="117">
        <v>8.2629322730577908</v>
      </c>
      <c r="G250" s="117">
        <v>109.92877826690599</v>
      </c>
      <c r="H250" s="117">
        <v>7.4886805057525603</v>
      </c>
      <c r="I250" s="117">
        <v>103.537839317321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17">
        <v>125</v>
      </c>
      <c r="C252" s="117">
        <v>13.394418789790199</v>
      </c>
      <c r="D252" s="117">
        <v>0.01</v>
      </c>
      <c r="E252" s="117">
        <v>2.1225873690385</v>
      </c>
      <c r="F252" s="117">
        <v>6.9759033734981797</v>
      </c>
      <c r="G252" s="117">
        <v>70.502573585510206</v>
      </c>
      <c r="H252" s="117">
        <v>5.8233961582183804</v>
      </c>
      <c r="I252" s="117">
        <v>64.031513309478697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17">
        <v>126</v>
      </c>
      <c r="C254" s="117">
        <v>12.3000918901883</v>
      </c>
      <c r="D254" s="117">
        <v>0.01</v>
      </c>
      <c r="E254" s="117">
        <v>1.9297865583346401</v>
      </c>
      <c r="F254" s="117">
        <v>5.7746813113872797</v>
      </c>
      <c r="G254" s="117">
        <v>83.212065696716294</v>
      </c>
      <c r="H254" s="117">
        <v>7.01769993305206</v>
      </c>
      <c r="I254" s="117">
        <v>76.665060842037207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17">
        <v>127</v>
      </c>
      <c r="C256" s="117">
        <v>12.6068840760451</v>
      </c>
      <c r="D256" s="117">
        <v>0.01</v>
      </c>
      <c r="E256" s="117">
        <v>2.0026252178045398</v>
      </c>
      <c r="F256" s="117">
        <v>6.09054861160425</v>
      </c>
      <c r="G256" s="117">
        <v>73.590199089050202</v>
      </c>
      <c r="H256" s="117">
        <v>5.7310830593109099</v>
      </c>
      <c r="I256" s="117">
        <v>67.109625864028899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17">
        <v>128</v>
      </c>
      <c r="C258" s="117">
        <v>14.881451606750399</v>
      </c>
      <c r="D258" s="117">
        <v>0.01</v>
      </c>
      <c r="E258" s="117">
        <v>2.3078411817550601</v>
      </c>
      <c r="F258" s="117">
        <v>8.3959269431921104</v>
      </c>
      <c r="G258" s="117">
        <v>75.989113521575902</v>
      </c>
      <c r="H258" s="117">
        <v>5.4003653407096799</v>
      </c>
      <c r="I258" s="117">
        <v>69.513751745223999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17">
        <v>129</v>
      </c>
      <c r="C260" s="117">
        <v>11.7791288449214</v>
      </c>
      <c r="D260" s="117">
        <v>0.01</v>
      </c>
      <c r="E260" s="117">
        <v>1.84785438500917</v>
      </c>
      <c r="F260" s="117">
        <v>5.32179968173687</v>
      </c>
      <c r="G260" s="117">
        <v>86.834209060668897</v>
      </c>
      <c r="H260" s="117">
        <v>6.2840038537979099</v>
      </c>
      <c r="I260" s="117">
        <v>80.417195558547903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17">
        <v>130</v>
      </c>
      <c r="C262" s="117">
        <v>13.286812415489701</v>
      </c>
      <c r="D262" s="117">
        <v>0.01</v>
      </c>
      <c r="E262" s="117">
        <v>2.07309877872467</v>
      </c>
      <c r="F262" s="117">
        <v>6.9016670722227804</v>
      </c>
      <c r="G262" s="117">
        <v>99.638583755493102</v>
      </c>
      <c r="H262" s="117">
        <v>7.0187819957733097</v>
      </c>
      <c r="I262" s="117">
        <v>93.298244094848599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17">
        <v>131</v>
      </c>
      <c r="C264" s="117">
        <v>12.227842000814499</v>
      </c>
      <c r="D264" s="117">
        <v>0.01</v>
      </c>
      <c r="E264" s="117">
        <v>1.88007546388185</v>
      </c>
      <c r="F264" s="117">
        <v>5.9183740157347398</v>
      </c>
      <c r="G264" s="117">
        <v>114.299987792968</v>
      </c>
      <c r="H264" s="117">
        <v>7.8296971321105904</v>
      </c>
      <c r="I264" s="117">
        <v>108.03273334503101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17">
        <v>132</v>
      </c>
      <c r="C266" s="117">
        <v>12.548322971050499</v>
      </c>
      <c r="D266" s="117">
        <v>0.01</v>
      </c>
      <c r="E266" s="117">
        <v>1.9743591638711699</v>
      </c>
      <c r="F266" s="117">
        <v>6.3337038067670903</v>
      </c>
      <c r="G266" s="117">
        <v>71.2171362876892</v>
      </c>
      <c r="H266" s="117">
        <v>5.6671850442886296</v>
      </c>
      <c r="I266" s="117">
        <v>65.047016692161506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17">
        <v>133</v>
      </c>
      <c r="C268" s="117">
        <v>12.3548992963937</v>
      </c>
      <c r="D268" s="117">
        <v>0.01</v>
      </c>
      <c r="E268" s="117">
        <v>2.0078999170890199</v>
      </c>
      <c r="F268" s="117">
        <v>6.2277677930318296</v>
      </c>
      <c r="G268" s="117">
        <v>93.002284431457497</v>
      </c>
      <c r="H268" s="117">
        <v>6.4631311893463099</v>
      </c>
      <c r="I268" s="117">
        <v>86.928093957900998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17">
        <v>134</v>
      </c>
      <c r="C270" s="117">
        <v>12.036853771943299</v>
      </c>
      <c r="D270" s="117">
        <v>0.01</v>
      </c>
      <c r="E270" s="117">
        <v>1.90280463145329</v>
      </c>
      <c r="F270" s="117">
        <v>5.9834806506450304</v>
      </c>
      <c r="G270" s="117">
        <v>92.974116897583002</v>
      </c>
      <c r="H270" s="117">
        <v>6.4015697956085198</v>
      </c>
      <c r="I270" s="117">
        <v>86.929874706268293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17">
        <v>135</v>
      </c>
      <c r="C272" s="117">
        <v>14.2196923769437</v>
      </c>
      <c r="D272" s="117">
        <v>0.01</v>
      </c>
      <c r="E272" s="117">
        <v>2.2376060439990102</v>
      </c>
      <c r="F272" s="117">
        <v>8.1500384990985495</v>
      </c>
      <c r="G272" s="117">
        <v>76.525847434997502</v>
      </c>
      <c r="H272" s="117">
        <v>5.6473551750183102</v>
      </c>
      <c r="I272" s="117">
        <v>70.409219026565495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17">
        <v>136</v>
      </c>
      <c r="C274" s="117">
        <v>12.5886953794039</v>
      </c>
      <c r="D274" s="117">
        <v>0.01</v>
      </c>
      <c r="E274" s="117">
        <v>2.0327001351576501</v>
      </c>
      <c r="F274" s="117">
        <v>6.4455419778823799</v>
      </c>
      <c r="G274" s="117">
        <v>78.237868118286102</v>
      </c>
      <c r="H274" s="117">
        <v>5.9760171175002998</v>
      </c>
      <c r="I274" s="117">
        <v>72.070083522796594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17">
        <v>137</v>
      </c>
      <c r="C276" s="117">
        <v>14.303139356466399</v>
      </c>
      <c r="D276" s="117">
        <v>0.01</v>
      </c>
      <c r="E276" s="117">
        <v>2.2612021152789699</v>
      </c>
      <c r="F276" s="117">
        <v>8.1198349090722797</v>
      </c>
      <c r="G276" s="117">
        <v>72.270016098022396</v>
      </c>
      <c r="H276" s="117">
        <v>6.4300449848175001</v>
      </c>
      <c r="I276" s="117">
        <v>66.059929370880099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17">
        <v>138</v>
      </c>
      <c r="C278" s="117">
        <v>12.916336719806299</v>
      </c>
      <c r="D278" s="117">
        <v>0.01</v>
      </c>
      <c r="E278" s="117">
        <v>1.98512935638427</v>
      </c>
      <c r="F278" s="117">
        <v>6.5470008850097603</v>
      </c>
      <c r="G278" s="117">
        <v>75.330140113830495</v>
      </c>
      <c r="H278" s="117">
        <v>5.7795979976653999</v>
      </c>
      <c r="I278" s="117">
        <v>68.811576509475699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17">
        <v>139</v>
      </c>
      <c r="C280" s="117">
        <v>12.118014629070499</v>
      </c>
      <c r="D280" s="117">
        <v>9.9999989999999999E-4</v>
      </c>
      <c r="E280" s="117">
        <v>1.9088924022821201</v>
      </c>
      <c r="F280" s="117">
        <v>5.6135168855006796</v>
      </c>
      <c r="G280" s="117">
        <v>65.469803428649897</v>
      </c>
      <c r="H280" s="117">
        <v>5.3858867883682198</v>
      </c>
      <c r="I280" s="117">
        <v>58.992034912109297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17">
        <v>140</v>
      </c>
      <c r="C282" s="117">
        <v>11.842306393843399</v>
      </c>
      <c r="D282" s="117">
        <v>9.9999989999999999E-4</v>
      </c>
      <c r="E282" s="117">
        <v>1.84656186745716</v>
      </c>
      <c r="F282" s="117">
        <v>5.3974852653650096</v>
      </c>
      <c r="G282" s="117">
        <v>68.466630554199199</v>
      </c>
      <c r="H282" s="117">
        <v>5.5012577772140503</v>
      </c>
      <c r="I282" s="117">
        <v>62.058626532554598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17">
        <v>141</v>
      </c>
      <c r="C284" s="117">
        <v>10.874540604077801</v>
      </c>
      <c r="D284" s="117">
        <v>9.9999989999999999E-4</v>
      </c>
      <c r="E284" s="117">
        <v>1.6683976054191501</v>
      </c>
      <c r="F284" s="117">
        <v>4.5015536088209798</v>
      </c>
      <c r="G284" s="117">
        <v>70.346123123168894</v>
      </c>
      <c r="H284" s="117">
        <v>5.3960581541061403</v>
      </c>
      <c r="I284" s="117">
        <v>64.011224389076204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17">
        <v>142</v>
      </c>
      <c r="C286" s="117">
        <v>12.9712924957275</v>
      </c>
      <c r="D286" s="117">
        <v>9.9999989999999999E-4</v>
      </c>
      <c r="E286" s="117">
        <v>2.0628553262123601</v>
      </c>
      <c r="F286" s="117">
        <v>6.6714124862964299</v>
      </c>
      <c r="G286" s="117">
        <v>67.752319145202605</v>
      </c>
      <c r="H286" s="117">
        <v>5.5291336297988796</v>
      </c>
      <c r="I286" s="117">
        <v>61.489919137954701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17">
        <v>143</v>
      </c>
      <c r="C288" s="117">
        <v>11.9162317055922</v>
      </c>
      <c r="D288" s="117">
        <v>9.9999989999999999E-4</v>
      </c>
      <c r="E288" s="117">
        <v>1.93396062117356</v>
      </c>
      <c r="F288" s="117">
        <v>5.6882735490798897</v>
      </c>
      <c r="G288" s="117">
        <v>74.672067070007301</v>
      </c>
      <c r="H288" s="117">
        <v>5.5910921096801696</v>
      </c>
      <c r="I288" s="117">
        <v>68.481124997138906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17">
        <v>144</v>
      </c>
      <c r="C290" s="117">
        <v>11.326664521143901</v>
      </c>
      <c r="D290" s="117">
        <v>9.9999989999999999E-4</v>
      </c>
      <c r="E290" s="117">
        <v>1.8202356879527699</v>
      </c>
      <c r="F290" s="117">
        <v>5.1702699202757598</v>
      </c>
      <c r="G290" s="117">
        <v>66.600113391876206</v>
      </c>
      <c r="H290" s="117">
        <v>5.2976496577262804</v>
      </c>
      <c r="I290" s="117">
        <v>60.480816292762697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17">
        <v>145</v>
      </c>
      <c r="C292" s="117">
        <v>11.5229660180898</v>
      </c>
      <c r="D292" s="117">
        <v>9.9999989999999999E-4</v>
      </c>
      <c r="E292" s="117">
        <v>1.82557814396344</v>
      </c>
      <c r="F292" s="117">
        <v>5.4376075634589496</v>
      </c>
      <c r="G292" s="117">
        <v>72.067918777465806</v>
      </c>
      <c r="H292" s="117">
        <v>5.4116355180740303</v>
      </c>
      <c r="I292" s="117">
        <v>66.017786204814897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17">
        <v>146</v>
      </c>
      <c r="C294" s="117">
        <v>11.1603522484119</v>
      </c>
      <c r="D294" s="117">
        <v>9.9999989999999999E-4</v>
      </c>
      <c r="E294" s="117">
        <v>1.80262566988284</v>
      </c>
      <c r="F294" s="117">
        <v>5.1428776108301602</v>
      </c>
      <c r="G294" s="117">
        <v>68.749208259582502</v>
      </c>
      <c r="H294" s="117">
        <v>5.5139056444168002</v>
      </c>
      <c r="I294" s="117">
        <v>62.767983675003002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17">
        <v>147</v>
      </c>
      <c r="C296" s="117">
        <v>12.364841094383801</v>
      </c>
      <c r="D296" s="117">
        <v>9.9999989999999999E-4</v>
      </c>
      <c r="E296" s="117">
        <v>2.0357104402321999</v>
      </c>
      <c r="F296" s="117">
        <v>6.4174740314483598</v>
      </c>
      <c r="G296" s="117">
        <v>69.023743343353203</v>
      </c>
      <c r="H296" s="117">
        <v>5.3233608961105299</v>
      </c>
      <c r="I296" s="117">
        <v>63.112590885162298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17">
        <v>148</v>
      </c>
      <c r="C298" s="117">
        <v>10.555235789372301</v>
      </c>
      <c r="D298" s="117">
        <v>9.9999989999999999E-4</v>
      </c>
      <c r="E298" s="117">
        <v>1.72395087893192</v>
      </c>
      <c r="F298" s="117">
        <v>4.6773093938827497</v>
      </c>
      <c r="G298" s="117">
        <v>69.084105014800997</v>
      </c>
      <c r="H298" s="117">
        <v>5.30790675878524</v>
      </c>
      <c r="I298" s="117">
        <v>63.242327046394301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17">
        <v>149</v>
      </c>
      <c r="C300" s="117">
        <v>10.2982125649085</v>
      </c>
      <c r="D300" s="117">
        <v>9.9999989999999999E-4</v>
      </c>
      <c r="E300" s="117">
        <v>1.68622282376656</v>
      </c>
      <c r="F300" s="117">
        <v>4.4891610512366604</v>
      </c>
      <c r="G300" s="117">
        <v>72.167939758300705</v>
      </c>
      <c r="H300" s="117">
        <v>5.3828497171401901</v>
      </c>
      <c r="I300" s="117">
        <v>66.394213020801502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17">
        <v>150</v>
      </c>
      <c r="C302" s="117">
        <v>11.3655357727637</v>
      </c>
      <c r="D302" s="117">
        <v>9.9999989999999999E-4</v>
      </c>
      <c r="E302" s="117">
        <v>1.9351685459797101</v>
      </c>
      <c r="F302" s="117">
        <v>5.6251048491551296</v>
      </c>
      <c r="G302" s="117">
        <v>66.596785736083902</v>
      </c>
      <c r="H302" s="117">
        <v>5.5083545684814403</v>
      </c>
      <c r="I302" s="117">
        <v>60.8920839309692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17">
        <v>151</v>
      </c>
      <c r="C304" s="117">
        <v>9.8754470715155893</v>
      </c>
      <c r="D304" s="117">
        <v>9.9999989999999999E-4</v>
      </c>
      <c r="E304" s="117">
        <v>1.61149592124498</v>
      </c>
      <c r="F304" s="117">
        <v>4.2038227273867603</v>
      </c>
      <c r="G304" s="117">
        <v>70.444831848144503</v>
      </c>
      <c r="H304" s="117">
        <v>5.4618481755256596</v>
      </c>
      <c r="I304" s="117">
        <v>64.809085750579797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17">
        <v>152</v>
      </c>
      <c r="C306" s="117">
        <v>11.7760718785799</v>
      </c>
      <c r="D306" s="117">
        <v>9.9999989999999999E-4</v>
      </c>
      <c r="E306" s="117">
        <v>2.0130025859062401</v>
      </c>
      <c r="F306" s="117">
        <v>6.1730709580274699</v>
      </c>
      <c r="G306" s="117">
        <v>67.349981689453102</v>
      </c>
      <c r="H306" s="117">
        <v>5.4319865584373401</v>
      </c>
      <c r="I306" s="117">
        <v>61.782077670097301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17">
        <v>153</v>
      </c>
      <c r="C308" s="117">
        <v>11.3699967677776</v>
      </c>
      <c r="D308" s="117">
        <v>9.9999989999999999E-4</v>
      </c>
      <c r="E308" s="117">
        <v>1.8860914569634599</v>
      </c>
      <c r="F308" s="117">
        <v>5.8337630675389196</v>
      </c>
      <c r="G308" s="117">
        <v>64.535941123962402</v>
      </c>
      <c r="H308" s="117">
        <v>5.3489916086196896</v>
      </c>
      <c r="I308" s="117">
        <v>59.034086847305197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17">
        <v>154</v>
      </c>
      <c r="C310" s="117">
        <v>10.4511033571683</v>
      </c>
      <c r="D310" s="117">
        <v>9.9999989999999999E-4</v>
      </c>
      <c r="E310" s="117">
        <v>1.7501690364800899</v>
      </c>
      <c r="F310" s="117">
        <v>4.9813420589153496</v>
      </c>
      <c r="G310" s="117">
        <v>64.287301445007301</v>
      </c>
      <c r="H310" s="117">
        <v>5.3449807047843896</v>
      </c>
      <c r="I310" s="117">
        <v>58.852307510375901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17">
        <v>155</v>
      </c>
      <c r="C312" s="117">
        <v>10.6127941791827</v>
      </c>
      <c r="D312" s="117">
        <v>9.9999989999999999E-4</v>
      </c>
      <c r="E312" s="117">
        <v>1.80236538556905</v>
      </c>
      <c r="F312" s="117">
        <v>5.2099128411366298</v>
      </c>
      <c r="G312" s="117">
        <v>67.737720680236805</v>
      </c>
      <c r="H312" s="117">
        <v>5.3558217406272801</v>
      </c>
      <c r="I312" s="117">
        <v>62.368934249877903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17">
        <v>156</v>
      </c>
      <c r="C314" s="117">
        <v>9.3356515811039795</v>
      </c>
      <c r="D314" s="117">
        <v>9.9999989999999999E-4</v>
      </c>
      <c r="E314" s="117">
        <v>1.5928329458603401</v>
      </c>
      <c r="F314" s="117">
        <v>3.99813485145568</v>
      </c>
      <c r="G314" s="117">
        <v>65.619449424743607</v>
      </c>
      <c r="H314" s="117">
        <v>5.3600987195968601</v>
      </c>
      <c r="I314" s="117">
        <v>60.315914011001503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17">
        <v>157</v>
      </c>
      <c r="C316" s="117">
        <v>10.498744175984299</v>
      </c>
      <c r="D316" s="117">
        <v>9.9999989999999999E-4</v>
      </c>
      <c r="E316" s="117">
        <v>1.80893584398122</v>
      </c>
      <c r="F316" s="117">
        <v>5.2265698038614703</v>
      </c>
      <c r="G316" s="117">
        <v>64.869647312164304</v>
      </c>
      <c r="H316" s="117">
        <v>5.16846739053726</v>
      </c>
      <c r="I316" s="117">
        <v>59.6310965776443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17">
        <v>158</v>
      </c>
      <c r="C318" s="117">
        <v>10.53478708634</v>
      </c>
      <c r="D318" s="117">
        <v>9.9999989999999999E-4</v>
      </c>
      <c r="E318" s="117">
        <v>1.87327630244768</v>
      </c>
      <c r="F318" s="117">
        <v>5.3262422084808296</v>
      </c>
      <c r="G318" s="117">
        <v>63.627556514739901</v>
      </c>
      <c r="H318" s="117">
        <v>5.3806236982345501</v>
      </c>
      <c r="I318" s="117">
        <v>58.451605415344197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17">
        <v>159</v>
      </c>
      <c r="C320" s="117">
        <v>9.9590694170731702</v>
      </c>
      <c r="D320" s="117">
        <v>9.9999989999999999E-4</v>
      </c>
      <c r="E320" s="117">
        <v>1.7713387241730301</v>
      </c>
      <c r="F320" s="117">
        <v>4.8138740016863899</v>
      </c>
      <c r="G320" s="117">
        <v>65.827110385894699</v>
      </c>
      <c r="H320" s="117">
        <v>5.4292277932167003</v>
      </c>
      <c r="I320" s="117">
        <v>60.714894723892201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17">
        <v>160</v>
      </c>
      <c r="C322" s="117">
        <v>11.0858440399169</v>
      </c>
      <c r="D322" s="117">
        <v>9.9999989999999999E-4</v>
      </c>
      <c r="E322" s="117">
        <v>1.9400898447403501</v>
      </c>
      <c r="F322" s="117">
        <v>6.0034642540491499</v>
      </c>
      <c r="G322" s="117">
        <v>65.666808700561504</v>
      </c>
      <c r="H322" s="117">
        <v>5.3206440687179501</v>
      </c>
      <c r="I322" s="117">
        <v>60.616350722312902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17">
        <v>161</v>
      </c>
      <c r="C324" s="117">
        <v>9.39760486896221</v>
      </c>
      <c r="D324" s="117">
        <v>9.9999989999999999E-4</v>
      </c>
      <c r="E324" s="117">
        <v>1.6238409326626699</v>
      </c>
      <c r="F324" s="117">
        <v>4.3769092284716002</v>
      </c>
      <c r="G324" s="117">
        <v>64.223726272582994</v>
      </c>
      <c r="H324" s="117">
        <v>5.4626732349395697</v>
      </c>
      <c r="I324" s="117">
        <v>59.235165405273399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17">
        <v>162</v>
      </c>
      <c r="C326" s="117">
        <v>9.9907690011537902</v>
      </c>
      <c r="D326" s="117">
        <v>9.9999989999999999E-4</v>
      </c>
      <c r="E326" s="117">
        <v>1.7934833214833099</v>
      </c>
      <c r="F326" s="117">
        <v>5.0319620921061503</v>
      </c>
      <c r="G326" s="117">
        <v>65.270193672180099</v>
      </c>
      <c r="H326" s="117">
        <v>5.5404305219650203</v>
      </c>
      <c r="I326" s="117">
        <v>60.3434736728668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17">
        <v>163</v>
      </c>
      <c r="C328" s="117">
        <v>9.0157859508807796</v>
      </c>
      <c r="D328" s="117">
        <v>9.9999989999999999E-4</v>
      </c>
      <c r="E328" s="117">
        <v>1.5960760620924099</v>
      </c>
      <c r="F328" s="117">
        <v>4.11791776235287</v>
      </c>
      <c r="G328" s="117">
        <v>62.987817001342698</v>
      </c>
      <c r="H328" s="117">
        <v>5.4742952585220301</v>
      </c>
      <c r="I328" s="117">
        <v>58.121037006378103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17">
        <v>164</v>
      </c>
      <c r="C330" s="117">
        <v>10.1234356806828</v>
      </c>
      <c r="D330" s="117">
        <v>9.9999989999999999E-4</v>
      </c>
      <c r="E330" s="117">
        <v>1.86014504616077</v>
      </c>
      <c r="F330" s="117">
        <v>5.2844424247741699</v>
      </c>
      <c r="G330" s="117">
        <v>66.921825885772705</v>
      </c>
      <c r="H330" s="117">
        <v>5.5003773927688497</v>
      </c>
      <c r="I330" s="117">
        <v>62.112720584869301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17">
        <v>165</v>
      </c>
      <c r="C332" s="117">
        <v>9.5521209239959699</v>
      </c>
      <c r="D332" s="117">
        <v>9.9999989999999999E-4</v>
      </c>
      <c r="E332" s="117">
        <v>1.71335073159291</v>
      </c>
      <c r="F332" s="117">
        <v>4.7711473565835201</v>
      </c>
      <c r="G332" s="117">
        <v>62.092318534851003</v>
      </c>
      <c r="H332" s="117">
        <v>5.3349877238273598</v>
      </c>
      <c r="I332" s="117">
        <v>57.342007207870402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17">
        <v>166</v>
      </c>
      <c r="C334" s="117">
        <v>9.6652988470517602</v>
      </c>
      <c r="D334" s="117">
        <v>9.9999989999999999E-4</v>
      </c>
      <c r="E334" s="117">
        <v>1.7858962829296401</v>
      </c>
      <c r="F334" s="117">
        <v>4.9426305385736304</v>
      </c>
      <c r="G334" s="117">
        <v>68.363210487365706</v>
      </c>
      <c r="H334" s="117">
        <v>5.5717050433158803</v>
      </c>
      <c r="I334" s="117">
        <v>63.670006370544399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17">
        <v>167</v>
      </c>
      <c r="C336" s="117">
        <v>8.8003889413980296</v>
      </c>
      <c r="D336" s="117">
        <v>9.9999989999999999E-4</v>
      </c>
      <c r="E336" s="117">
        <v>1.63549781304139</v>
      </c>
      <c r="F336" s="117">
        <v>4.13528503362949</v>
      </c>
      <c r="G336" s="117">
        <v>66.105250549316395</v>
      </c>
      <c r="H336" s="117">
        <v>5.6341774940490703</v>
      </c>
      <c r="I336" s="117">
        <v>61.470395565032902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17">
        <v>168</v>
      </c>
      <c r="C338" s="117">
        <v>9.0017455357771592</v>
      </c>
      <c r="D338" s="117">
        <v>9.9999989999999999E-4</v>
      </c>
      <c r="E338" s="117">
        <v>1.6551740719721799</v>
      </c>
      <c r="F338" s="117">
        <v>4.3948301672935397</v>
      </c>
      <c r="G338" s="117">
        <v>63.095169067382798</v>
      </c>
      <c r="H338" s="117">
        <v>5.3827623367309503</v>
      </c>
      <c r="I338" s="117">
        <v>58.518387651443398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17">
        <v>169</v>
      </c>
      <c r="C340" s="117">
        <v>8.4942756982950005</v>
      </c>
      <c r="D340" s="117">
        <v>9.9999989999999999E-4</v>
      </c>
      <c r="E340" s="117">
        <v>1.5888099899658701</v>
      </c>
      <c r="F340" s="117">
        <v>3.944979763948</v>
      </c>
      <c r="G340" s="117">
        <v>64.867873191833496</v>
      </c>
      <c r="H340" s="117">
        <v>5.4391186356544496</v>
      </c>
      <c r="I340" s="117">
        <v>60.348309397697399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17">
        <v>170</v>
      </c>
      <c r="C342" s="117">
        <v>8.7645582235776391</v>
      </c>
      <c r="D342" s="117">
        <v>9.9999989999999999E-4</v>
      </c>
      <c r="E342" s="117">
        <v>1.6339705196710701</v>
      </c>
      <c r="F342" s="117">
        <v>4.27211495775442</v>
      </c>
      <c r="G342" s="117">
        <v>69.514930629730202</v>
      </c>
      <c r="H342" s="117">
        <v>5.5510230898857102</v>
      </c>
      <c r="I342" s="117">
        <v>65.051680183410596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17">
        <v>171</v>
      </c>
      <c r="C344" s="117">
        <v>10.545414851262001</v>
      </c>
      <c r="D344" s="117">
        <v>9.9999989999999999E-4</v>
      </c>
      <c r="E344" s="117">
        <v>1.95234566697707</v>
      </c>
      <c r="F344" s="117">
        <v>6.1085931429496103</v>
      </c>
      <c r="G344" s="117">
        <v>64.915667915344201</v>
      </c>
      <c r="H344" s="117">
        <v>5.3876287221908497</v>
      </c>
      <c r="I344" s="117">
        <v>60.506888794898899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17">
        <v>172</v>
      </c>
      <c r="C346" s="117">
        <v>7.7501419324141203</v>
      </c>
      <c r="D346" s="117">
        <v>9.9999989999999999E-4</v>
      </c>
      <c r="E346" s="117">
        <v>1.4425176221590701</v>
      </c>
      <c r="F346" s="117">
        <v>3.3674121361512399</v>
      </c>
      <c r="G346" s="117">
        <v>68.379697036743096</v>
      </c>
      <c r="H346" s="117">
        <v>5.4598099350929203</v>
      </c>
      <c r="I346" s="117">
        <v>64.025452041625897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17">
        <v>173</v>
      </c>
      <c r="C348" s="117">
        <v>8.9085861169374905</v>
      </c>
      <c r="D348" s="117">
        <v>9.9999989999999999E-4</v>
      </c>
      <c r="E348" s="117">
        <v>1.7341191241374301</v>
      </c>
      <c r="F348" s="117">
        <v>4.5807202252057797</v>
      </c>
      <c r="G348" s="117">
        <v>65.042321014404294</v>
      </c>
      <c r="H348" s="117">
        <v>5.3359403491020201</v>
      </c>
      <c r="I348" s="117">
        <v>60.742891955375597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17">
        <v>174</v>
      </c>
      <c r="C350" s="117">
        <v>9.0326171104724597</v>
      </c>
      <c r="D350" s="117">
        <v>9.9999989999999999E-4</v>
      </c>
      <c r="E350" s="117">
        <v>1.73713186612496</v>
      </c>
      <c r="F350" s="117">
        <v>4.7589079095767097</v>
      </c>
      <c r="G350" s="117">
        <v>64.424059009551996</v>
      </c>
      <c r="H350" s="117">
        <v>5.3881445646286004</v>
      </c>
      <c r="I350" s="117">
        <v>60.177902603149398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17">
        <v>175</v>
      </c>
      <c r="C352" s="117">
        <v>8.52158539111797</v>
      </c>
      <c r="D352" s="117">
        <v>9.9999989999999999E-4</v>
      </c>
      <c r="E352" s="117">
        <v>1.68278968104949</v>
      </c>
      <c r="F352" s="117">
        <v>4.3003534582945004</v>
      </c>
      <c r="G352" s="117">
        <v>63.786369895935003</v>
      </c>
      <c r="H352" s="117">
        <v>5.6226175069808901</v>
      </c>
      <c r="I352" s="117">
        <v>59.592039775848299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17">
        <v>176</v>
      </c>
      <c r="C354" s="117">
        <v>9.1969132240001894</v>
      </c>
      <c r="D354" s="117">
        <v>9.9999989999999999E-4</v>
      </c>
      <c r="E354" s="117">
        <v>1.72754212067677</v>
      </c>
      <c r="F354" s="117">
        <v>5.0276970496544404</v>
      </c>
      <c r="G354" s="117">
        <v>62.888501071929902</v>
      </c>
      <c r="H354" s="117">
        <v>5.4264055728912304</v>
      </c>
      <c r="I354" s="117">
        <v>58.745890283584501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17">
        <v>177</v>
      </c>
      <c r="C356" s="117">
        <v>8.8578559251931992</v>
      </c>
      <c r="D356" s="117">
        <v>9.9999989999999999E-4</v>
      </c>
      <c r="E356" s="117">
        <v>1.7404552079164</v>
      </c>
      <c r="F356" s="117">
        <v>4.7393471140127899</v>
      </c>
      <c r="G356" s="117">
        <v>68.3533332824707</v>
      </c>
      <c r="H356" s="117">
        <v>5.7207053899764997</v>
      </c>
      <c r="I356" s="117">
        <v>64.261328125000006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17">
        <v>178</v>
      </c>
      <c r="C358" s="117">
        <v>8.3733508953681302</v>
      </c>
      <c r="D358" s="117">
        <v>9.9999989999999999E-4</v>
      </c>
      <c r="E358" s="117">
        <v>1.61769769054192</v>
      </c>
      <c r="F358" s="117">
        <v>4.3054761473949101</v>
      </c>
      <c r="G358" s="117">
        <v>65.728358364105205</v>
      </c>
      <c r="H358" s="117">
        <v>5.4203651785850502</v>
      </c>
      <c r="I358" s="117">
        <v>61.686355590820298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17">
        <v>179</v>
      </c>
      <c r="C360" s="117">
        <v>10.1753528851729</v>
      </c>
      <c r="D360" s="117">
        <v>9.9999989999999999E-4</v>
      </c>
      <c r="E360" s="117">
        <v>1.9626087775597201</v>
      </c>
      <c r="F360" s="117">
        <v>6.1574611411644797</v>
      </c>
      <c r="G360" s="117">
        <v>68.951735305786102</v>
      </c>
      <c r="H360" s="117">
        <v>5.4625928521156304</v>
      </c>
      <c r="I360" s="117">
        <v>64.959332418441704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17">
        <v>180</v>
      </c>
      <c r="C362" s="117">
        <v>8.9890022828028702</v>
      </c>
      <c r="D362" s="117">
        <v>9.9999989999999999E-4</v>
      </c>
      <c r="E362" s="117">
        <v>1.8067685434451399</v>
      </c>
      <c r="F362" s="117">
        <v>5.0188221335411001</v>
      </c>
      <c r="G362" s="117">
        <v>71.7601200103759</v>
      </c>
      <c r="H362" s="117">
        <v>5.4358443498611404</v>
      </c>
      <c r="I362" s="117">
        <v>67.814033651351906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17">
        <v>181</v>
      </c>
      <c r="C364" s="117">
        <v>8.7278436330648503</v>
      </c>
      <c r="D364" s="117">
        <v>9.9999989999999999E-4</v>
      </c>
      <c r="E364" s="117">
        <v>1.6565545430550199</v>
      </c>
      <c r="F364" s="117">
        <v>4.8044731204326299</v>
      </c>
      <c r="G364" s="117">
        <v>63.096177959442102</v>
      </c>
      <c r="H364" s="117">
        <v>5.45885684490203</v>
      </c>
      <c r="I364" s="117">
        <v>59.197445440292299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17">
        <v>182</v>
      </c>
      <c r="C366" s="117">
        <v>9.7810217050405601</v>
      </c>
      <c r="D366" s="117">
        <v>9.9999989999999999E-4</v>
      </c>
      <c r="E366" s="117">
        <v>1.9780859534557</v>
      </c>
      <c r="F366" s="117">
        <v>5.9027583094743497</v>
      </c>
      <c r="G366" s="117">
        <v>66.487757587432796</v>
      </c>
      <c r="H366" s="117">
        <v>5.4677186369895896</v>
      </c>
      <c r="I366" s="117">
        <v>62.630160021781897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17">
        <v>183</v>
      </c>
      <c r="C368" s="117">
        <v>9.8002750323368897</v>
      </c>
      <c r="D368" s="117">
        <v>9.9999989999999999E-4</v>
      </c>
      <c r="E368" s="117">
        <v>1.97391120745585</v>
      </c>
      <c r="F368" s="117">
        <v>5.9624475057308404</v>
      </c>
      <c r="G368" s="117">
        <v>61.9551659584045</v>
      </c>
      <c r="H368" s="117">
        <v>5.3371497392654401</v>
      </c>
      <c r="I368" s="117">
        <v>58.1388797044754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17">
        <v>184</v>
      </c>
      <c r="C370" s="117">
        <v>7.6592324513655399</v>
      </c>
      <c r="D370" s="117">
        <v>9.9999989999999999E-4</v>
      </c>
      <c r="E370" s="117">
        <v>1.57264788334186</v>
      </c>
      <c r="F370" s="117">
        <v>3.8635627902471099</v>
      </c>
      <c r="G370" s="117">
        <v>68.415028285980199</v>
      </c>
      <c r="H370" s="117">
        <v>5.42498656511306</v>
      </c>
      <c r="I370" s="117">
        <v>64.642071378230995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17">
        <v>185</v>
      </c>
      <c r="C372" s="117">
        <v>8.5031657952528708</v>
      </c>
      <c r="D372" s="117">
        <v>9.9999989999999999E-4</v>
      </c>
      <c r="E372" s="117">
        <v>1.7273246026956099</v>
      </c>
      <c r="F372" s="117">
        <v>4.7515163329931402</v>
      </c>
      <c r="G372" s="117">
        <v>71.419754886627203</v>
      </c>
      <c r="H372" s="117">
        <v>5.5765686273574797</v>
      </c>
      <c r="I372" s="117">
        <v>67.690393209457397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17">
        <v>186</v>
      </c>
      <c r="C374" s="117">
        <v>8.0128153470846293</v>
      </c>
      <c r="D374" s="117">
        <v>9.9999989999999999E-4</v>
      </c>
      <c r="E374" s="117">
        <v>1.6483269746486899</v>
      </c>
      <c r="F374" s="117">
        <v>4.3039168119430498</v>
      </c>
      <c r="G374" s="117">
        <v>68.824028301238997</v>
      </c>
      <c r="H374" s="117">
        <v>5.4462657451629601</v>
      </c>
      <c r="I374" s="117">
        <v>65.137186574935896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17">
        <v>187</v>
      </c>
      <c r="C376" s="117">
        <v>7.0634482457087504</v>
      </c>
      <c r="D376" s="117">
        <v>9.9999989999999999E-4</v>
      </c>
      <c r="E376" s="117">
        <v>1.4346262514591199</v>
      </c>
      <c r="F376" s="117">
        <v>3.3977763515252302</v>
      </c>
      <c r="G376" s="117">
        <v>76.139661121368405</v>
      </c>
      <c r="H376" s="117">
        <v>5.7472223043441701</v>
      </c>
      <c r="I376" s="117">
        <v>72.497056698799099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17">
        <v>188</v>
      </c>
      <c r="C378" s="117">
        <v>8.2794279685387195</v>
      </c>
      <c r="D378" s="117">
        <v>9.9999989999999999E-4</v>
      </c>
      <c r="E378" s="117">
        <v>1.7423100219323</v>
      </c>
      <c r="F378" s="117">
        <v>4.6571672467085001</v>
      </c>
      <c r="G378" s="117">
        <v>70.855235004424998</v>
      </c>
      <c r="H378" s="117">
        <v>5.4392067670822097</v>
      </c>
      <c r="I378" s="117">
        <v>67.254419898986797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17">
        <v>189</v>
      </c>
      <c r="C380" s="117">
        <v>7.4258304192469602</v>
      </c>
      <c r="D380" s="118">
        <v>9.9999990000000004E-5</v>
      </c>
      <c r="E380" s="117">
        <v>1.54343936535028</v>
      </c>
      <c r="F380" s="117">
        <v>3.8274201429807202</v>
      </c>
      <c r="G380" s="117">
        <v>69.534455490112293</v>
      </c>
      <c r="H380" s="117">
        <v>5.4208228588104204</v>
      </c>
      <c r="I380" s="117">
        <v>65.938903427124004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17">
        <v>190</v>
      </c>
      <c r="C382" s="117">
        <v>8.6671100212977397</v>
      </c>
      <c r="D382" s="118">
        <v>9.9999990000000004E-5</v>
      </c>
      <c r="E382" s="117">
        <v>1.8119654357433299</v>
      </c>
      <c r="F382" s="117">
        <v>5.0743542084327098</v>
      </c>
      <c r="G382" s="117">
        <v>67.931561660766604</v>
      </c>
      <c r="H382" s="117">
        <v>5.4163923263549796</v>
      </c>
      <c r="I382" s="117">
        <v>64.341836118698097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17">
        <v>191</v>
      </c>
      <c r="C384" s="117">
        <v>7.7237751667316097</v>
      </c>
      <c r="D384" s="118">
        <v>9.9999990000000004E-5</v>
      </c>
      <c r="E384" s="117">
        <v>1.61957627993363</v>
      </c>
      <c r="F384" s="117">
        <v>4.1368380005542997</v>
      </c>
      <c r="G384" s="117">
        <v>67.660312652587805</v>
      </c>
      <c r="H384" s="117">
        <v>5.4506386399269102</v>
      </c>
      <c r="I384" s="117">
        <v>64.076418399810706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17">
        <v>192</v>
      </c>
      <c r="C386" s="117">
        <v>8.60339878155634</v>
      </c>
      <c r="D386" s="118">
        <v>9.9999990000000004E-5</v>
      </c>
      <c r="E386" s="117">
        <v>1.8066285481819699</v>
      </c>
      <c r="F386" s="117">
        <v>5.0223451806948702</v>
      </c>
      <c r="G386" s="117">
        <v>66.789942550659106</v>
      </c>
      <c r="H386" s="117">
        <v>5.4589496374130198</v>
      </c>
      <c r="I386" s="117">
        <v>63.2119591474533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17">
        <v>193</v>
      </c>
      <c r="C388" s="117">
        <v>9.1183280761425305</v>
      </c>
      <c r="D388" s="118">
        <v>9.9999990000000004E-5</v>
      </c>
      <c r="E388" s="117">
        <v>1.8721614434168801</v>
      </c>
      <c r="F388" s="117">
        <v>5.5431659038250203</v>
      </c>
      <c r="G388" s="117">
        <v>67.341226768493598</v>
      </c>
      <c r="H388" s="117">
        <v>5.47977467775344</v>
      </c>
      <c r="I388" s="117">
        <v>63.7691362142562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17">
        <v>194</v>
      </c>
      <c r="C390" s="117">
        <v>7.8021446191347499</v>
      </c>
      <c r="D390" s="118">
        <v>9.9999990000000004E-5</v>
      </c>
      <c r="E390" s="117">
        <v>1.6414422599168901</v>
      </c>
      <c r="F390" s="117">
        <v>4.23293123795436</v>
      </c>
      <c r="G390" s="117">
        <v>67.803380203247002</v>
      </c>
      <c r="H390" s="117">
        <v>5.5004831671714696</v>
      </c>
      <c r="I390" s="117">
        <v>64.237267684936498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17">
        <v>195</v>
      </c>
      <c r="C392" s="117">
        <v>7.4449459406045699</v>
      </c>
      <c r="D392" s="118">
        <v>9.9999990000000004E-5</v>
      </c>
      <c r="E392" s="117">
        <v>1.5663861792821101</v>
      </c>
      <c r="F392" s="117">
        <v>3.88174497164212</v>
      </c>
      <c r="G392" s="117">
        <v>67.493176078796296</v>
      </c>
      <c r="H392" s="117">
        <v>5.4998768925666797</v>
      </c>
      <c r="I392" s="117">
        <v>63.933138871192902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17">
        <v>196</v>
      </c>
      <c r="C394" s="117">
        <v>8.3359820292546196</v>
      </c>
      <c r="D394" s="118">
        <v>9.9999990000000004E-5</v>
      </c>
      <c r="E394" s="117">
        <v>1.7008241735971801</v>
      </c>
      <c r="F394" s="117">
        <v>4.7788470662557101</v>
      </c>
      <c r="G394" s="117">
        <v>67.322442436218196</v>
      </c>
      <c r="H394" s="117">
        <v>5.5028500914573604</v>
      </c>
      <c r="I394" s="117">
        <v>63.768453359603797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17">
        <v>197</v>
      </c>
      <c r="C396" s="117">
        <v>8.6171259513268108</v>
      </c>
      <c r="D396" s="118">
        <v>9.9999990000000004E-5</v>
      </c>
      <c r="E396" s="117">
        <v>1.7495320737361899</v>
      </c>
      <c r="F396" s="117">
        <v>5.0660474804731503</v>
      </c>
      <c r="G396" s="117">
        <v>67.624618530273395</v>
      </c>
      <c r="H396" s="117">
        <v>5.5023007631301803</v>
      </c>
      <c r="I396" s="117">
        <v>64.0767049789428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17">
        <v>198</v>
      </c>
      <c r="C398" s="117">
        <v>7.50041602208064</v>
      </c>
      <c r="D398" s="118">
        <v>9.9999990000000004E-5</v>
      </c>
      <c r="E398" s="117">
        <v>1.5798204380732299</v>
      </c>
      <c r="F398" s="117">
        <v>3.9554441341987001</v>
      </c>
      <c r="G398" s="117">
        <v>67.249710845947206</v>
      </c>
      <c r="H398" s="117">
        <v>5.4961621403694103</v>
      </c>
      <c r="I398" s="117">
        <v>63.707922267913801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17">
        <v>199</v>
      </c>
      <c r="C400" s="117">
        <v>8.0318525937887308</v>
      </c>
      <c r="D400" s="118">
        <v>9.9999990000000004E-5</v>
      </c>
      <c r="E400" s="117">
        <v>1.6565819703615601</v>
      </c>
      <c r="F400" s="117">
        <v>4.49303218722343</v>
      </c>
      <c r="G400" s="117">
        <v>67.293751335143995</v>
      </c>
      <c r="H400" s="117">
        <v>5.49493335485458</v>
      </c>
      <c r="I400" s="117">
        <v>63.758152556419297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17">
        <v>200</v>
      </c>
      <c r="C402" s="117">
        <v>8.4126149140871398</v>
      </c>
      <c r="D402" s="118">
        <v>9.9999990000000004E-5</v>
      </c>
      <c r="E402" s="117">
        <v>1.7821149459251899</v>
      </c>
      <c r="F402" s="117">
        <v>4.8800105727635898</v>
      </c>
      <c r="G402" s="117">
        <v>66.904055404662998</v>
      </c>
      <c r="H402" s="117">
        <v>5.4882858633994998</v>
      </c>
      <c r="I402" s="117">
        <v>63.374692106246897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17">
        <v>201</v>
      </c>
      <c r="C404" s="117">
        <v>7.4645407199859601</v>
      </c>
      <c r="D404" s="118">
        <v>9.9999990000000004E-5</v>
      </c>
      <c r="E404" s="117">
        <v>1.5928654372692099</v>
      </c>
      <c r="F404" s="117">
        <v>3.9381928375134101</v>
      </c>
      <c r="G404" s="117">
        <v>66.983779907226506</v>
      </c>
      <c r="H404" s="117">
        <v>5.5038133144378598</v>
      </c>
      <c r="I404" s="117">
        <v>63.460693669319099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17">
        <v>202</v>
      </c>
      <c r="C406" s="117">
        <v>7.2965400769160302</v>
      </c>
      <c r="D406" s="118">
        <v>9.9999990000000004E-5</v>
      </c>
      <c r="E406" s="117">
        <v>1.5265221756238201</v>
      </c>
      <c r="F406" s="117">
        <v>3.7765057545441798</v>
      </c>
      <c r="G406" s="117">
        <v>66.386703491210895</v>
      </c>
      <c r="H406" s="117">
        <v>5.4862980246543804</v>
      </c>
      <c r="I406" s="117">
        <v>62.869981265067999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17">
        <v>203</v>
      </c>
      <c r="C408" s="117">
        <v>9.3741248570955698</v>
      </c>
      <c r="D408" s="118">
        <v>9.9999990000000004E-5</v>
      </c>
      <c r="E408" s="117">
        <v>1.9474476782175201</v>
      </c>
      <c r="F408" s="117">
        <v>5.8604638668206999</v>
      </c>
      <c r="G408" s="117">
        <v>66.990872192382795</v>
      </c>
      <c r="H408" s="117">
        <v>5.5060754060745198</v>
      </c>
      <c r="I408" s="117">
        <v>63.480495691299403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17">
        <v>204</v>
      </c>
      <c r="C410" s="117">
        <v>8.3460598175342202</v>
      </c>
      <c r="D410" s="118">
        <v>9.9999990000000004E-5</v>
      </c>
      <c r="E410" s="117">
        <v>1.7724117613755701</v>
      </c>
      <c r="F410" s="117">
        <v>4.8387537002563397</v>
      </c>
      <c r="G410" s="117">
        <v>67.863135242462107</v>
      </c>
      <c r="H410" s="117">
        <v>5.53705040216445</v>
      </c>
      <c r="I410" s="117">
        <v>64.359159779548605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17">
        <v>205</v>
      </c>
      <c r="C412" s="117">
        <v>7.2729783058166504</v>
      </c>
      <c r="D412" s="118">
        <v>9.9999990000000004E-5</v>
      </c>
      <c r="E412" s="117">
        <v>1.53455508443025</v>
      </c>
      <c r="F412" s="117">
        <v>3.7721021404633102</v>
      </c>
      <c r="G412" s="117">
        <v>67.440041828155501</v>
      </c>
      <c r="H412" s="117">
        <v>5.5333363533020004</v>
      </c>
      <c r="I412" s="117">
        <v>63.942519974708503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17">
        <v>206</v>
      </c>
      <c r="C414" s="117">
        <v>7.1444873993213296</v>
      </c>
      <c r="D414" s="118">
        <v>9.9999990000000004E-5</v>
      </c>
      <c r="E414" s="117">
        <v>1.55230062741499</v>
      </c>
      <c r="F414" s="117">
        <v>3.6500882552220202</v>
      </c>
      <c r="G414" s="117">
        <v>67.048044586181604</v>
      </c>
      <c r="H414" s="117">
        <v>5.5483272910118098</v>
      </c>
      <c r="I414" s="117">
        <v>63.557015657424898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17">
        <v>207</v>
      </c>
      <c r="C416" s="117">
        <v>9.0389195405519907</v>
      </c>
      <c r="D416" s="118">
        <v>9.9999990000000004E-5</v>
      </c>
      <c r="E416" s="117">
        <v>1.82685297269087</v>
      </c>
      <c r="F416" s="117">
        <v>5.5510390630135102</v>
      </c>
      <c r="G416" s="117">
        <v>67.334729576110803</v>
      </c>
      <c r="H416" s="117">
        <v>5.5429341673851003</v>
      </c>
      <c r="I416" s="117">
        <v>63.850255990028302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17">
        <v>208</v>
      </c>
      <c r="C418" s="117">
        <v>8.4099776194645806</v>
      </c>
      <c r="D418" s="118">
        <v>9.9999990000000004E-5</v>
      </c>
      <c r="E418" s="117">
        <v>1.77202955805338</v>
      </c>
      <c r="F418" s="117">
        <v>4.9286698332199599</v>
      </c>
      <c r="G418" s="117">
        <v>66.862955284118598</v>
      </c>
      <c r="H418" s="117">
        <v>5.5285436511039698</v>
      </c>
      <c r="I418" s="117">
        <v>63.385071444511397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17">
        <v>209</v>
      </c>
      <c r="C420" s="117">
        <v>7.5170586842756997</v>
      </c>
      <c r="D420" s="118">
        <v>9.9999990000000004E-5</v>
      </c>
      <c r="E420" s="117">
        <v>1.54052470509822</v>
      </c>
      <c r="F420" s="117">
        <v>4.0423420300850497</v>
      </c>
      <c r="G420" s="117">
        <v>66.919259738922094</v>
      </c>
      <c r="H420" s="117">
        <v>5.5462278842926001</v>
      </c>
      <c r="I420" s="117">
        <v>63.4479851961135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17">
        <v>210</v>
      </c>
      <c r="C422" s="117">
        <v>8.1805699238410305</v>
      </c>
      <c r="D422" s="118">
        <v>9.9999990000000004E-5</v>
      </c>
      <c r="E422" s="117">
        <v>1.70917602685781</v>
      </c>
      <c r="F422" s="117">
        <v>4.7124747542234502</v>
      </c>
      <c r="G422" s="117">
        <v>66.314707279205294</v>
      </c>
      <c r="H422" s="117">
        <v>5.5111468911170904</v>
      </c>
      <c r="I422" s="117">
        <v>62.850062727928098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17">
        <v>211</v>
      </c>
      <c r="C424" s="117">
        <v>8.1291552506960301</v>
      </c>
      <c r="D424" s="118">
        <v>9.9999990000000004E-5</v>
      </c>
      <c r="E424" s="117">
        <v>1.7478774740145699</v>
      </c>
      <c r="F424" s="117">
        <v>4.6677452967716997</v>
      </c>
      <c r="G424" s="117">
        <v>66.363989925384502</v>
      </c>
      <c r="H424" s="117">
        <v>5.5348597884178101</v>
      </c>
      <c r="I424" s="117">
        <v>62.906106734275802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17">
        <v>212</v>
      </c>
      <c r="C426" s="117">
        <v>8.8229236969580995</v>
      </c>
      <c r="D426" s="118">
        <v>9.9999990000000004E-5</v>
      </c>
      <c r="E426" s="117">
        <v>1.8938010449592799</v>
      </c>
      <c r="F426" s="117">
        <v>5.3682687649360004</v>
      </c>
      <c r="G426" s="117">
        <v>67.509723377227701</v>
      </c>
      <c r="H426" s="117">
        <v>5.5842760324478098</v>
      </c>
      <c r="I426" s="117">
        <v>64.058594942092896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17">
        <v>213</v>
      </c>
      <c r="C428" s="117">
        <v>8.3722380308004496</v>
      </c>
      <c r="D428" s="118">
        <v>9.9999990000000004E-5</v>
      </c>
      <c r="E428" s="117">
        <v>1.78458857994813</v>
      </c>
      <c r="F428" s="117">
        <v>4.9243931243052801</v>
      </c>
      <c r="G428" s="117">
        <v>66.404774284362702</v>
      </c>
      <c r="H428" s="117">
        <v>5.5150919556617701</v>
      </c>
      <c r="I428" s="117">
        <v>62.960483431816101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17">
        <v>214</v>
      </c>
      <c r="C430" s="117">
        <v>8.7353448684398902</v>
      </c>
      <c r="D430" s="118">
        <v>9.9999990000000004E-5</v>
      </c>
      <c r="E430" s="117">
        <v>1.8875736594200101</v>
      </c>
      <c r="F430" s="117">
        <v>5.2943549018639704</v>
      </c>
      <c r="G430" s="117">
        <v>66.6292698860168</v>
      </c>
      <c r="H430" s="117">
        <v>5.5218262553214998</v>
      </c>
      <c r="I430" s="117">
        <v>63.191832852363497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17">
        <v>215</v>
      </c>
      <c r="C432" s="117">
        <v>7.8526542370135903</v>
      </c>
      <c r="D432" s="118">
        <v>9.9999990000000004E-5</v>
      </c>
      <c r="E432" s="117">
        <v>1.7139356296796</v>
      </c>
      <c r="F432" s="117">
        <v>4.4185098272103502</v>
      </c>
      <c r="G432" s="117">
        <v>67.127139091491699</v>
      </c>
      <c r="H432" s="117">
        <v>5.5280438303947399</v>
      </c>
      <c r="I432" s="117">
        <v>63.696562409400897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17">
        <v>216</v>
      </c>
      <c r="C434" s="117">
        <v>7.5409723795377204</v>
      </c>
      <c r="D434" s="118">
        <v>9.9999990000000004E-5</v>
      </c>
      <c r="E434" s="117">
        <v>1.68081668477792</v>
      </c>
      <c r="F434" s="117">
        <v>4.1137252404139497</v>
      </c>
      <c r="G434" s="117">
        <v>67.835990333557106</v>
      </c>
      <c r="H434" s="117">
        <v>5.5332931160926799</v>
      </c>
      <c r="I434" s="117">
        <v>64.412350797653204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17">
        <v>217</v>
      </c>
      <c r="C436" s="117">
        <v>8.1444960557497392</v>
      </c>
      <c r="D436" s="118">
        <v>9.9999990000000004E-5</v>
      </c>
      <c r="E436" s="117">
        <v>1.6894594109975301</v>
      </c>
      <c r="F436" s="117">
        <v>4.7241978966272704</v>
      </c>
      <c r="G436" s="117">
        <v>68.413390636444007</v>
      </c>
      <c r="H436" s="117">
        <v>5.5440516591072004</v>
      </c>
      <c r="I436" s="117">
        <v>64.996701121330204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17">
        <v>218</v>
      </c>
      <c r="C438" s="117">
        <v>8.7577504194699802</v>
      </c>
      <c r="D438" s="118">
        <v>9.9999990000000004E-5</v>
      </c>
      <c r="E438" s="117">
        <v>1.8391721386175801</v>
      </c>
      <c r="F438" s="117">
        <v>5.3443959263654799</v>
      </c>
      <c r="G438" s="117">
        <v>67.773795318603504</v>
      </c>
      <c r="H438" s="117">
        <v>5.5310094952583304</v>
      </c>
      <c r="I438" s="117">
        <v>64.364061093330307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17">
        <v>219</v>
      </c>
      <c r="C440" s="117">
        <v>7.8871646844423697</v>
      </c>
      <c r="D440" s="118">
        <v>9.9999990000000004E-5</v>
      </c>
      <c r="E440" s="117">
        <v>1.67581256765585</v>
      </c>
      <c r="F440" s="117">
        <v>4.4807928938131996</v>
      </c>
      <c r="G440" s="117">
        <v>68.144781970977704</v>
      </c>
      <c r="H440" s="117">
        <v>5.54408053159713</v>
      </c>
      <c r="I440" s="117">
        <v>64.742086482047995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17">
        <v>220</v>
      </c>
      <c r="C442" s="117">
        <v>8.5677482898418695</v>
      </c>
      <c r="D442" s="118">
        <v>9.9999990000000004E-5</v>
      </c>
      <c r="E442" s="117">
        <v>1.82088850094721</v>
      </c>
      <c r="F442" s="117">
        <v>5.1684775925599604</v>
      </c>
      <c r="G442" s="117">
        <v>67.951780986785806</v>
      </c>
      <c r="H442" s="117">
        <v>5.5496595621109002</v>
      </c>
      <c r="I442" s="117">
        <v>64.556194710731504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17">
        <v>221</v>
      </c>
      <c r="C444" s="117">
        <v>7.8572124701279797</v>
      </c>
      <c r="D444" s="118">
        <v>9.9999990000000004E-5</v>
      </c>
      <c r="E444" s="117">
        <v>1.68451001093937</v>
      </c>
      <c r="F444" s="117">
        <v>4.4650492530602603</v>
      </c>
      <c r="G444" s="117">
        <v>68.001687049865694</v>
      </c>
      <c r="H444" s="117">
        <v>5.5468950867652804</v>
      </c>
      <c r="I444" s="117">
        <v>64.613217878341601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17">
        <v>222</v>
      </c>
      <c r="C446" s="117">
        <v>9.0005403848794696</v>
      </c>
      <c r="D446" s="118">
        <v>9.9999990000000004E-5</v>
      </c>
      <c r="E446" s="117">
        <v>1.8954248749292799</v>
      </c>
      <c r="F446" s="117">
        <v>5.6154908996361899</v>
      </c>
      <c r="G446" s="117">
        <v>67.358390998840306</v>
      </c>
      <c r="H446" s="117">
        <v>5.5740799427032401</v>
      </c>
      <c r="I446" s="117">
        <v>63.977039885520902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17">
        <v>223</v>
      </c>
      <c r="C448" s="117">
        <v>8.5771067692683296</v>
      </c>
      <c r="D448" s="118">
        <v>9.9999990000000004E-5</v>
      </c>
      <c r="E448" s="117">
        <v>1.8300415552579401</v>
      </c>
      <c r="F448" s="117">
        <v>5.1991845323489203</v>
      </c>
      <c r="G448" s="117">
        <v>66.991981792449906</v>
      </c>
      <c r="H448" s="117">
        <v>5.5386465311050399</v>
      </c>
      <c r="I448" s="117">
        <v>63.6177790403366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17">
        <v>224</v>
      </c>
      <c r="C450" s="117">
        <v>7.4467702095325103</v>
      </c>
      <c r="D450" s="118">
        <v>9.9999990000000004E-5</v>
      </c>
      <c r="E450" s="117">
        <v>1.6328965265017199</v>
      </c>
      <c r="F450" s="117">
        <v>4.07601588047467</v>
      </c>
      <c r="G450" s="117">
        <v>67.345491027831997</v>
      </c>
      <c r="H450" s="117">
        <v>5.5471086978912298</v>
      </c>
      <c r="I450" s="117">
        <v>63.978496313095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17">
        <v>225</v>
      </c>
      <c r="C452" s="117">
        <v>6.8972188326028601</v>
      </c>
      <c r="D452" s="118">
        <v>9.9999990000000004E-5</v>
      </c>
      <c r="E452" s="117">
        <v>1.4785104852456299</v>
      </c>
      <c r="F452" s="117">
        <v>3.5337487046535099</v>
      </c>
      <c r="G452" s="117">
        <v>66.89013671875</v>
      </c>
      <c r="H452" s="117">
        <v>5.52541887760162</v>
      </c>
      <c r="I452" s="117">
        <v>63.530471181869501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17">
        <v>226</v>
      </c>
      <c r="C454" s="117">
        <v>7.6658428448897098</v>
      </c>
      <c r="D454" s="118">
        <v>9.9999990000000004E-5</v>
      </c>
      <c r="E454" s="117">
        <v>1.6585792853282</v>
      </c>
      <c r="F454" s="117">
        <v>4.30970472785142</v>
      </c>
      <c r="G454" s="117">
        <v>66.761703681945804</v>
      </c>
      <c r="H454" s="117">
        <v>5.52100645303726</v>
      </c>
      <c r="I454" s="117">
        <v>63.409390568733201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17">
        <v>227</v>
      </c>
      <c r="C456" s="117">
        <v>8.0351368463956394</v>
      </c>
      <c r="D456" s="118">
        <v>9.9999990000000004E-5</v>
      </c>
      <c r="E456" s="117">
        <v>1.6765127617579201</v>
      </c>
      <c r="F456" s="117">
        <v>4.6863800608194701</v>
      </c>
      <c r="G456" s="117">
        <v>67.060266113281202</v>
      </c>
      <c r="H456" s="117">
        <v>5.53032385110855</v>
      </c>
      <c r="I456" s="117">
        <v>63.715359783172602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17">
        <v>228</v>
      </c>
      <c r="C458" s="117">
        <v>7.22672271728515</v>
      </c>
      <c r="D458" s="118">
        <v>9.9999990000000004E-5</v>
      </c>
      <c r="E458" s="117">
        <v>1.5786783511822</v>
      </c>
      <c r="F458" s="117">
        <v>3.8853514423737101</v>
      </c>
      <c r="G458" s="117">
        <v>67.403109836578295</v>
      </c>
      <c r="H458" s="117">
        <v>5.5401101469993499</v>
      </c>
      <c r="I458" s="117">
        <v>64.065569376945405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17">
        <v>229</v>
      </c>
      <c r="C460" s="117">
        <v>9.6935698435856708</v>
      </c>
      <c r="D460" s="118">
        <v>9.9999990000000004E-5</v>
      </c>
      <c r="E460" s="117">
        <v>1.9231577744850701</v>
      </c>
      <c r="F460" s="117">
        <v>6.3596037442867503</v>
      </c>
      <c r="G460" s="117">
        <v>67.725359249114902</v>
      </c>
      <c r="H460" s="117">
        <v>5.5245301604270898</v>
      </c>
      <c r="I460" s="117">
        <v>64.395209240913303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17">
        <v>230</v>
      </c>
      <c r="C462" s="117">
        <v>8.4783328313093893</v>
      </c>
      <c r="D462" s="118">
        <v>9.9999990000000004E-5</v>
      </c>
      <c r="E462" s="117">
        <v>1.84804423497273</v>
      </c>
      <c r="F462" s="117">
        <v>5.1517393038822998</v>
      </c>
      <c r="G462" s="117">
        <v>67.116464805603002</v>
      </c>
      <c r="H462" s="117">
        <v>5.5044736027717498</v>
      </c>
      <c r="I462" s="117">
        <v>63.793717432022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17">
        <v>231</v>
      </c>
      <c r="C464" s="117">
        <v>7.7823611956376197</v>
      </c>
      <c r="D464" s="118">
        <v>9.9999990000000004E-5</v>
      </c>
      <c r="E464" s="117">
        <v>1.65072157979011</v>
      </c>
      <c r="F464" s="117">
        <v>4.4632257223129201</v>
      </c>
      <c r="G464" s="117">
        <v>67.775318813323906</v>
      </c>
      <c r="H464" s="117">
        <v>5.5357947587966896</v>
      </c>
      <c r="I464" s="117">
        <v>64.460088777542097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17">
        <v>232</v>
      </c>
      <c r="C466" s="117">
        <v>7.6625196016751804</v>
      </c>
      <c r="D466" s="118">
        <v>9.9999990000000004E-5</v>
      </c>
      <c r="E466" s="117">
        <v>1.6421965246017101</v>
      </c>
      <c r="F466" s="117">
        <v>4.3509016243311001</v>
      </c>
      <c r="G466" s="117">
        <v>66.468835735320994</v>
      </c>
      <c r="H466" s="117">
        <v>5.4803187370300197</v>
      </c>
      <c r="I466" s="117">
        <v>63.161131167411803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17">
        <v>233</v>
      </c>
      <c r="C468" s="117">
        <v>7.92264533042907</v>
      </c>
      <c r="D468" s="118">
        <v>9.9999990000000004E-5</v>
      </c>
      <c r="E468" s="117">
        <v>1.7344111227072201</v>
      </c>
      <c r="F468" s="117">
        <v>4.6185709421451202</v>
      </c>
      <c r="G468" s="117">
        <v>66.342537879943805</v>
      </c>
      <c r="H468" s="117">
        <v>5.4843204379081696</v>
      </c>
      <c r="I468" s="117">
        <v>63.042405486106802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17">
        <v>234</v>
      </c>
      <c r="C470" s="117">
        <v>7.7673028799203703</v>
      </c>
      <c r="D470" s="118">
        <v>9.9999990000000004E-5</v>
      </c>
      <c r="E470" s="117">
        <v>1.6725559486792601</v>
      </c>
      <c r="F470" s="117">
        <v>4.4708220408512904</v>
      </c>
      <c r="G470" s="117">
        <v>65.856063365936194</v>
      </c>
      <c r="H470" s="117">
        <v>5.4835477232932996</v>
      </c>
      <c r="I470" s="117">
        <v>62.5635360717773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17">
        <v>235</v>
      </c>
      <c r="C472" s="117">
        <v>9.2819776351635195</v>
      </c>
      <c r="D472" s="118">
        <v>9.9999990000000004E-5</v>
      </c>
      <c r="E472" s="117">
        <v>1.9976129669409499</v>
      </c>
      <c r="F472" s="117">
        <v>5.9930639817164497</v>
      </c>
      <c r="G472" s="117">
        <v>65.634507179260197</v>
      </c>
      <c r="H472" s="117">
        <v>5.4795578718185398</v>
      </c>
      <c r="I472" s="117">
        <v>62.349547457695003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17">
        <v>236</v>
      </c>
      <c r="C474" s="117">
        <v>8.2981594342451803</v>
      </c>
      <c r="D474" s="118">
        <v>9.9999990000000004E-5</v>
      </c>
      <c r="E474" s="117">
        <v>1.7861220217667999</v>
      </c>
      <c r="F474" s="117">
        <v>5.0169006907022897</v>
      </c>
      <c r="G474" s="117">
        <v>66.505233192443796</v>
      </c>
      <c r="H474" s="117">
        <v>5.4757134914398096</v>
      </c>
      <c r="I474" s="117">
        <v>63.227982378005898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17">
        <v>237</v>
      </c>
      <c r="C476" s="117">
        <v>6.9893371508671596</v>
      </c>
      <c r="D476" s="118">
        <v>9.9999990000000004E-5</v>
      </c>
      <c r="E476" s="117">
        <v>1.55407757942493</v>
      </c>
      <c r="F476" s="117">
        <v>3.7157598917300798</v>
      </c>
      <c r="G476" s="117">
        <v>66.411059856414795</v>
      </c>
      <c r="H476" s="117">
        <v>5.5231225728988598</v>
      </c>
      <c r="I476" s="117">
        <v>63.1414650678634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17">
        <v>238</v>
      </c>
      <c r="C478" s="117">
        <v>8.2671563992133503</v>
      </c>
      <c r="D478" s="118">
        <v>9.9999990000000004E-5</v>
      </c>
      <c r="E478" s="117">
        <v>1.7564213757331499</v>
      </c>
      <c r="F478" s="117">
        <v>5.0012889458582901</v>
      </c>
      <c r="G478" s="117">
        <v>67.197590255737296</v>
      </c>
      <c r="H478" s="117">
        <v>5.5465560436248698</v>
      </c>
      <c r="I478" s="117">
        <v>63.935742211341797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17">
        <v>239</v>
      </c>
      <c r="C480" s="117">
        <v>7.57673747722919</v>
      </c>
      <c r="D480" s="118">
        <v>1.0000000000000001E-5</v>
      </c>
      <c r="E480" s="117">
        <v>1.66091084480285</v>
      </c>
      <c r="F480" s="117">
        <v>4.3152717053890202</v>
      </c>
      <c r="G480" s="117">
        <v>67.858815002441403</v>
      </c>
      <c r="H480" s="117">
        <v>5.57335671186447</v>
      </c>
      <c r="I480" s="117">
        <v>64.597769546508701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17">
        <v>240</v>
      </c>
      <c r="C482" s="117">
        <v>8.0154982713552592</v>
      </c>
      <c r="D482" s="118">
        <v>1.0000000000000001E-5</v>
      </c>
      <c r="E482" s="117">
        <v>1.6801479642207799</v>
      </c>
      <c r="F482" s="117">
        <v>4.7548493284445499</v>
      </c>
      <c r="G482" s="117">
        <v>68.045649909973093</v>
      </c>
      <c r="H482" s="117">
        <v>5.5815568089485099</v>
      </c>
      <c r="I482" s="117">
        <v>64.785423851013107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17">
        <v>241</v>
      </c>
      <c r="C484" s="117">
        <v>7.70732166216923</v>
      </c>
      <c r="D484" s="118">
        <v>1.0000000000000001E-5</v>
      </c>
      <c r="E484" s="117">
        <v>1.6549009336875</v>
      </c>
      <c r="F484" s="117">
        <v>4.4474991605831997</v>
      </c>
      <c r="G484" s="117">
        <v>68.531025981902999</v>
      </c>
      <c r="H484" s="117">
        <v>5.5881606578826899</v>
      </c>
      <c r="I484" s="117">
        <v>65.271632170677094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17">
        <v>242</v>
      </c>
      <c r="C486" s="117">
        <v>8.3380239376654899</v>
      </c>
      <c r="D486" s="118">
        <v>1.0000000000000001E-5</v>
      </c>
      <c r="E486" s="117">
        <v>1.8158383529919799</v>
      </c>
      <c r="F486" s="117">
        <v>5.07903552055358</v>
      </c>
      <c r="G486" s="117">
        <v>68.499144935607902</v>
      </c>
      <c r="H486" s="117">
        <v>5.5881422400474499</v>
      </c>
      <c r="I486" s="117">
        <v>65.240599703788703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17">
        <v>243</v>
      </c>
      <c r="C488" s="117">
        <v>7.0807886490455001</v>
      </c>
      <c r="D488" s="118">
        <v>1.0000000000000001E-5</v>
      </c>
      <c r="E488" s="117">
        <v>1.55606697614376</v>
      </c>
      <c r="F488" s="117">
        <v>3.8226445248493701</v>
      </c>
      <c r="G488" s="117">
        <v>68.4240269660949</v>
      </c>
      <c r="H488" s="117">
        <v>5.5826408386230399</v>
      </c>
      <c r="I488" s="117">
        <v>65.166331195831305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17">
        <v>244</v>
      </c>
      <c r="C490" s="117">
        <v>7.2090678031627897</v>
      </c>
      <c r="D490" s="118">
        <v>1.0000000000000001E-5</v>
      </c>
      <c r="E490" s="117">
        <v>1.5921065990741401</v>
      </c>
      <c r="F490" s="117">
        <v>3.9517746155078499</v>
      </c>
      <c r="G490" s="117">
        <v>68.6414290428161</v>
      </c>
      <c r="H490" s="117">
        <v>5.59392813444137</v>
      </c>
      <c r="I490" s="117">
        <v>65.384576845168993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17">
        <v>245</v>
      </c>
      <c r="C492" s="117">
        <v>7.4768810455615702</v>
      </c>
      <c r="D492" s="118">
        <v>1.0000000000000001E-5</v>
      </c>
      <c r="E492" s="117">
        <v>1.6334255956686401</v>
      </c>
      <c r="F492" s="117">
        <v>4.2204471230506897</v>
      </c>
      <c r="G492" s="117">
        <v>68.782377624511696</v>
      </c>
      <c r="H492" s="117">
        <v>5.5980983018875099</v>
      </c>
      <c r="I492" s="117">
        <v>65.526392054557803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17">
        <v>246</v>
      </c>
      <c r="C494" s="117">
        <v>7.74447442935063</v>
      </c>
      <c r="D494" s="118">
        <v>1.0000000000000001E-5</v>
      </c>
      <c r="E494" s="117">
        <v>1.6878539255032099</v>
      </c>
      <c r="F494" s="117">
        <v>4.4889064385340696</v>
      </c>
      <c r="G494" s="117">
        <v>68.851764202117906</v>
      </c>
      <c r="H494" s="117">
        <v>5.6048424482345496</v>
      </c>
      <c r="I494" s="117">
        <v>65.596639037132206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17">
        <v>247</v>
      </c>
      <c r="C496" s="117">
        <v>10.203957520998401</v>
      </c>
      <c r="D496" s="118">
        <v>1.0000000000000001E-5</v>
      </c>
      <c r="E496" s="117">
        <v>2.0319328055931898</v>
      </c>
      <c r="F496" s="117">
        <v>6.9492622568057101</v>
      </c>
      <c r="G496" s="117">
        <v>69.193820571899394</v>
      </c>
      <c r="H496" s="117">
        <v>5.6237178206443703</v>
      </c>
      <c r="I496" s="117">
        <v>65.939588165283197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17">
        <v>248</v>
      </c>
      <c r="C498" s="117">
        <v>8.4164517842806301</v>
      </c>
      <c r="D498" s="118">
        <v>1.0000000000000001E-5</v>
      </c>
      <c r="E498" s="117">
        <v>1.8146675550020599</v>
      </c>
      <c r="F498" s="117">
        <v>5.1626353401404099</v>
      </c>
      <c r="G498" s="117">
        <v>69.169163131713802</v>
      </c>
      <c r="H498" s="117">
        <v>5.6272454738616897</v>
      </c>
      <c r="I498" s="117">
        <v>65.915796208381593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17">
        <v>249</v>
      </c>
      <c r="C500" s="117">
        <v>7.2728665241828301</v>
      </c>
      <c r="D500" s="118">
        <v>1.0000000000000001E-5</v>
      </c>
      <c r="E500" s="117">
        <v>1.6557086041340401</v>
      </c>
      <c r="F500" s="117">
        <v>4.0199309908426697</v>
      </c>
      <c r="G500" s="117">
        <v>69.1732831954956</v>
      </c>
      <c r="H500" s="117">
        <v>5.6288483142852703</v>
      </c>
      <c r="I500" s="117">
        <v>65.920811295509296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17">
        <v>250</v>
      </c>
      <c r="C502" s="117">
        <v>7.8917800829960703</v>
      </c>
      <c r="D502" s="118">
        <v>1.0000000000000001E-5</v>
      </c>
      <c r="E502" s="117">
        <v>1.73391162202908</v>
      </c>
      <c r="F502" s="117">
        <v>4.6397356643126502</v>
      </c>
      <c r="G502" s="117">
        <v>68.911454391479495</v>
      </c>
      <c r="H502" s="117">
        <v>5.6143154263496298</v>
      </c>
      <c r="I502" s="117">
        <v>65.659873557090705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17">
        <v>251</v>
      </c>
      <c r="C504" s="117">
        <v>8.6493975932781506</v>
      </c>
      <c r="D504" s="118">
        <v>1.0000000000000001E-5</v>
      </c>
      <c r="E504" s="117">
        <v>1.8602166565564899</v>
      </c>
      <c r="F504" s="117">
        <v>5.39824983706841</v>
      </c>
      <c r="G504" s="117">
        <v>69.100951766967697</v>
      </c>
      <c r="H504" s="117">
        <v>5.6196925878524704</v>
      </c>
      <c r="I504" s="117">
        <v>65.850276470184298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17">
        <v>252</v>
      </c>
      <c r="C506" s="117">
        <v>8.0215695821321908</v>
      </c>
      <c r="D506" s="118">
        <v>1.0000000000000001E-5</v>
      </c>
      <c r="E506" s="117">
        <v>1.7273963093757601</v>
      </c>
      <c r="F506" s="117">
        <v>4.7713309847391496</v>
      </c>
      <c r="G506" s="117">
        <v>69.016076278686498</v>
      </c>
      <c r="H506" s="117">
        <v>5.6130377650260899</v>
      </c>
      <c r="I506" s="117">
        <v>65.766307902336095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17">
        <v>253</v>
      </c>
      <c r="C508" s="117">
        <v>7.1556305518517096</v>
      </c>
      <c r="D508" s="118">
        <v>1.0000000000000001E-5</v>
      </c>
      <c r="E508" s="117">
        <v>1.56767974679286</v>
      </c>
      <c r="F508" s="117">
        <v>3.9063086234606201</v>
      </c>
      <c r="G508" s="117">
        <v>69.243033790588299</v>
      </c>
      <c r="H508" s="117">
        <v>5.6208774924278204</v>
      </c>
      <c r="I508" s="117">
        <v>65.994184851646395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17">
        <v>254</v>
      </c>
      <c r="C510" s="117">
        <v>9.0927139612344501</v>
      </c>
      <c r="D510" s="118">
        <v>1.0000000000000001E-5</v>
      </c>
      <c r="E510" s="117">
        <v>1.90690826223446</v>
      </c>
      <c r="F510" s="117">
        <v>5.8443135068966701</v>
      </c>
      <c r="G510" s="117">
        <v>69.346421813964795</v>
      </c>
      <c r="H510" s="117">
        <v>5.6341901659965501</v>
      </c>
      <c r="I510" s="117">
        <v>66.098500537872297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17">
        <v>255</v>
      </c>
      <c r="C512" s="117">
        <v>7.3674139242905801</v>
      </c>
      <c r="D512" s="118">
        <v>1.0000000000000001E-5</v>
      </c>
      <c r="E512" s="117">
        <v>1.64220438553736</v>
      </c>
      <c r="F512" s="117">
        <v>4.1199362002886204</v>
      </c>
      <c r="G512" s="117">
        <v>69.251325416564896</v>
      </c>
      <c r="H512" s="117">
        <v>5.6280649900436401</v>
      </c>
      <c r="I512" s="117">
        <v>66.004331755638106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17">
        <v>256</v>
      </c>
      <c r="C514" s="117">
        <v>8.9308803815108</v>
      </c>
      <c r="D514" s="118">
        <v>1.0000000000000001E-5</v>
      </c>
      <c r="E514" s="117">
        <v>1.95019174768374</v>
      </c>
      <c r="F514" s="117">
        <v>5.6843346265646097</v>
      </c>
      <c r="G514" s="117">
        <v>69.431016159057606</v>
      </c>
      <c r="H514" s="117">
        <v>5.64396708011627</v>
      </c>
      <c r="I514" s="117">
        <v>66.184964275360102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17">
        <v>257</v>
      </c>
      <c r="C516" s="117">
        <v>7.1928141300494799</v>
      </c>
      <c r="D516" s="118">
        <v>1.0000000000000001E-5</v>
      </c>
      <c r="E516" s="117">
        <v>1.5879051547784</v>
      </c>
      <c r="F516" s="117">
        <v>3.9472072307880102</v>
      </c>
      <c r="G516" s="117">
        <v>69.337885570526097</v>
      </c>
      <c r="H516" s="117">
        <v>5.6337438225746101</v>
      </c>
      <c r="I516" s="117">
        <v>66.092759561538699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17">
        <v>258</v>
      </c>
      <c r="C518" s="117">
        <v>8.4090358477372398</v>
      </c>
      <c r="D518" s="118">
        <v>1.0000000000000001E-5</v>
      </c>
      <c r="E518" s="117">
        <v>1.87254383013798</v>
      </c>
      <c r="F518" s="117">
        <v>5.1643722653388897</v>
      </c>
      <c r="G518" s="117">
        <v>69.346864128112799</v>
      </c>
      <c r="H518" s="117">
        <v>5.63844439983367</v>
      </c>
      <c r="I518" s="117">
        <v>66.102681899070703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17">
        <v>259</v>
      </c>
      <c r="C520" s="117">
        <v>6.8835930457481904</v>
      </c>
      <c r="D520" s="118">
        <v>1.0000000000000001E-5</v>
      </c>
      <c r="E520" s="117">
        <v>1.56069657665032</v>
      </c>
      <c r="F520" s="117">
        <v>3.63988227110642</v>
      </c>
      <c r="G520" s="117">
        <v>69.173980903625406</v>
      </c>
      <c r="H520" s="117">
        <v>5.6279167532920802</v>
      </c>
      <c r="I520" s="117">
        <v>65.930771422386101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17">
        <v>260</v>
      </c>
      <c r="C522" s="117">
        <v>7.9123106553004297</v>
      </c>
      <c r="D522" s="118">
        <v>1.0000000000000001E-5</v>
      </c>
      <c r="E522" s="117">
        <v>1.70724222751764</v>
      </c>
      <c r="F522" s="117">
        <v>4.6695614640529302</v>
      </c>
      <c r="G522" s="117">
        <v>69.136383914947501</v>
      </c>
      <c r="H522" s="117">
        <v>5.6202572584152204</v>
      </c>
      <c r="I522" s="117">
        <v>65.894137024879399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17">
        <v>261</v>
      </c>
      <c r="C524" s="117">
        <v>7.3018607176267096</v>
      </c>
      <c r="D524" s="118">
        <v>1.0000000000000001E-5</v>
      </c>
      <c r="E524" s="117">
        <v>1.6013532418471099</v>
      </c>
      <c r="F524" s="117">
        <v>4.0600808423299002</v>
      </c>
      <c r="G524" s="117">
        <v>68.697246170043897</v>
      </c>
      <c r="H524" s="117">
        <v>5.6111513137817299</v>
      </c>
      <c r="I524" s="117">
        <v>65.455972266197193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17">
        <v>262</v>
      </c>
      <c r="C526" s="117">
        <v>8.1470019450554396</v>
      </c>
      <c r="D526" s="118">
        <v>1.0000000000000001E-5</v>
      </c>
      <c r="E526" s="117">
        <v>1.7266827821731501</v>
      </c>
      <c r="F526" s="117">
        <v>4.9061941183530298</v>
      </c>
      <c r="G526" s="117">
        <v>68.706031417846603</v>
      </c>
      <c r="H526" s="117">
        <v>5.6141019225120496</v>
      </c>
      <c r="I526" s="117">
        <v>65.465723443031294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17">
        <v>263</v>
      </c>
      <c r="C528" s="117">
        <v>8.4410807902996297</v>
      </c>
      <c r="D528" s="118">
        <v>1.0000000000000001E-5</v>
      </c>
      <c r="E528" s="117">
        <v>1.82373730952923</v>
      </c>
      <c r="F528" s="117">
        <v>5.2012493197734502</v>
      </c>
      <c r="G528" s="117">
        <v>69.037417221069305</v>
      </c>
      <c r="H528" s="117">
        <v>5.62743285894393</v>
      </c>
      <c r="I528" s="117">
        <v>65.798100256919795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17">
        <v>264</v>
      </c>
      <c r="C530" s="117">
        <v>7.5668613727276099</v>
      </c>
      <c r="D530" s="118">
        <v>1.0000000000000001E-5</v>
      </c>
      <c r="E530" s="117">
        <v>1.6947940794321199</v>
      </c>
      <c r="F530" s="117">
        <v>4.3280283258511396</v>
      </c>
      <c r="G530" s="117">
        <v>68.868408203125</v>
      </c>
      <c r="H530" s="117">
        <v>5.6206547141075101</v>
      </c>
      <c r="I530" s="117">
        <v>65.630104780197101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17">
        <v>265</v>
      </c>
      <c r="C532" s="117">
        <v>7.9322966612302297</v>
      </c>
      <c r="D532" s="118">
        <v>1.0000000000000001E-5</v>
      </c>
      <c r="E532" s="117">
        <v>1.72280694658939</v>
      </c>
      <c r="F532" s="117">
        <v>4.6944695436037502</v>
      </c>
      <c r="G532" s="117">
        <v>68.915919113159106</v>
      </c>
      <c r="H532" s="117">
        <v>5.6249652743339498</v>
      </c>
      <c r="I532" s="117">
        <v>65.678614020347595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17">
        <v>266</v>
      </c>
      <c r="C534" s="117">
        <v>8.2536124632908692</v>
      </c>
      <c r="D534" s="118">
        <v>1.0000000000000001E-5</v>
      </c>
      <c r="E534" s="117">
        <v>1.6837538847556399</v>
      </c>
      <c r="F534" s="117">
        <v>5.0167863712860896</v>
      </c>
      <c r="G534" s="117">
        <v>69.137739276885895</v>
      </c>
      <c r="H534" s="117">
        <v>5.6347549796104399</v>
      </c>
      <c r="I534" s="117">
        <v>65.9014349222183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17">
        <v>267</v>
      </c>
      <c r="C536" s="117">
        <v>7.7515600828024001</v>
      </c>
      <c r="D536" s="118">
        <v>1.0000000000000001E-5</v>
      </c>
      <c r="E536" s="117">
        <v>1.6924261290293401</v>
      </c>
      <c r="F536" s="117">
        <v>4.5157406651056702</v>
      </c>
      <c r="G536" s="117">
        <v>69.196492862701405</v>
      </c>
      <c r="H536" s="117">
        <v>5.6399870395660399</v>
      </c>
      <c r="I536" s="117">
        <v>65.961194086074798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17">
        <v>268</v>
      </c>
      <c r="C538" s="117">
        <v>6.7964875881488496</v>
      </c>
      <c r="D538" s="118">
        <v>1.0000000000000001E-5</v>
      </c>
      <c r="E538" s="117">
        <v>1.4707277600581801</v>
      </c>
      <c r="F538" s="117">
        <v>3.5616877354108301</v>
      </c>
      <c r="G538" s="117">
        <v>69.168119812011696</v>
      </c>
      <c r="H538" s="117">
        <v>5.63487634658813</v>
      </c>
      <c r="I538" s="117">
        <v>65.933854937553406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17">
        <v>269</v>
      </c>
      <c r="C540" s="117">
        <v>8.2199263205895008</v>
      </c>
      <c r="D540" s="118">
        <v>1.0000000000000001E-5</v>
      </c>
      <c r="E540" s="117">
        <v>1.7593318407352101</v>
      </c>
      <c r="F540" s="117">
        <v>4.9861540725597902</v>
      </c>
      <c r="G540" s="117">
        <v>69.0387797355651</v>
      </c>
      <c r="H540" s="117">
        <v>5.63247381448745</v>
      </c>
      <c r="I540" s="117">
        <v>65.805542683601303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17">
        <v>270</v>
      </c>
      <c r="C542" s="117">
        <v>8.8998558337871803</v>
      </c>
      <c r="D542" s="118">
        <v>1.0000000000000001E-5</v>
      </c>
      <c r="E542" s="117">
        <v>1.8778063677824399</v>
      </c>
      <c r="F542" s="117">
        <v>5.6671185401769701</v>
      </c>
      <c r="G542" s="117">
        <v>69.109150409698401</v>
      </c>
      <c r="H542" s="117">
        <v>5.63878211975097</v>
      </c>
      <c r="I542" s="117">
        <v>65.876959013938901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17">
        <v>271</v>
      </c>
      <c r="C544" s="117">
        <v>7.0931614178877602</v>
      </c>
      <c r="D544" s="118">
        <v>1.0000000000000001E-5</v>
      </c>
      <c r="E544" s="117">
        <v>1.55049521189469</v>
      </c>
      <c r="F544" s="117">
        <v>3.8614697754382998</v>
      </c>
      <c r="G544" s="117">
        <v>69.116247367858804</v>
      </c>
      <c r="H544" s="117">
        <v>5.6313949942588799</v>
      </c>
      <c r="I544" s="117">
        <v>65.885095286369307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17">
        <v>272</v>
      </c>
      <c r="C546" s="117">
        <v>7.4438428695385204</v>
      </c>
      <c r="D546" s="118">
        <v>1.0000000000000001E-5</v>
      </c>
      <c r="E546" s="117">
        <v>1.61356966770612</v>
      </c>
      <c r="F546" s="117">
        <v>4.2131990240170403</v>
      </c>
      <c r="G546" s="117">
        <v>68.857310485839804</v>
      </c>
      <c r="H546" s="117">
        <v>5.6235557079315104</v>
      </c>
      <c r="I546" s="117">
        <v>65.627218174934299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17">
        <v>273</v>
      </c>
      <c r="C548" s="117">
        <v>7.7799861981318497</v>
      </c>
      <c r="D548" s="118">
        <v>1.0000000000000001E-5</v>
      </c>
      <c r="E548" s="117">
        <v>1.6779387914217401</v>
      </c>
      <c r="F548" s="117">
        <v>4.5504004955291704</v>
      </c>
      <c r="G548" s="117">
        <v>68.913543510436995</v>
      </c>
      <c r="H548" s="117">
        <v>5.6246410131454398</v>
      </c>
      <c r="I548" s="117">
        <v>65.684502124786306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17">
        <v>274</v>
      </c>
      <c r="C550" s="117">
        <v>7.58509793648353</v>
      </c>
      <c r="D550" s="118">
        <v>1.0000000000000001E-5</v>
      </c>
      <c r="E550" s="117">
        <v>1.61742342893893</v>
      </c>
      <c r="F550" s="117">
        <v>4.3565747967133097</v>
      </c>
      <c r="G550" s="117">
        <v>68.964663887023903</v>
      </c>
      <c r="H550" s="117">
        <v>5.6217082262039098</v>
      </c>
      <c r="I550" s="117">
        <v>65.736694502830503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17">
        <v>275</v>
      </c>
      <c r="C552" s="117">
        <v>7.6515622689173703</v>
      </c>
      <c r="D552" s="118">
        <v>1.0000000000000001E-5</v>
      </c>
      <c r="E552" s="117">
        <v>1.6957787848435899</v>
      </c>
      <c r="F552" s="117">
        <v>4.4241049243853601</v>
      </c>
      <c r="G552" s="117">
        <v>68.800623321533195</v>
      </c>
      <c r="H552" s="117">
        <v>5.6237066745758</v>
      </c>
      <c r="I552" s="117">
        <v>65.573718857765201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17">
        <v>276</v>
      </c>
      <c r="C554" s="117">
        <v>7.2159948532397902</v>
      </c>
      <c r="D554" s="118">
        <v>1.0000000000000001E-5</v>
      </c>
      <c r="E554" s="117">
        <v>1.6007652626587701</v>
      </c>
      <c r="F554" s="117">
        <v>3.9896141611612701</v>
      </c>
      <c r="G554" s="117">
        <v>68.896165847778306</v>
      </c>
      <c r="H554" s="117">
        <v>5.6284336209297097</v>
      </c>
      <c r="I554" s="117">
        <v>65.670352363586403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17">
        <v>277</v>
      </c>
      <c r="C556" s="117">
        <v>7.0259388226729103</v>
      </c>
      <c r="D556" s="118">
        <v>1.0000000000000001E-5</v>
      </c>
      <c r="E556" s="117">
        <v>1.5884094031957401</v>
      </c>
      <c r="F556" s="117">
        <v>3.8006437099896901</v>
      </c>
      <c r="G556" s="117">
        <v>68.997874164581305</v>
      </c>
      <c r="H556" s="117">
        <v>5.62974536418914</v>
      </c>
      <c r="I556" s="117">
        <v>65.773143839836095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17">
        <v>278</v>
      </c>
      <c r="C558" s="117">
        <v>7.8463596930870603</v>
      </c>
      <c r="D558" s="118">
        <v>1.0000000000000001E-5</v>
      </c>
      <c r="E558" s="117">
        <v>1.71523892879486</v>
      </c>
      <c r="F558" s="117">
        <v>4.6221538919668896</v>
      </c>
      <c r="G558" s="117">
        <v>69.024412345886205</v>
      </c>
      <c r="H558" s="117">
        <v>5.6314599156379703</v>
      </c>
      <c r="I558" s="117">
        <v>65.800767946243198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17">
        <v>279</v>
      </c>
      <c r="C560" s="117">
        <v>7.1141032805809603</v>
      </c>
      <c r="D560" s="118">
        <v>1.0000000000000001E-5</v>
      </c>
      <c r="E560" s="117">
        <v>1.57535897539212</v>
      </c>
      <c r="F560" s="117">
        <v>3.8909936661903601</v>
      </c>
      <c r="G560" s="117">
        <v>69.125075817108097</v>
      </c>
      <c r="H560" s="117">
        <v>5.6368228793144199</v>
      </c>
      <c r="I560" s="117">
        <v>65.902540826797406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17">
        <v>280</v>
      </c>
      <c r="C562" s="117">
        <v>7.0780510902404696</v>
      </c>
      <c r="D562" s="118">
        <v>1.0000000000000001E-5</v>
      </c>
      <c r="E562" s="117">
        <v>1.5506735054346199</v>
      </c>
      <c r="F562" s="117">
        <v>3.85604913876606</v>
      </c>
      <c r="G562" s="117">
        <v>69.235832691192599</v>
      </c>
      <c r="H562" s="117">
        <v>5.6326185107231099</v>
      </c>
      <c r="I562" s="117">
        <v>66.014405655860898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17">
        <v>281</v>
      </c>
      <c r="C564" s="117">
        <v>7.22659411797156</v>
      </c>
      <c r="D564" s="118">
        <v>1.0000000000000001E-5</v>
      </c>
      <c r="E564" s="117">
        <v>1.58835253119468</v>
      </c>
      <c r="F564" s="117">
        <v>4.0057080158820497</v>
      </c>
      <c r="G564" s="117">
        <v>69.372842788696204</v>
      </c>
      <c r="H564" s="117">
        <v>5.6431914687156599</v>
      </c>
      <c r="I564" s="117">
        <v>66.152538323402396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17">
        <v>282</v>
      </c>
      <c r="C566" s="117">
        <v>8.5838843675760099</v>
      </c>
      <c r="D566" s="118">
        <v>1.0000000000000001E-5</v>
      </c>
      <c r="E566" s="117">
        <v>1.8857557498491699</v>
      </c>
      <c r="F566" s="117">
        <v>5.3641193738350497</v>
      </c>
      <c r="G566" s="117">
        <v>69.528446960449202</v>
      </c>
      <c r="H566" s="117">
        <v>5.6553373575210504</v>
      </c>
      <c r="I566" s="117">
        <v>66.309262228012003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17">
        <v>283</v>
      </c>
      <c r="C568" s="117">
        <v>7.67009650743924</v>
      </c>
      <c r="D568" s="118">
        <v>1.0000000000000001E-5</v>
      </c>
      <c r="E568" s="117">
        <v>1.6538971845920201</v>
      </c>
      <c r="F568" s="117">
        <v>4.4514512328001103</v>
      </c>
      <c r="G568" s="117">
        <v>69.444262123107904</v>
      </c>
      <c r="H568" s="117">
        <v>5.65368553400039</v>
      </c>
      <c r="I568" s="117">
        <v>66.226199817657402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17">
        <v>284</v>
      </c>
      <c r="C570" s="117">
        <v>6.72560715675354</v>
      </c>
      <c r="D570" s="118">
        <v>1.0000000000000001E-5</v>
      </c>
      <c r="E570" s="117">
        <v>1.49280224396632</v>
      </c>
      <c r="F570" s="117">
        <v>3.5080960668050301</v>
      </c>
      <c r="G570" s="117">
        <v>69.046085548400796</v>
      </c>
      <c r="H570" s="117">
        <v>5.6342908859252896</v>
      </c>
      <c r="I570" s="117">
        <v>65.829161787033001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17">
        <v>285</v>
      </c>
      <c r="C572" s="117">
        <v>6.4718940441425001</v>
      </c>
      <c r="D572" s="118">
        <v>1.0000000000000001E-5</v>
      </c>
      <c r="E572" s="117">
        <v>1.4196962576645999</v>
      </c>
      <c r="F572" s="117">
        <v>3.2555313202051002</v>
      </c>
      <c r="G572" s="117">
        <v>69.158539962768501</v>
      </c>
      <c r="H572" s="117">
        <v>5.6377398490905701</v>
      </c>
      <c r="I572" s="117">
        <v>65.942778468132005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17">
        <v>286</v>
      </c>
      <c r="C574" s="117">
        <v>7.9645136136275001</v>
      </c>
      <c r="D574" s="118">
        <v>1.0000000000000001E-5</v>
      </c>
      <c r="E574" s="117">
        <v>1.6528201447083399</v>
      </c>
      <c r="F574" s="117">
        <v>4.7493165204158103</v>
      </c>
      <c r="G574" s="117">
        <v>69.115507030486995</v>
      </c>
      <c r="H574" s="117">
        <v>5.6350280642509398</v>
      </c>
      <c r="I574" s="117">
        <v>65.900927472114503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17">
        <v>287</v>
      </c>
      <c r="C576" s="117">
        <v>7.2519582051497196</v>
      </c>
      <c r="D576" s="118">
        <v>1.0000000000000001E-5</v>
      </c>
      <c r="E576" s="117">
        <v>1.5605183312526101</v>
      </c>
      <c r="F576" s="117">
        <v>4.0379286156250798</v>
      </c>
      <c r="G576" s="117">
        <v>69.248753356933506</v>
      </c>
      <c r="H576" s="117">
        <v>5.6277868866920402</v>
      </c>
      <c r="I576" s="117">
        <v>66.035333800315797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17">
        <v>288</v>
      </c>
      <c r="C578" s="117">
        <v>8.0171111913827708</v>
      </c>
      <c r="D578" s="118">
        <v>1.0000000000000001E-5</v>
      </c>
      <c r="E578" s="117">
        <v>1.7729306404407199</v>
      </c>
      <c r="F578" s="117">
        <v>4.8042523402434103</v>
      </c>
      <c r="G578" s="117">
        <v>69.285918617248498</v>
      </c>
      <c r="H578" s="117">
        <v>5.6290836930274901</v>
      </c>
      <c r="I578" s="117">
        <v>66.073670268058706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17">
        <v>289</v>
      </c>
      <c r="C580" s="117">
        <v>7.5820717994983298</v>
      </c>
      <c r="D580" s="118">
        <v>1.0000000000000001E-5</v>
      </c>
      <c r="E580" s="117">
        <v>1.6461935685231099</v>
      </c>
      <c r="F580" s="117">
        <v>4.3703894019126803</v>
      </c>
      <c r="G580" s="117">
        <v>69.172672271728501</v>
      </c>
      <c r="H580" s="117">
        <v>5.6332884311675997</v>
      </c>
      <c r="I580" s="117">
        <v>65.961607623100207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17">
        <v>290</v>
      </c>
      <c r="C582" s="117">
        <v>7.5045899611253004</v>
      </c>
      <c r="D582" s="118">
        <v>1.0000000000000001E-5</v>
      </c>
      <c r="E582" s="117">
        <v>1.6903329331141199</v>
      </c>
      <c r="F582" s="117">
        <v>4.2940908624575602</v>
      </c>
      <c r="G582" s="117">
        <v>69.144680023193303</v>
      </c>
      <c r="H582" s="117">
        <v>5.6314496874809201</v>
      </c>
      <c r="I582" s="117">
        <v>65.934791588783199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17">
        <v>291</v>
      </c>
      <c r="C584" s="117">
        <v>8.8310020153339099</v>
      </c>
      <c r="D584" s="118">
        <v>1.0000000000000001E-5</v>
      </c>
      <c r="E584" s="117">
        <v>1.8821247036640401</v>
      </c>
      <c r="F584" s="117">
        <v>5.6216914562078601</v>
      </c>
      <c r="G584" s="117">
        <v>69.007760620117097</v>
      </c>
      <c r="H584" s="117">
        <v>5.6226708769798197</v>
      </c>
      <c r="I584" s="117">
        <v>65.799079918861395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17">
        <v>292</v>
      </c>
      <c r="C586" s="117">
        <v>8.0051408547621499</v>
      </c>
      <c r="D586" s="118">
        <v>1.0000000000000001E-5</v>
      </c>
      <c r="E586" s="117">
        <v>1.74236203615482</v>
      </c>
      <c r="F586" s="117">
        <v>4.7970256851269601</v>
      </c>
      <c r="G586" s="117">
        <v>69.095991325378407</v>
      </c>
      <c r="H586" s="117">
        <v>5.6261094212531999</v>
      </c>
      <c r="I586" s="117">
        <v>65.888505625724704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17">
        <v>293</v>
      </c>
      <c r="C588" s="117">
        <v>9.0068219074836104</v>
      </c>
      <c r="D588" s="118">
        <v>1.0000000000000001E-5</v>
      </c>
      <c r="E588" s="117">
        <v>1.84191840199323</v>
      </c>
      <c r="F588" s="117">
        <v>5.7999052886779401</v>
      </c>
      <c r="G588" s="117">
        <v>69.295852947235105</v>
      </c>
      <c r="H588" s="117">
        <v>5.6383601546287503</v>
      </c>
      <c r="I588" s="117">
        <v>66.089559078216496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17">
        <v>294</v>
      </c>
      <c r="C590" s="117">
        <v>7.5547779523409302</v>
      </c>
      <c r="D590" s="118">
        <v>1.0000000000000001E-5</v>
      </c>
      <c r="E590" s="117">
        <v>1.68285079185779</v>
      </c>
      <c r="F590" s="117">
        <v>4.3490642584287196</v>
      </c>
      <c r="G590" s="117">
        <v>69.360744857788006</v>
      </c>
      <c r="H590" s="117">
        <v>5.6434366226196202</v>
      </c>
      <c r="I590" s="117">
        <v>66.155647969245905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17">
        <v>295</v>
      </c>
      <c r="C592" s="117">
        <v>6.60704161570622</v>
      </c>
      <c r="D592" s="118">
        <v>1.0000000000000001E-5</v>
      </c>
      <c r="E592" s="117">
        <v>1.4589811127919401</v>
      </c>
      <c r="F592" s="117">
        <v>3.40254565385671</v>
      </c>
      <c r="G592" s="117">
        <v>69.4404863357544</v>
      </c>
      <c r="H592" s="117">
        <v>5.6399804711341801</v>
      </c>
      <c r="I592" s="117">
        <v>66.236627602577201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17">
        <v>296</v>
      </c>
      <c r="C594" s="117">
        <v>7.4311893169696503</v>
      </c>
      <c r="D594" s="118">
        <v>1.0000000000000001E-5</v>
      </c>
      <c r="E594" s="117">
        <v>1.65058488341478</v>
      </c>
      <c r="F594" s="117">
        <v>4.2279208760995104</v>
      </c>
      <c r="G594" s="117">
        <v>69.270866107940606</v>
      </c>
      <c r="H594" s="117">
        <v>5.6296217083930902</v>
      </c>
      <c r="I594" s="117">
        <v>66.068236708640995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17">
        <v>297</v>
      </c>
      <c r="C596" s="117">
        <v>8.6324815933520895</v>
      </c>
      <c r="D596" s="118">
        <v>1.0000000000000001E-5</v>
      </c>
      <c r="E596" s="117">
        <v>1.86937342011011</v>
      </c>
      <c r="F596" s="117">
        <v>5.43045159028126</v>
      </c>
      <c r="G596" s="117">
        <v>69.289203453063905</v>
      </c>
      <c r="H596" s="117">
        <v>5.6353059530258101</v>
      </c>
      <c r="I596" s="117">
        <v>66.087817764282207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17">
        <v>298</v>
      </c>
      <c r="C598" s="117">
        <v>8.5967037127568098</v>
      </c>
      <c r="D598" s="118">
        <v>1.0000000000000001E-5</v>
      </c>
      <c r="E598" s="117">
        <v>1.84606103025949</v>
      </c>
      <c r="F598" s="117">
        <v>5.3959184243128799</v>
      </c>
      <c r="G598" s="117">
        <v>69.342048263549799</v>
      </c>
      <c r="H598" s="117">
        <v>5.6344600081443703</v>
      </c>
      <c r="I598" s="117">
        <v>66.141905093193003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17">
        <v>299</v>
      </c>
      <c r="C600" s="117">
        <v>6.7775878356053196</v>
      </c>
      <c r="D600" s="118">
        <v>1.0000000000000001E-5</v>
      </c>
      <c r="E600" s="117">
        <v>1.5124928676164999</v>
      </c>
      <c r="F600" s="117">
        <v>3.57805136075386</v>
      </c>
      <c r="G600" s="117">
        <v>69.091911315917898</v>
      </c>
      <c r="H600" s="117">
        <v>5.6251697540283203</v>
      </c>
      <c r="I600" s="117">
        <v>65.893018841743398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17">
        <v>300</v>
      </c>
      <c r="C602" s="117">
        <v>7.0754483846517697</v>
      </c>
      <c r="D602" s="118">
        <v>1.0000000000000001E-5</v>
      </c>
      <c r="E602" s="117">
        <v>1.5843117787287699</v>
      </c>
      <c r="F602" s="117">
        <v>3.8771666930272</v>
      </c>
      <c r="G602" s="117">
        <v>69.189451789855895</v>
      </c>
      <c r="H602" s="117">
        <v>5.6283874988555898</v>
      </c>
      <c r="I602" s="117">
        <v>65.991825413703907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17">
        <v>301</v>
      </c>
      <c r="C604" s="117">
        <v>9.0676496028900093</v>
      </c>
      <c r="D604" s="118">
        <v>1.0000000000000001E-5</v>
      </c>
      <c r="E604" s="117">
        <v>1.9750743783437199</v>
      </c>
      <c r="F604" s="117">
        <v>5.8706320799313998</v>
      </c>
      <c r="G604" s="117">
        <v>69.238693046569793</v>
      </c>
      <c r="H604" s="117">
        <v>5.6351686596870403</v>
      </c>
      <c r="I604" s="117">
        <v>66.042335987090993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17">
        <v>302</v>
      </c>
      <c r="C606" s="117">
        <v>7.9363119052006601</v>
      </c>
      <c r="D606" s="118">
        <v>1.0000000000000001E-5</v>
      </c>
      <c r="E606" s="117">
        <v>1.7767274586053901</v>
      </c>
      <c r="F606" s="117">
        <v>4.7405660565082801</v>
      </c>
      <c r="G606" s="117">
        <v>69.218925285339296</v>
      </c>
      <c r="H606" s="117">
        <v>5.6462886452674796</v>
      </c>
      <c r="I606" s="117">
        <v>66.023838949203494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17">
        <v>303</v>
      </c>
      <c r="C608" s="117">
        <v>6.9013901307032599</v>
      </c>
      <c r="D608" s="118">
        <v>1.0000000000000001E-5</v>
      </c>
      <c r="E608" s="117">
        <v>1.5318510761627699</v>
      </c>
      <c r="F608" s="117">
        <v>3.7069291243186302</v>
      </c>
      <c r="G608" s="117">
        <v>69.126131057739201</v>
      </c>
      <c r="H608" s="117">
        <v>5.6394889116287201</v>
      </c>
      <c r="I608" s="117">
        <v>65.932335829734797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17">
        <v>304</v>
      </c>
      <c r="C610" s="117">
        <v>8.5541739280407203</v>
      </c>
      <c r="D610" s="118">
        <v>1.0000000000000001E-5</v>
      </c>
      <c r="E610" s="117">
        <v>1.8932464397870501</v>
      </c>
      <c r="F610" s="117">
        <v>5.3610016199258599</v>
      </c>
      <c r="G610" s="117">
        <v>69.473938560485806</v>
      </c>
      <c r="H610" s="117">
        <v>5.6541549324989298</v>
      </c>
      <c r="I610" s="117">
        <v>66.281443738937298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17">
        <v>305</v>
      </c>
      <c r="C612" s="117">
        <v>7.1377411989065296</v>
      </c>
      <c r="D612" s="118">
        <v>1.0000000000000001E-5</v>
      </c>
      <c r="E612" s="117">
        <v>1.61625013443139</v>
      </c>
      <c r="F612" s="117">
        <v>3.9458655760838401</v>
      </c>
      <c r="G612" s="117">
        <v>69.140513134002603</v>
      </c>
      <c r="H612" s="117">
        <v>5.6418902039527801</v>
      </c>
      <c r="I612" s="117">
        <v>65.949312257766707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17">
        <v>306</v>
      </c>
      <c r="C614" s="117">
        <v>8.2087958042438203</v>
      </c>
      <c r="D614" s="118">
        <v>1.0000000000000001E-5</v>
      </c>
      <c r="E614" s="117">
        <v>1.7797340750694199</v>
      </c>
      <c r="F614" s="117">
        <v>5.0182196268668502</v>
      </c>
      <c r="G614" s="117">
        <v>69.463012123107902</v>
      </c>
      <c r="H614" s="117">
        <v>5.6493564605712798</v>
      </c>
      <c r="I614" s="117">
        <v>66.273109364509494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17">
        <v>307</v>
      </c>
      <c r="C616" s="117">
        <v>7.8344576175396199</v>
      </c>
      <c r="D616" s="118">
        <v>1.0000000000000001E-5</v>
      </c>
      <c r="E616" s="117">
        <v>1.73164724615904</v>
      </c>
      <c r="F616" s="117">
        <v>4.6451936318324103</v>
      </c>
      <c r="G616" s="117">
        <v>69.581584739684999</v>
      </c>
      <c r="H616" s="117">
        <v>5.6531561851501397</v>
      </c>
      <c r="I616" s="117">
        <v>66.393009352684004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17">
        <v>308</v>
      </c>
      <c r="C618" s="117">
        <v>7.5802152707026504</v>
      </c>
      <c r="D618" s="118">
        <v>1.0000000000000001E-5</v>
      </c>
      <c r="E618" s="117">
        <v>1.6647730698952301</v>
      </c>
      <c r="F618" s="117">
        <v>4.3922606293971702</v>
      </c>
      <c r="G618" s="117">
        <v>69.325647926330504</v>
      </c>
      <c r="H618" s="117">
        <v>5.6544512867927503</v>
      </c>
      <c r="I618" s="117">
        <v>66.138375639915395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17">
        <v>309</v>
      </c>
      <c r="C620" s="117">
        <v>7.48236318734976</v>
      </c>
      <c r="D620" s="118">
        <v>1.0000000000000001E-5</v>
      </c>
      <c r="E620" s="117">
        <v>1.6469227167276199</v>
      </c>
      <c r="F620" s="117">
        <v>4.2957245569962703</v>
      </c>
      <c r="G620" s="117">
        <v>69.103982257843001</v>
      </c>
      <c r="H620" s="117">
        <v>5.6483034491539001</v>
      </c>
      <c r="I620" s="117">
        <v>65.918021607398899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17">
        <v>310</v>
      </c>
      <c r="C622" s="117">
        <v>7.3995017638573204</v>
      </c>
      <c r="D622" s="118">
        <v>1.0000000000000001E-5</v>
      </c>
      <c r="E622" s="117">
        <v>1.64223759907942</v>
      </c>
      <c r="F622" s="117">
        <v>4.2141906389823296</v>
      </c>
      <c r="G622" s="117">
        <v>68.9608051300048</v>
      </c>
      <c r="H622" s="117">
        <v>5.6390198349952696</v>
      </c>
      <c r="I622" s="117">
        <v>65.776176142692506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17">
        <v>311</v>
      </c>
      <c r="C624" s="117">
        <v>7.4020917965815602</v>
      </c>
      <c r="D624" s="118">
        <v>1.0000000000000001E-5</v>
      </c>
      <c r="E624" s="117">
        <v>1.60058007561243</v>
      </c>
      <c r="F624" s="117">
        <v>4.2181083835088202</v>
      </c>
      <c r="G624" s="117">
        <v>69.452718162536598</v>
      </c>
      <c r="H624" s="117">
        <v>5.65712517499923</v>
      </c>
      <c r="I624" s="117">
        <v>66.269432783126803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17">
        <v>312</v>
      </c>
      <c r="C626" s="117">
        <v>7.34959050325247</v>
      </c>
      <c r="D626" s="118">
        <v>1.0000000000000001E-5</v>
      </c>
      <c r="E626" s="117">
        <v>1.6878984937301</v>
      </c>
      <c r="F626" s="117">
        <v>4.1669465945317103</v>
      </c>
      <c r="G626" s="117">
        <v>69.432235145568796</v>
      </c>
      <c r="H626" s="117">
        <v>5.6567596793174699</v>
      </c>
      <c r="I626" s="117">
        <v>66.250292348861606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17">
        <v>313</v>
      </c>
      <c r="C628" s="117">
        <v>7.2277183716113704</v>
      </c>
      <c r="D628" s="118">
        <v>1.0000000000000001E-5</v>
      </c>
      <c r="E628" s="117">
        <v>1.58767276773085</v>
      </c>
      <c r="F628" s="117">
        <v>4.0464252600302997</v>
      </c>
      <c r="G628" s="117">
        <v>69.704872035980202</v>
      </c>
      <c r="H628" s="117">
        <v>5.6597600221633897</v>
      </c>
      <c r="I628" s="117">
        <v>66.524273395538302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17">
        <v>314</v>
      </c>
      <c r="C630" s="117">
        <v>7.67960333824157</v>
      </c>
      <c r="D630" s="118">
        <v>1.0000000000000001E-5</v>
      </c>
      <c r="E630" s="117">
        <v>1.72903035695736</v>
      </c>
      <c r="F630" s="117">
        <v>4.4996681213378897</v>
      </c>
      <c r="G630" s="117">
        <v>69.705339527130107</v>
      </c>
      <c r="H630" s="117">
        <v>5.6527066588401702</v>
      </c>
      <c r="I630" s="117">
        <v>66.526112961769101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17">
        <v>315</v>
      </c>
      <c r="C632" s="117">
        <v>7.1072965768667302</v>
      </c>
      <c r="D632" s="118">
        <v>1.0000000000000001E-5</v>
      </c>
      <c r="E632" s="117">
        <v>1.5784195248897199</v>
      </c>
      <c r="F632" s="117">
        <v>3.92872706284889</v>
      </c>
      <c r="G632" s="117">
        <v>69.604359054565407</v>
      </c>
      <c r="H632" s="117">
        <v>5.6449741125106803</v>
      </c>
      <c r="I632" s="117">
        <v>66.426499128341604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17">
        <v>316</v>
      </c>
      <c r="C634" s="117">
        <v>6.8390320997971701</v>
      </c>
      <c r="D634" s="118">
        <v>1.0000000000000001E-5</v>
      </c>
      <c r="E634" s="117">
        <v>1.55153440053646</v>
      </c>
      <c r="F634" s="117">
        <v>3.6618346342673598</v>
      </c>
      <c r="G634" s="117">
        <v>69.514245700836099</v>
      </c>
      <c r="H634" s="117">
        <v>5.6388024330139102</v>
      </c>
      <c r="I634" s="117">
        <v>66.337761449813797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17">
        <v>317</v>
      </c>
      <c r="C636" s="117">
        <v>6.9847035958216699</v>
      </c>
      <c r="D636" s="118">
        <v>1.0000000000000001E-5</v>
      </c>
      <c r="E636" s="117">
        <v>1.6068173096730101</v>
      </c>
      <c r="F636" s="117">
        <v>3.8088847123659502</v>
      </c>
      <c r="G636" s="117">
        <v>69.3540142059326</v>
      </c>
      <c r="H636" s="117">
        <v>5.6360375285148603</v>
      </c>
      <c r="I636" s="117">
        <v>66.178906059265103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17">
        <v>318</v>
      </c>
      <c r="C638" s="117">
        <v>7.3007562160491899</v>
      </c>
      <c r="D638" s="118">
        <v>1.0000000000000001E-5</v>
      </c>
      <c r="E638" s="117">
        <v>1.61098539600005</v>
      </c>
      <c r="F638" s="117">
        <v>4.1263261208167403</v>
      </c>
      <c r="G638" s="117">
        <v>69.412778854370103</v>
      </c>
      <c r="H638" s="117">
        <v>5.6456050872802699</v>
      </c>
      <c r="I638" s="117">
        <v>66.239074110984802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17">
        <v>319</v>
      </c>
      <c r="C640" s="117">
        <v>9.2859050127176097</v>
      </c>
      <c r="D640" s="118">
        <v>1.0000000000000001E-5</v>
      </c>
      <c r="E640" s="117">
        <v>1.97626974490972</v>
      </c>
      <c r="F640" s="117">
        <v>6.11287693335459</v>
      </c>
      <c r="G640" s="117">
        <v>69.611149215698205</v>
      </c>
      <c r="H640" s="117">
        <v>5.6540881991386396</v>
      </c>
      <c r="I640" s="117">
        <v>66.438855409622093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17">
        <v>320</v>
      </c>
      <c r="C642" s="117">
        <v>7.6914754647474997</v>
      </c>
      <c r="D642" s="118">
        <v>1.0000000000000001E-5</v>
      </c>
      <c r="E642" s="117">
        <v>1.6934575942846399</v>
      </c>
      <c r="F642" s="117">
        <v>4.5198498184864304</v>
      </c>
      <c r="G642" s="117">
        <v>69.608247280120807</v>
      </c>
      <c r="H642" s="117">
        <v>5.65705757141113</v>
      </c>
      <c r="I642" s="117">
        <v>66.437346911430296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17">
        <v>321</v>
      </c>
      <c r="C644" s="117">
        <v>8.3731443331791802</v>
      </c>
      <c r="D644" s="118">
        <v>1.0000000000000001E-5</v>
      </c>
      <c r="E644" s="117">
        <v>1.8634763268323999</v>
      </c>
      <c r="F644" s="117">
        <v>5.2029252602503799</v>
      </c>
      <c r="G644" s="117">
        <v>69.519352722167895</v>
      </c>
      <c r="H644" s="117">
        <v>5.6544493079185401</v>
      </c>
      <c r="I644" s="117">
        <v>66.349871659278804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17">
        <v>322</v>
      </c>
      <c r="C646" s="117">
        <v>6.6701712608337402</v>
      </c>
      <c r="D646" s="118">
        <v>1.0000000000000001E-5</v>
      </c>
      <c r="E646" s="117">
        <v>1.47844905807421</v>
      </c>
      <c r="F646" s="117">
        <v>3.5013642265246401</v>
      </c>
      <c r="G646" s="117">
        <v>69.330143737792895</v>
      </c>
      <c r="H646" s="117">
        <v>5.6442171216011001</v>
      </c>
      <c r="I646" s="117">
        <v>66.162071084976105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17">
        <v>323</v>
      </c>
      <c r="C648" s="117">
        <v>6.6080525104816097</v>
      </c>
      <c r="D648" s="118">
        <v>1.0000000000000001E-5</v>
      </c>
      <c r="E648" s="117">
        <v>1.51807162624139</v>
      </c>
      <c r="F648" s="117">
        <v>3.4406683857624301</v>
      </c>
      <c r="G648" s="117">
        <v>69.396534538268995</v>
      </c>
      <c r="H648" s="117">
        <v>5.6470264554023704</v>
      </c>
      <c r="I648" s="117">
        <v>66.229894423484794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17">
        <v>324</v>
      </c>
      <c r="C650" s="117">
        <v>7.01001829367417</v>
      </c>
      <c r="D650" s="118">
        <v>1.0000000000000001E-5</v>
      </c>
      <c r="E650" s="117">
        <v>1.58901819586753</v>
      </c>
      <c r="F650" s="117">
        <v>3.8440677386063702</v>
      </c>
      <c r="G650" s="117">
        <v>69.427352523803705</v>
      </c>
      <c r="H650" s="117">
        <v>5.6474459767341596</v>
      </c>
      <c r="I650" s="117">
        <v>66.262149643897999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17">
        <v>325</v>
      </c>
      <c r="C652" s="117">
        <v>7.7105520505171503</v>
      </c>
      <c r="D652" s="118">
        <v>1.0000000000000001E-5</v>
      </c>
      <c r="E652" s="117">
        <v>1.68926536807647</v>
      </c>
      <c r="F652" s="117">
        <v>4.54604332263653</v>
      </c>
      <c r="G652" s="117">
        <v>69.298479557037297</v>
      </c>
      <c r="H652" s="117">
        <v>5.6322853803634603</v>
      </c>
      <c r="I652" s="117">
        <v>66.134724140167194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17">
        <v>326</v>
      </c>
      <c r="C654" s="117">
        <v>7.4360005305363499</v>
      </c>
      <c r="D654" s="118">
        <v>1.0000000000000001E-5</v>
      </c>
      <c r="E654" s="117">
        <v>1.6441214130474899</v>
      </c>
      <c r="F654" s="117">
        <v>4.2729428135431702</v>
      </c>
      <c r="G654" s="117">
        <v>69.149933719635001</v>
      </c>
      <c r="H654" s="117">
        <v>5.62436368465423</v>
      </c>
      <c r="I654" s="117">
        <v>65.987639260291999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17">
        <v>327</v>
      </c>
      <c r="C656" s="117">
        <v>8.6082794299492402</v>
      </c>
      <c r="D656" s="118">
        <v>1.0000000000000001E-5</v>
      </c>
      <c r="E656" s="117">
        <v>1.8826944782183701</v>
      </c>
      <c r="F656" s="117">
        <v>5.4466792803544202</v>
      </c>
      <c r="G656" s="117">
        <v>69.1652523040771</v>
      </c>
      <c r="H656" s="117">
        <v>5.6274575352668696</v>
      </c>
      <c r="I656" s="117">
        <v>66.004418849944997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17">
        <v>328</v>
      </c>
      <c r="C658" s="117">
        <v>7.6150677570929801</v>
      </c>
      <c r="D658" s="118">
        <v>1.0000000000000001E-5</v>
      </c>
      <c r="E658" s="117">
        <v>1.7204692019865999</v>
      </c>
      <c r="F658" s="117">
        <v>4.4549221900793201</v>
      </c>
      <c r="G658" s="117">
        <v>69.370511054992605</v>
      </c>
      <c r="H658" s="117">
        <v>5.63698056936264</v>
      </c>
      <c r="I658" s="117">
        <v>66.211122035980196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17">
        <v>329</v>
      </c>
      <c r="C660" s="117">
        <v>8.4056179890265792</v>
      </c>
      <c r="D660" s="118">
        <v>1.0000000000000001E-5</v>
      </c>
      <c r="E660" s="117">
        <v>1.79511523934511</v>
      </c>
      <c r="F660" s="117">
        <v>5.2469323735970699</v>
      </c>
      <c r="G660" s="117">
        <v>69.150948429107601</v>
      </c>
      <c r="H660" s="117">
        <v>5.6345444917678797</v>
      </c>
      <c r="I660" s="117">
        <v>65.993023514747605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17">
        <v>330</v>
      </c>
      <c r="C662" s="117">
        <v>7.95896753898033</v>
      </c>
      <c r="D662" s="118">
        <v>1.0000000000000001E-5</v>
      </c>
      <c r="E662" s="117">
        <v>1.72719137026713</v>
      </c>
      <c r="F662" s="117">
        <v>4.8017549423070998</v>
      </c>
      <c r="G662" s="117">
        <v>68.944071102142303</v>
      </c>
      <c r="H662" s="117">
        <v>5.6278334498405398</v>
      </c>
      <c r="I662" s="117">
        <v>65.787637186050404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17">
        <v>331</v>
      </c>
      <c r="C664" s="117">
        <v>8.54585344974811</v>
      </c>
      <c r="D664" s="118">
        <v>1.0000000000000001E-5</v>
      </c>
      <c r="E664" s="117">
        <v>1.8124516285382699</v>
      </c>
      <c r="F664" s="117">
        <v>5.3901242292844298</v>
      </c>
      <c r="G664" s="117">
        <v>68.849816322326603</v>
      </c>
      <c r="H664" s="117">
        <v>5.6264158725738502</v>
      </c>
      <c r="I664" s="117">
        <v>65.694853305816594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17">
        <v>332</v>
      </c>
      <c r="C666" s="117">
        <v>7.6855291586655801</v>
      </c>
      <c r="D666" s="118">
        <v>1.0000000000000001E-5</v>
      </c>
      <c r="E666" s="117">
        <v>1.6792991986641499</v>
      </c>
      <c r="F666" s="117">
        <v>4.5312845110893196</v>
      </c>
      <c r="G666" s="117">
        <v>68.859239864349306</v>
      </c>
      <c r="H666" s="117">
        <v>5.6277650475502004</v>
      </c>
      <c r="I666" s="117">
        <v>65.705762314796402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17">
        <v>333</v>
      </c>
      <c r="C668" s="117">
        <v>8.0078327655792201</v>
      </c>
      <c r="D668" s="118">
        <v>1.0000000000000001E-5</v>
      </c>
      <c r="E668" s="117">
        <v>1.6926871675711399</v>
      </c>
      <c r="F668" s="117">
        <v>4.8550786444774001</v>
      </c>
      <c r="G668" s="117">
        <v>68.905299377441395</v>
      </c>
      <c r="H668" s="117">
        <v>5.6293552160263003</v>
      </c>
      <c r="I668" s="117">
        <v>65.753323364257795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17">
        <v>334</v>
      </c>
      <c r="C670" s="117">
        <v>7.7093220123877799</v>
      </c>
      <c r="D670" s="118">
        <v>1.0000000000000001E-5</v>
      </c>
      <c r="E670" s="117">
        <v>1.7180014481911201</v>
      </c>
      <c r="F670" s="117">
        <v>4.5580644194896403</v>
      </c>
      <c r="G670" s="117">
        <v>69.166182804107606</v>
      </c>
      <c r="H670" s="117">
        <v>5.6441547989845198</v>
      </c>
      <c r="I670" s="117">
        <v>66.015704727172803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17">
        <v>335</v>
      </c>
      <c r="C672" s="117">
        <v>7.4652551320882896</v>
      </c>
      <c r="D672" s="118">
        <v>1.0000000000000001E-5</v>
      </c>
      <c r="E672" s="117">
        <v>1.67634504345747</v>
      </c>
      <c r="F672" s="117">
        <v>4.3154964263622499</v>
      </c>
      <c r="G672" s="117">
        <v>69.0611917495727</v>
      </c>
      <c r="H672" s="117">
        <v>5.6539826154708797</v>
      </c>
      <c r="I672" s="117">
        <v>65.912223601341196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17">
        <v>336</v>
      </c>
      <c r="C674" s="117">
        <v>7.5444898788745496</v>
      </c>
      <c r="D674" s="118">
        <v>1.0000000000000001E-5</v>
      </c>
      <c r="E674" s="117">
        <v>1.6752407573736601</v>
      </c>
      <c r="F674" s="117">
        <v>4.3962454222715799</v>
      </c>
      <c r="G674" s="117">
        <v>68.963265323638893</v>
      </c>
      <c r="H674" s="117">
        <v>5.6510503292083696</v>
      </c>
      <c r="I674" s="117">
        <v>65.815800857543906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17">
        <v>337</v>
      </c>
      <c r="C676" s="117">
        <v>7.7508926575000396</v>
      </c>
      <c r="D676" s="118">
        <v>1.0000000000000001E-5</v>
      </c>
      <c r="E676" s="117">
        <v>1.6720978846916701</v>
      </c>
      <c r="F676" s="117">
        <v>4.6041654119124704</v>
      </c>
      <c r="G676" s="117">
        <v>68.805507278442306</v>
      </c>
      <c r="H676" s="117">
        <v>5.6491215348243697</v>
      </c>
      <c r="I676" s="117">
        <v>65.659561538696295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17">
        <v>338</v>
      </c>
      <c r="C678" s="117">
        <v>8.2468667213733298</v>
      </c>
      <c r="D678" s="118">
        <v>1.0000000000000001E-5</v>
      </c>
      <c r="E678" s="117">
        <v>1.88240578999886</v>
      </c>
      <c r="F678" s="117">
        <v>5.1016551416653799</v>
      </c>
      <c r="G678" s="117">
        <v>68.844144248962394</v>
      </c>
      <c r="H678" s="117">
        <v>5.6600334048271099</v>
      </c>
      <c r="I678" s="117">
        <v>65.699732112884504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17">
        <v>339</v>
      </c>
      <c r="C680" s="117">
        <v>7.4917630965892998</v>
      </c>
      <c r="D680" s="118">
        <v>1.0000000000000001E-5</v>
      </c>
      <c r="E680" s="117">
        <v>1.6114298586661999</v>
      </c>
      <c r="F680" s="117">
        <v>4.3480789982355503</v>
      </c>
      <c r="G680" s="117">
        <v>68.704949760437003</v>
      </c>
      <c r="H680" s="117">
        <v>5.6438920736312799</v>
      </c>
      <c r="I680" s="117">
        <v>65.562049889564506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17">
        <v>340</v>
      </c>
      <c r="C682" s="117">
        <v>6.7994898465963498</v>
      </c>
      <c r="D682" s="118">
        <v>1.0000000000000001E-5</v>
      </c>
      <c r="E682" s="117">
        <v>1.4909777801770401</v>
      </c>
      <c r="F682" s="117">
        <v>3.6573265240742598</v>
      </c>
      <c r="G682" s="117">
        <v>68.562282752990697</v>
      </c>
      <c r="H682" s="117">
        <v>5.6442115068435603</v>
      </c>
      <c r="I682" s="117">
        <v>65.420918273925693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17">
        <v>341</v>
      </c>
      <c r="C684" s="117">
        <v>8.4023254467890798</v>
      </c>
      <c r="D684" s="118">
        <v>1.0000000000000001E-5</v>
      </c>
      <c r="E684" s="117">
        <v>1.8568215530652199</v>
      </c>
      <c r="F684" s="117">
        <v>5.2617070583196703</v>
      </c>
      <c r="G684" s="117">
        <v>68.613579082488997</v>
      </c>
      <c r="H684" s="117">
        <v>5.6402866721153204</v>
      </c>
      <c r="I684" s="117">
        <v>65.473768258094793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17">
        <v>342</v>
      </c>
      <c r="C686" s="117">
        <v>8.1870282063117301</v>
      </c>
      <c r="D686" s="118">
        <v>1.0000000000000001E-5</v>
      </c>
      <c r="E686" s="117">
        <v>1.81305717275692</v>
      </c>
      <c r="F686" s="117">
        <v>5.0479632295094996</v>
      </c>
      <c r="G686" s="117">
        <v>68.784268760681101</v>
      </c>
      <c r="H686" s="117">
        <v>5.6498668551445004</v>
      </c>
      <c r="I686" s="117">
        <v>65.646013665199206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17">
        <v>343</v>
      </c>
      <c r="C688" s="117">
        <v>6.2447930024220302</v>
      </c>
      <c r="D688" s="118">
        <v>1.0000000000000001E-5</v>
      </c>
      <c r="E688" s="117">
        <v>1.39471278740809</v>
      </c>
      <c r="F688" s="117">
        <v>3.1072772695467998</v>
      </c>
      <c r="G688" s="117">
        <v>68.678930377960199</v>
      </c>
      <c r="H688" s="117">
        <v>5.64117991924285</v>
      </c>
      <c r="I688" s="117">
        <v>65.542212986946097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17">
        <v>344</v>
      </c>
      <c r="C690" s="117">
        <v>6.5375379415658799</v>
      </c>
      <c r="D690" s="118">
        <v>1.0000000000000001E-5</v>
      </c>
      <c r="E690" s="117">
        <v>1.4703868650473</v>
      </c>
      <c r="F690" s="117">
        <v>3.4015737221791098</v>
      </c>
      <c r="G690" s="117">
        <v>68.5295575141906</v>
      </c>
      <c r="H690" s="117">
        <v>5.6274407505989004</v>
      </c>
      <c r="I690" s="117">
        <v>65.394409513473505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17">
        <v>345</v>
      </c>
      <c r="C692" s="117">
        <v>8.6043163079481797</v>
      </c>
      <c r="D692" s="118">
        <v>1.0000000000000001E-5</v>
      </c>
      <c r="E692" s="117">
        <v>1.9261876940727201</v>
      </c>
      <c r="F692" s="117">
        <v>5.4699172377586303</v>
      </c>
      <c r="G692" s="117">
        <v>68.483169841766298</v>
      </c>
      <c r="H692" s="117">
        <v>5.6318944931030197</v>
      </c>
      <c r="I692" s="117">
        <v>65.349587202072101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17">
        <v>346</v>
      </c>
      <c r="C694" s="117">
        <v>7.3689436729137698</v>
      </c>
      <c r="D694" s="118">
        <v>1.0000000000000001E-5</v>
      </c>
      <c r="E694" s="117">
        <v>1.63783222207656</v>
      </c>
      <c r="F694" s="117">
        <v>4.2361146028225196</v>
      </c>
      <c r="G694" s="117">
        <v>68.463585090637196</v>
      </c>
      <c r="H694" s="117">
        <v>5.6296394705772403</v>
      </c>
      <c r="I694" s="117">
        <v>65.3315777540206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17">
        <v>347</v>
      </c>
      <c r="C696" s="117">
        <v>7.5193785337301398</v>
      </c>
      <c r="D696" s="118">
        <v>1.0000000000000001E-5</v>
      </c>
      <c r="E696" s="117">
        <v>1.7069464578078299</v>
      </c>
      <c r="F696" s="117">
        <v>4.38813431446368</v>
      </c>
      <c r="G696" s="117">
        <v>68.542995929718003</v>
      </c>
      <c r="H696" s="117">
        <v>5.6363011956214901</v>
      </c>
      <c r="I696" s="117">
        <v>65.412576723098695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17">
        <v>348</v>
      </c>
      <c r="C698" s="117">
        <v>7.3065338318164503</v>
      </c>
      <c r="D698" s="118">
        <v>1.0000000000000001E-5</v>
      </c>
      <c r="E698" s="117">
        <v>1.64511543970841</v>
      </c>
      <c r="F698" s="117">
        <v>4.1768834957709604</v>
      </c>
      <c r="G698" s="117">
        <v>68.449443244934002</v>
      </c>
      <c r="H698" s="117">
        <v>5.6343070626258802</v>
      </c>
      <c r="I698" s="117">
        <v>65.320615696906998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17">
        <v>349</v>
      </c>
      <c r="C700" s="117">
        <v>7.0818599370809698</v>
      </c>
      <c r="D700" s="118">
        <v>1.0000000000000001E-5</v>
      </c>
      <c r="E700" s="117">
        <v>1.58321439761381</v>
      </c>
      <c r="F700" s="117">
        <v>3.9538012376198401</v>
      </c>
      <c r="G700" s="117">
        <v>68.533440685272197</v>
      </c>
      <c r="H700" s="117">
        <v>5.6299840569496098</v>
      </c>
      <c r="I700" s="117">
        <v>65.406205391883802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17">
        <v>350</v>
      </c>
      <c r="C702" s="117">
        <v>6.8031421808096004</v>
      </c>
      <c r="D702" s="118">
        <v>1.0000000000000001E-5</v>
      </c>
      <c r="E702" s="117">
        <v>1.58115498606975</v>
      </c>
      <c r="F702" s="117">
        <v>3.6766710373071501</v>
      </c>
      <c r="G702" s="117">
        <v>68.820491600036604</v>
      </c>
      <c r="H702" s="117">
        <v>5.6414739847183197</v>
      </c>
      <c r="I702" s="117">
        <v>65.694853830337493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17">
        <v>351</v>
      </c>
      <c r="C704" s="117">
        <v>8.3186430931091309</v>
      </c>
      <c r="D704" s="118">
        <v>1.0000000000000001E-5</v>
      </c>
      <c r="E704" s="117">
        <v>1.81523454877046</v>
      </c>
      <c r="F704" s="117">
        <v>5.1937771714650598</v>
      </c>
      <c r="G704" s="117">
        <v>69.155597686767507</v>
      </c>
      <c r="H704" s="117">
        <v>5.6504146814346301</v>
      </c>
      <c r="I704" s="117">
        <v>66.031561923026999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17">
        <v>352</v>
      </c>
      <c r="C706" s="117">
        <v>8.8568087174342196</v>
      </c>
      <c r="D706" s="118">
        <v>1.0000000000000001E-5</v>
      </c>
      <c r="E706" s="117">
        <v>1.91342242176716</v>
      </c>
      <c r="F706" s="117">
        <v>5.7335534600111098</v>
      </c>
      <c r="G706" s="117">
        <v>69.338618850708002</v>
      </c>
      <c r="H706" s="117">
        <v>5.6658915162086396</v>
      </c>
      <c r="I706" s="117">
        <v>66.216205930709805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17">
        <v>353</v>
      </c>
      <c r="C708" s="117">
        <v>8.3586922608888994</v>
      </c>
      <c r="D708" s="118">
        <v>1.0000000000000001E-5</v>
      </c>
      <c r="E708" s="117">
        <v>1.8411589517043101</v>
      </c>
      <c r="F708" s="117">
        <v>5.2370540591386598</v>
      </c>
      <c r="G708" s="117">
        <v>69.505505466461102</v>
      </c>
      <c r="H708" s="117">
        <v>5.6753323435783303</v>
      </c>
      <c r="I708" s="117">
        <v>66.384710240364001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17">
        <v>354</v>
      </c>
      <c r="C710" s="117">
        <v>7.5022021256960301</v>
      </c>
      <c r="D710" s="118">
        <v>1.0000000000000001E-5</v>
      </c>
      <c r="E710" s="117">
        <v>1.66925284037223</v>
      </c>
      <c r="F710" s="117">
        <v>4.3821890583405096</v>
      </c>
      <c r="G710" s="117">
        <v>69.088071250915505</v>
      </c>
      <c r="H710" s="117">
        <v>5.6547262907028202</v>
      </c>
      <c r="I710" s="117">
        <v>65.968909335136402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17">
        <v>355</v>
      </c>
      <c r="C712" s="117">
        <v>7.3297445407280497</v>
      </c>
      <c r="D712" s="118">
        <v>1.0000000000000001E-5</v>
      </c>
      <c r="E712" s="117">
        <v>1.6178802824937299</v>
      </c>
      <c r="F712" s="117">
        <v>4.2113545101422503</v>
      </c>
      <c r="G712" s="117">
        <v>69.540469646453801</v>
      </c>
      <c r="H712" s="117">
        <v>5.66261810064315</v>
      </c>
      <c r="I712" s="117">
        <v>66.4229229211807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17">
        <v>356</v>
      </c>
      <c r="C714" s="117">
        <v>8.7575668004842893</v>
      </c>
      <c r="D714" s="118">
        <v>1.0000000000000001E-5</v>
      </c>
      <c r="E714" s="117">
        <v>1.8635623615521599</v>
      </c>
      <c r="F714" s="117">
        <v>5.6408103566903298</v>
      </c>
      <c r="G714" s="117">
        <v>69.327884387969902</v>
      </c>
      <c r="H714" s="117">
        <v>5.6673922657966598</v>
      </c>
      <c r="I714" s="117">
        <v>66.211970877647403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17">
        <v>357</v>
      </c>
      <c r="C716" s="117">
        <v>6.6740101117354103</v>
      </c>
      <c r="D716" s="118">
        <v>1.0000000000000001E-5</v>
      </c>
      <c r="E716" s="117">
        <v>1.4910035568934199</v>
      </c>
      <c r="F716" s="117">
        <v>3.5588897054011999</v>
      </c>
      <c r="G716" s="117">
        <v>69.061699676513598</v>
      </c>
      <c r="H716" s="117">
        <v>5.6598003625869699</v>
      </c>
      <c r="I716" s="117">
        <v>65.947438669204701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17">
        <v>358</v>
      </c>
      <c r="C718" s="117">
        <v>8.1678274778219304</v>
      </c>
      <c r="D718" s="118">
        <v>1.0000000000000001E-5</v>
      </c>
      <c r="E718" s="117">
        <v>1.8130137163859099</v>
      </c>
      <c r="F718" s="117">
        <v>5.0543540074275004</v>
      </c>
      <c r="G718" s="117">
        <v>69.151757431030205</v>
      </c>
      <c r="H718" s="117">
        <v>5.6564888596534697</v>
      </c>
      <c r="I718" s="117">
        <v>66.039142870903007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17">
        <v>359</v>
      </c>
      <c r="C720" s="117">
        <v>8.8907336271726098</v>
      </c>
      <c r="D720" s="118">
        <v>1.0000000000000001E-5</v>
      </c>
      <c r="E720" s="117">
        <v>1.8776626701538299</v>
      </c>
      <c r="F720" s="117">
        <v>5.7789112054384599</v>
      </c>
      <c r="G720" s="117">
        <v>69.1039487838745</v>
      </c>
      <c r="H720" s="117">
        <v>5.6578624129295303</v>
      </c>
      <c r="I720" s="117">
        <v>65.992975282668993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17">
        <v>360</v>
      </c>
      <c r="C722" s="117">
        <v>9.2792683197901802</v>
      </c>
      <c r="D722" s="118">
        <v>1.0000000000000001E-5</v>
      </c>
      <c r="E722" s="117">
        <v>2.0153312912354102</v>
      </c>
      <c r="F722" s="117">
        <v>6.1690908670425397</v>
      </c>
      <c r="G722" s="117">
        <v>69.776108360290493</v>
      </c>
      <c r="H722" s="117">
        <v>5.6845692038536004</v>
      </c>
      <c r="I722" s="117">
        <v>66.666795277595497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17">
        <v>361</v>
      </c>
      <c r="C724" s="117">
        <v>7.5065873586214504</v>
      </c>
      <c r="D724" s="118">
        <v>1.0000000000000001E-5</v>
      </c>
      <c r="E724" s="117">
        <v>1.65437253851156</v>
      </c>
      <c r="F724" s="117">
        <v>4.3980732193359904</v>
      </c>
      <c r="G724" s="117">
        <v>69.466669273376397</v>
      </c>
      <c r="H724" s="117">
        <v>5.6668061137199404</v>
      </c>
      <c r="I724" s="117">
        <v>66.359009790420501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17">
        <v>362</v>
      </c>
      <c r="C726" s="117">
        <v>9.1686836205995998</v>
      </c>
      <c r="D726" s="118">
        <v>1.0000000000000001E-5</v>
      </c>
      <c r="E726" s="117">
        <v>2.0114792906321002</v>
      </c>
      <c r="F726" s="117">
        <v>6.0618241383479097</v>
      </c>
      <c r="G726" s="117">
        <v>69.472366619110105</v>
      </c>
      <c r="H726" s="117">
        <v>5.6738216280937097</v>
      </c>
      <c r="I726" s="117">
        <v>66.366391062736497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17">
        <v>363</v>
      </c>
      <c r="C728" s="117">
        <v>7.87073940497178</v>
      </c>
      <c r="D728" s="118">
        <v>1.0000000000000001E-5</v>
      </c>
      <c r="E728" s="117">
        <v>1.68930542010527</v>
      </c>
      <c r="F728" s="117">
        <v>4.7655466611568702</v>
      </c>
      <c r="G728" s="117">
        <v>69.299608898162802</v>
      </c>
      <c r="H728" s="117">
        <v>5.6704791188239998</v>
      </c>
      <c r="I728" s="117">
        <v>66.1952813386917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17">
        <v>364</v>
      </c>
      <c r="C730" s="117">
        <v>7.0300379716433001</v>
      </c>
      <c r="D730" s="118">
        <v>1.0000000000000001E-5</v>
      </c>
      <c r="E730" s="117">
        <v>1.5844300022491999</v>
      </c>
      <c r="F730" s="117">
        <v>3.9265094032654302</v>
      </c>
      <c r="G730" s="117">
        <v>69.303660297393805</v>
      </c>
      <c r="H730" s="117">
        <v>5.6680873632431004</v>
      </c>
      <c r="I730" s="117">
        <v>66.201002287864597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17">
        <v>365</v>
      </c>
      <c r="C732" s="117">
        <v>6.6721173066359301</v>
      </c>
      <c r="D732" s="118">
        <v>1.0000000000000001E-5</v>
      </c>
      <c r="E732" s="117">
        <v>1.4822636384230301</v>
      </c>
      <c r="F732" s="117">
        <v>3.5702752104172299</v>
      </c>
      <c r="G732" s="117">
        <v>68.733677005767802</v>
      </c>
      <c r="H732" s="117">
        <v>5.6460285902023299</v>
      </c>
      <c r="I732" s="117">
        <v>65.632707977294899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17">
        <v>366</v>
      </c>
      <c r="C734" s="117">
        <v>8.5408716751978897</v>
      </c>
      <c r="D734" s="118">
        <v>1.0000000000000001E-5</v>
      </c>
      <c r="E734" s="117">
        <v>1.8395090286548299</v>
      </c>
      <c r="F734" s="117">
        <v>5.4407126215788004</v>
      </c>
      <c r="G734" s="117">
        <v>68.478227233886699</v>
      </c>
      <c r="H734" s="117">
        <v>5.6466836810111998</v>
      </c>
      <c r="I734" s="117">
        <v>65.378941512107801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17">
        <v>367</v>
      </c>
      <c r="C736" s="117">
        <v>7.6145345797905497</v>
      </c>
      <c r="D736" s="118">
        <v>1.0000000000000001E-5</v>
      </c>
      <c r="E736" s="117">
        <v>1.70927274227142</v>
      </c>
      <c r="F736" s="117">
        <v>4.5160564413437401</v>
      </c>
      <c r="G736" s="117">
        <v>68.295740509033195</v>
      </c>
      <c r="H736" s="117">
        <v>5.6380760073661804</v>
      </c>
      <c r="I736" s="117">
        <v>65.198143172264096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17">
        <v>368</v>
      </c>
      <c r="C738" s="117">
        <v>6.5532573920029797</v>
      </c>
      <c r="D738" s="118">
        <v>1.0000000000000001E-5</v>
      </c>
      <c r="E738" s="117">
        <v>1.4969559266017001</v>
      </c>
      <c r="F738" s="117">
        <v>3.4564774449055</v>
      </c>
      <c r="G738" s="117">
        <v>68.402863883972103</v>
      </c>
      <c r="H738" s="117">
        <v>5.6328601121902402</v>
      </c>
      <c r="I738" s="117">
        <v>65.306962323188699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17">
        <v>369</v>
      </c>
      <c r="C740" s="117">
        <v>8.2448447117438608</v>
      </c>
      <c r="D740" s="118">
        <v>1.0000000000000001E-5</v>
      </c>
      <c r="E740" s="117">
        <v>1.7855399250984101</v>
      </c>
      <c r="F740" s="117">
        <v>5.1497654570983</v>
      </c>
      <c r="G740" s="117">
        <v>68.322207927703801</v>
      </c>
      <c r="H740" s="117">
        <v>5.6315477609634401</v>
      </c>
      <c r="I740" s="117">
        <v>65.228008484840302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17">
        <v>370</v>
      </c>
      <c r="C742" s="117">
        <v>7.3451927992013699</v>
      </c>
      <c r="D742" s="118">
        <v>1.0000000000000001E-5</v>
      </c>
      <c r="E742" s="117">
        <v>1.5632319885950801</v>
      </c>
      <c r="F742" s="117">
        <v>4.2518156973215202</v>
      </c>
      <c r="G742" s="117">
        <v>68.143741226196198</v>
      </c>
      <c r="H742" s="117">
        <v>5.6286747097968997</v>
      </c>
      <c r="I742" s="117">
        <v>65.051251149177503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17">
        <v>371</v>
      </c>
      <c r="C744" s="117">
        <v>7.3754249536074097</v>
      </c>
      <c r="D744" s="118">
        <v>1.0000000000000001E-5</v>
      </c>
      <c r="E744" s="117">
        <v>1.6618853509426099</v>
      </c>
      <c r="F744" s="117">
        <v>4.2837471595177199</v>
      </c>
      <c r="G744" s="117">
        <v>68.462518882751397</v>
      </c>
      <c r="H744" s="117">
        <v>5.6450179219245902</v>
      </c>
      <c r="I744" s="117">
        <v>65.371727418899496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17">
        <v>372</v>
      </c>
      <c r="C746" s="117">
        <v>7.8710895501650198</v>
      </c>
      <c r="D746" s="118">
        <v>1.0000000000000001E-5</v>
      </c>
      <c r="E746" s="117">
        <v>1.73725965160589</v>
      </c>
      <c r="F746" s="117">
        <v>4.7811241975197403</v>
      </c>
      <c r="G746" s="117">
        <v>68.448565864562994</v>
      </c>
      <c r="H746" s="117">
        <v>5.6451104998588502</v>
      </c>
      <c r="I746" s="117">
        <v>65.359500885009695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17">
        <v>373</v>
      </c>
      <c r="C748" s="117">
        <v>7.0600691025073701</v>
      </c>
      <c r="D748" s="118">
        <v>1.0000000000000001E-5</v>
      </c>
      <c r="E748" s="117">
        <v>1.6162826923223601</v>
      </c>
      <c r="F748" s="117">
        <v>3.9718406383807801</v>
      </c>
      <c r="G748" s="117">
        <v>68.583770275115896</v>
      </c>
      <c r="H748" s="117">
        <v>5.6530201435089102</v>
      </c>
      <c r="I748" s="117">
        <v>65.496459221839899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17">
        <v>374</v>
      </c>
      <c r="C750" s="117">
        <v>8.3354923358330293</v>
      </c>
      <c r="D750" s="118">
        <v>1.0000000000000001E-5</v>
      </c>
      <c r="E750" s="117">
        <v>1.8285252864544199</v>
      </c>
      <c r="F750" s="117">
        <v>5.2490105353868897</v>
      </c>
      <c r="G750" s="117">
        <v>68.728442573547298</v>
      </c>
      <c r="H750" s="117">
        <v>5.6670962452888398</v>
      </c>
      <c r="I750" s="117">
        <v>65.642860555648795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17">
        <v>375</v>
      </c>
      <c r="C752" s="117">
        <v>7.2402557776524397</v>
      </c>
      <c r="D752" s="118">
        <v>1.0000000000000001E-5</v>
      </c>
      <c r="E752" s="117">
        <v>1.6142640686952101</v>
      </c>
      <c r="F752" s="117">
        <v>4.1555204620728103</v>
      </c>
      <c r="G752" s="117">
        <v>68.725613880157397</v>
      </c>
      <c r="H752" s="117">
        <v>5.6662268280982904</v>
      </c>
      <c r="I752" s="117">
        <v>65.641798043251001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17">
        <v>376</v>
      </c>
      <c r="C754" s="117">
        <v>6.6397651342245201</v>
      </c>
      <c r="D754" s="118">
        <v>1.0000000000000001E-5</v>
      </c>
      <c r="E754" s="117">
        <v>1.5001561549993601</v>
      </c>
      <c r="F754" s="117">
        <v>3.55677615679227</v>
      </c>
      <c r="G754" s="117">
        <v>68.705272102355906</v>
      </c>
      <c r="H754" s="117">
        <v>5.6569114327430698</v>
      </c>
      <c r="I754" s="117">
        <v>65.623197579383799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17">
        <v>377</v>
      </c>
      <c r="C756" s="117">
        <v>8.2910394943677392</v>
      </c>
      <c r="D756" s="118">
        <v>1.0000000000000001E-5</v>
      </c>
      <c r="E756" s="117">
        <v>1.83472035710628</v>
      </c>
      <c r="F756" s="117">
        <v>5.2098085857354599</v>
      </c>
      <c r="G756" s="117">
        <v>68.560924243927005</v>
      </c>
      <c r="H756" s="117">
        <v>5.6369136452674802</v>
      </c>
      <c r="I756" s="117">
        <v>65.480609011650003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17">
        <v>378</v>
      </c>
      <c r="C758" s="117">
        <v>6.6396610553448001</v>
      </c>
      <c r="D758" s="118">
        <v>1.0000000000000001E-5</v>
      </c>
      <c r="E758" s="117">
        <v>1.50659305086502</v>
      </c>
      <c r="F758" s="117">
        <v>3.5601989122537399</v>
      </c>
      <c r="G758" s="117">
        <v>68.496074962615893</v>
      </c>
      <c r="H758" s="117">
        <v>5.6337274670600799</v>
      </c>
      <c r="I758" s="117">
        <v>65.417531490325899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17">
        <v>379</v>
      </c>
      <c r="C760" s="117">
        <v>7.4372049478384099</v>
      </c>
      <c r="D760" s="118">
        <v>1.0000000000000001E-5</v>
      </c>
      <c r="E760" s="117">
        <v>1.6913816699614801</v>
      </c>
      <c r="F760" s="117">
        <v>4.35951927075019</v>
      </c>
      <c r="G760" s="117">
        <v>68.402976989746094</v>
      </c>
      <c r="H760" s="117">
        <v>5.6296802520751896</v>
      </c>
      <c r="I760" s="117">
        <v>65.326209616661004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17">
        <v>380</v>
      </c>
      <c r="C762" s="117">
        <v>7.2102351738856303</v>
      </c>
      <c r="D762" s="118">
        <v>1.0000000000000001E-5</v>
      </c>
      <c r="E762" s="117">
        <v>1.5794211832376599</v>
      </c>
      <c r="F762" s="117">
        <v>4.1343281544171804</v>
      </c>
      <c r="G762" s="117">
        <v>68.313718795776296</v>
      </c>
      <c r="H762" s="117">
        <v>5.62284839153289</v>
      </c>
      <c r="I762" s="117">
        <v>65.238735246658294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17">
        <v>381</v>
      </c>
      <c r="C764" s="117">
        <v>7.9045726244266197</v>
      </c>
      <c r="D764" s="118">
        <v>1.0000000000000001E-5</v>
      </c>
      <c r="E764" s="117">
        <v>1.76708647379508</v>
      </c>
      <c r="F764" s="117">
        <v>4.8304397738896796</v>
      </c>
      <c r="G764" s="117">
        <v>68.390372848510694</v>
      </c>
      <c r="H764" s="117">
        <v>5.6233529329299898</v>
      </c>
      <c r="I764" s="117">
        <v>65.317156744003299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17">
        <v>382</v>
      </c>
      <c r="C766" s="117">
        <v>9.1923706714923501</v>
      </c>
      <c r="D766" s="118">
        <v>1.0000000000000001E-5</v>
      </c>
      <c r="E766" s="117">
        <v>1.9437249371638601</v>
      </c>
      <c r="F766" s="117">
        <v>6.1200223060754597</v>
      </c>
      <c r="G766" s="117">
        <v>68.467801475524894</v>
      </c>
      <c r="H766" s="117">
        <v>5.6316643595695499</v>
      </c>
      <c r="I766" s="117">
        <v>65.396394038200299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17">
        <v>383</v>
      </c>
      <c r="C768" s="117">
        <v>8.3031301681812</v>
      </c>
      <c r="D768" s="118">
        <v>1.0000000000000001E-5</v>
      </c>
      <c r="E768" s="117">
        <v>1.78768423428902</v>
      </c>
      <c r="F768" s="117">
        <v>5.2325617579313404</v>
      </c>
      <c r="G768" s="117">
        <v>68.637605857849096</v>
      </c>
      <c r="H768" s="117">
        <v>5.6400431394577</v>
      </c>
      <c r="I768" s="117">
        <v>65.567956662178005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17">
        <v>384</v>
      </c>
      <c r="C770" s="117">
        <v>8.2964241963166394</v>
      </c>
      <c r="D770" s="118">
        <v>1.0000000000000001E-5</v>
      </c>
      <c r="E770" s="117">
        <v>1.8382265292681099</v>
      </c>
      <c r="F770" s="117">
        <v>5.2276323919112802</v>
      </c>
      <c r="G770" s="117">
        <v>68.278400802612296</v>
      </c>
      <c r="H770" s="117">
        <v>5.6362727403640704</v>
      </c>
      <c r="I770" s="117">
        <v>65.210538291931101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17">
        <v>385</v>
      </c>
      <c r="C772" s="117">
        <v>8.2820052183591404</v>
      </c>
      <c r="D772" s="118">
        <v>1.0000000000000001E-5</v>
      </c>
      <c r="E772" s="117">
        <v>1.83432703293286</v>
      </c>
      <c r="F772" s="117">
        <v>5.2150014226253196</v>
      </c>
      <c r="G772" s="117">
        <v>68.621107482910105</v>
      </c>
      <c r="H772" s="117">
        <v>5.6447325229644703</v>
      </c>
      <c r="I772" s="117">
        <v>65.555029177665702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17">
        <v>386</v>
      </c>
      <c r="C774" s="117">
        <v>6.9466188504145698</v>
      </c>
      <c r="D774" s="118">
        <v>1.0000000000000001E-5</v>
      </c>
      <c r="E774" s="117">
        <v>1.57467111028157</v>
      </c>
      <c r="F774" s="117">
        <v>3.8813915000511998</v>
      </c>
      <c r="G774" s="117">
        <v>68.389439201354904</v>
      </c>
      <c r="H774" s="117">
        <v>5.6381558656692503</v>
      </c>
      <c r="I774" s="117">
        <v>65.325140881538303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17">
        <v>387</v>
      </c>
      <c r="C776" s="117">
        <v>7.4392891113574597</v>
      </c>
      <c r="D776" s="118">
        <v>1.0000000000000001E-5</v>
      </c>
      <c r="E776" s="117">
        <v>1.69660608585064</v>
      </c>
      <c r="F776" s="117">
        <v>4.3758404805110001</v>
      </c>
      <c r="G776" s="117">
        <v>68.576966285705495</v>
      </c>
      <c r="H776" s="117">
        <v>5.6485777378082203</v>
      </c>
      <c r="I776" s="117">
        <v>65.514438533782894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17">
        <v>388</v>
      </c>
      <c r="C778" s="117">
        <v>6.6711789277883602</v>
      </c>
      <c r="D778" s="118">
        <v>1.0000000000000001E-5</v>
      </c>
      <c r="E778" s="117">
        <v>1.4909871151814</v>
      </c>
      <c r="F778" s="117">
        <v>3.6095234063955401</v>
      </c>
      <c r="G778" s="117">
        <v>68.6049583435058</v>
      </c>
      <c r="H778" s="117">
        <v>5.64419302940368</v>
      </c>
      <c r="I778" s="117">
        <v>65.544237327575601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17">
        <v>389</v>
      </c>
      <c r="C780" s="117">
        <v>7.6179796732389002</v>
      </c>
      <c r="D780" s="118">
        <v>1.0000000000000001E-5</v>
      </c>
      <c r="E780" s="117">
        <v>1.6634782942441699</v>
      </c>
      <c r="F780" s="117">
        <v>4.5581357524945103</v>
      </c>
      <c r="G780" s="117">
        <v>68.104577827453596</v>
      </c>
      <c r="H780" s="117">
        <v>5.6255943536758402</v>
      </c>
      <c r="I780" s="117">
        <v>65.045679950714103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17">
        <v>390</v>
      </c>
      <c r="C782" s="117">
        <v>7.9253353155576196</v>
      </c>
      <c r="D782" s="118">
        <v>1.0000000000000001E-5</v>
      </c>
      <c r="E782" s="117">
        <v>1.74794315604063</v>
      </c>
      <c r="F782" s="117">
        <v>4.8672989194209704</v>
      </c>
      <c r="G782" s="117">
        <v>68.309990119934</v>
      </c>
      <c r="H782" s="117">
        <v>5.6392424345016403</v>
      </c>
      <c r="I782" s="117">
        <v>65.252884459495505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17">
        <v>391</v>
      </c>
      <c r="C784" s="117">
        <v>7.4686233263749298</v>
      </c>
      <c r="D784" s="118">
        <v>1.0000000000000001E-5</v>
      </c>
      <c r="E784" s="117">
        <v>1.6663522903735799</v>
      </c>
      <c r="F784" s="117">
        <v>4.4124000026629497</v>
      </c>
      <c r="G784" s="117">
        <v>68.501210975646899</v>
      </c>
      <c r="H784" s="117">
        <v>5.64261977672576</v>
      </c>
      <c r="I784" s="117">
        <v>65.445941972732498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17">
        <v>392</v>
      </c>
      <c r="C786" s="117">
        <v>7.10511440497178</v>
      </c>
      <c r="D786" s="118">
        <v>1.0000000000000001E-5</v>
      </c>
      <c r="E786" s="117">
        <v>1.6403460410924999</v>
      </c>
      <c r="F786" s="117">
        <v>4.0507258039254399</v>
      </c>
      <c r="G786" s="117">
        <v>68.286301040649406</v>
      </c>
      <c r="H786" s="117">
        <v>5.6287470459937996</v>
      </c>
      <c r="I786" s="117">
        <v>65.232854962348895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17">
        <v>393</v>
      </c>
      <c r="C788" s="117">
        <v>7.8289942374596198</v>
      </c>
      <c r="D788" s="118">
        <v>1.0000000000000001E-5</v>
      </c>
      <c r="E788" s="117">
        <v>1.70765772691139</v>
      </c>
      <c r="F788" s="117">
        <v>4.77642188163904</v>
      </c>
      <c r="G788" s="117">
        <v>68.206171417236305</v>
      </c>
      <c r="H788" s="117">
        <v>5.6227284550666798</v>
      </c>
      <c r="I788" s="117">
        <v>65.154542040824893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17">
        <v>394</v>
      </c>
      <c r="C790" s="117">
        <v>7.7570522198310199</v>
      </c>
      <c r="D790" s="118">
        <v>1.0000000000000001E-5</v>
      </c>
      <c r="E790" s="117">
        <v>1.69980989969693</v>
      </c>
      <c r="F790" s="117">
        <v>4.7063036240064102</v>
      </c>
      <c r="G790" s="117">
        <v>68.226524925231899</v>
      </c>
      <c r="H790" s="117">
        <v>5.6212932109832696</v>
      </c>
      <c r="I790" s="117">
        <v>65.176721906661896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17">
        <v>395</v>
      </c>
      <c r="C792" s="117">
        <v>6.9180123072404101</v>
      </c>
      <c r="D792" s="118">
        <v>1.0000000000000001E-5</v>
      </c>
      <c r="E792" s="117">
        <v>1.5287922918796499</v>
      </c>
      <c r="F792" s="117">
        <v>3.8691030786587599</v>
      </c>
      <c r="G792" s="117">
        <v>68.445634746551505</v>
      </c>
      <c r="H792" s="117">
        <v>5.6213235855102504</v>
      </c>
      <c r="I792" s="117">
        <v>65.397677874565105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17">
        <v>396</v>
      </c>
      <c r="C794" s="117">
        <v>8.7635269715235697</v>
      </c>
      <c r="D794" s="118">
        <v>1.0000000000000001E-5</v>
      </c>
      <c r="E794" s="117">
        <v>1.84805137377518</v>
      </c>
      <c r="F794" s="117">
        <v>5.7164519245807899</v>
      </c>
      <c r="G794" s="117">
        <v>68.719670867919902</v>
      </c>
      <c r="H794" s="117">
        <v>5.6353288888931203</v>
      </c>
      <c r="I794" s="117">
        <v>65.673544359207099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17">
        <v>397</v>
      </c>
      <c r="C796" s="117">
        <v>7.9733155323908802</v>
      </c>
      <c r="D796" s="118">
        <v>1.0000000000000001E-5</v>
      </c>
      <c r="E796" s="117">
        <v>1.76438497121517</v>
      </c>
      <c r="F796" s="117">
        <v>4.9280878672232902</v>
      </c>
      <c r="G796" s="117">
        <v>68.5741353034973</v>
      </c>
      <c r="H796" s="117">
        <v>5.6338076353073099</v>
      </c>
      <c r="I796" s="117">
        <v>65.529868221282896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17">
        <v>398</v>
      </c>
      <c r="C798" s="117">
        <v>7.8872212446652901</v>
      </c>
      <c r="D798" s="118">
        <v>1.0000000000000001E-5</v>
      </c>
      <c r="E798" s="117">
        <v>1.6791631739873101</v>
      </c>
      <c r="F798" s="117">
        <v>4.8438472243455699</v>
      </c>
      <c r="G798" s="117">
        <v>68.675884723663302</v>
      </c>
      <c r="H798" s="117">
        <v>5.6331972122192298</v>
      </c>
      <c r="I798" s="117">
        <v>65.633470749854993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17">
        <v>399</v>
      </c>
      <c r="C800" s="117">
        <v>7.7919069436880202</v>
      </c>
      <c r="D800" s="118">
        <v>1.0000000000000001E-5</v>
      </c>
      <c r="E800" s="117">
        <v>1.6830373704433399</v>
      </c>
      <c r="F800" s="117">
        <v>4.7503863871097503</v>
      </c>
      <c r="G800" s="117">
        <v>68.646847343444804</v>
      </c>
      <c r="H800" s="117">
        <v>5.6408095598220802</v>
      </c>
      <c r="I800" s="117">
        <v>65.606302738189697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17">
        <v>400</v>
      </c>
      <c r="C802" s="117">
        <v>8.7859093776116008</v>
      </c>
      <c r="D802" s="118">
        <v>1.0000000000000001E-5</v>
      </c>
      <c r="E802" s="117">
        <v>1.9845772293897701</v>
      </c>
      <c r="F802" s="117">
        <v>5.7462599277496302</v>
      </c>
      <c r="G802" s="117">
        <v>68.532682037353496</v>
      </c>
      <c r="H802" s="117">
        <v>5.6311978220939602</v>
      </c>
      <c r="I802" s="117">
        <v>65.493995451927105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17">
        <v>401</v>
      </c>
      <c r="C804" s="117">
        <v>9.0731116624978796</v>
      </c>
      <c r="D804" s="118">
        <v>1.0000000000000001E-5</v>
      </c>
      <c r="E804" s="117">
        <v>1.9448996507204399</v>
      </c>
      <c r="F804" s="117">
        <v>6.0353224781843302</v>
      </c>
      <c r="G804" s="117">
        <v>68.3834151268005</v>
      </c>
      <c r="H804" s="117">
        <v>5.6230771541595397</v>
      </c>
      <c r="I804" s="117">
        <v>65.346596980094901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17">
        <v>402</v>
      </c>
      <c r="C806" s="117">
        <v>7.9612552936260501</v>
      </c>
      <c r="D806" s="118">
        <v>1.0000000000000001E-5</v>
      </c>
      <c r="E806" s="117">
        <v>1.75155999568792</v>
      </c>
      <c r="F806" s="117">
        <v>4.9253268333581701</v>
      </c>
      <c r="G806" s="117">
        <v>68.469457817077597</v>
      </c>
      <c r="H806" s="117">
        <v>5.6267705440521203</v>
      </c>
      <c r="I806" s="117">
        <v>65.434495282173103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17">
        <v>403</v>
      </c>
      <c r="C808" s="117">
        <v>6.0534659073902999</v>
      </c>
      <c r="D808" s="118">
        <v>1.0000000000000001E-5</v>
      </c>
      <c r="E808" s="117">
        <v>1.41901869040269</v>
      </c>
      <c r="F808" s="117">
        <v>3.0194062155026602</v>
      </c>
      <c r="G808" s="117">
        <v>67.943165016174305</v>
      </c>
      <c r="H808" s="117">
        <v>5.6067632079124401</v>
      </c>
      <c r="I808" s="117">
        <v>64.910069298744205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17">
        <v>404</v>
      </c>
      <c r="C810" s="117">
        <v>6.8113606893099199</v>
      </c>
      <c r="D810" s="118">
        <v>1.0000000000000001E-5</v>
      </c>
      <c r="E810" s="117">
        <v>1.5879342739398601</v>
      </c>
      <c r="F810" s="117">
        <v>3.7791586105640098</v>
      </c>
      <c r="G810" s="117">
        <v>67.971972370147697</v>
      </c>
      <c r="H810" s="117">
        <v>5.6137848734855602</v>
      </c>
      <c r="I810" s="117">
        <v>64.940735483169505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17">
        <v>405</v>
      </c>
      <c r="C812" s="117">
        <v>6.92870790224808</v>
      </c>
      <c r="D812" s="118">
        <v>1.0000000000000001E-5</v>
      </c>
      <c r="E812" s="117">
        <v>1.5775310901495101</v>
      </c>
      <c r="F812" s="117">
        <v>3.8983792616770798</v>
      </c>
      <c r="G812" s="117">
        <v>67.734400177001902</v>
      </c>
      <c r="H812" s="117">
        <v>5.6062852382659898</v>
      </c>
      <c r="I812" s="117">
        <v>64.705058813094993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17">
        <v>406</v>
      </c>
      <c r="C814" s="117">
        <v>7.7699140218588001</v>
      </c>
      <c r="D814" s="118">
        <v>1.0000000000000001E-5</v>
      </c>
      <c r="E814" s="117">
        <v>1.74797261678255</v>
      </c>
      <c r="F814" s="117">
        <v>4.7414731520872797</v>
      </c>
      <c r="G814" s="117">
        <v>67.793287277221594</v>
      </c>
      <c r="H814" s="117">
        <v>5.6084100127220102</v>
      </c>
      <c r="I814" s="117">
        <v>64.765830326080305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17">
        <v>407</v>
      </c>
      <c r="C816" s="117">
        <v>6.6699818281026904</v>
      </c>
      <c r="D816" s="118">
        <v>1.0000000000000001E-5</v>
      </c>
      <c r="E816" s="117">
        <v>1.5119080176720201</v>
      </c>
      <c r="F816" s="117">
        <v>3.64342566178395</v>
      </c>
      <c r="G816" s="117">
        <v>67.735002899169899</v>
      </c>
      <c r="H816" s="117">
        <v>5.6053649425506498</v>
      </c>
      <c r="I816" s="117">
        <v>64.7094360828399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17">
        <v>408</v>
      </c>
      <c r="C818" s="117">
        <v>7.2206434103158799</v>
      </c>
      <c r="D818" s="118">
        <v>1.0000000000000001E-5</v>
      </c>
      <c r="E818" s="117">
        <v>1.5813524677203199</v>
      </c>
      <c r="F818" s="117">
        <v>4.1959992234523398</v>
      </c>
      <c r="G818" s="117">
        <v>67.693953990936194</v>
      </c>
      <c r="H818" s="117">
        <v>5.6063812017440799</v>
      </c>
      <c r="I818" s="117">
        <v>64.670301699638301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17">
        <v>409</v>
      </c>
      <c r="C820" s="117">
        <v>7.288880274846</v>
      </c>
      <c r="D820" s="118">
        <v>1.0000000000000001E-5</v>
      </c>
      <c r="E820" s="117">
        <v>1.6228692187712701</v>
      </c>
      <c r="F820" s="117">
        <v>4.2661415682389103</v>
      </c>
      <c r="G820" s="117">
        <v>67.705084323883</v>
      </c>
      <c r="H820" s="117">
        <v>5.6114517211913997</v>
      </c>
      <c r="I820" s="117">
        <v>64.683334875106794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17">
        <v>410</v>
      </c>
      <c r="C822" s="117">
        <v>7.23968924008883</v>
      </c>
      <c r="D822" s="118">
        <v>1.0000000000000001E-5</v>
      </c>
      <c r="E822" s="117">
        <v>1.6276752627812801</v>
      </c>
      <c r="F822" s="117">
        <v>4.2188583887540299</v>
      </c>
      <c r="G822" s="117">
        <v>68.066230583190901</v>
      </c>
      <c r="H822" s="117">
        <v>5.6186062693595797</v>
      </c>
      <c r="I822" s="117">
        <v>65.046390247344902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17">
        <v>411</v>
      </c>
      <c r="C824" s="117">
        <v>6.7199685940375602</v>
      </c>
      <c r="D824" s="118">
        <v>1.0000000000000001E-5</v>
      </c>
      <c r="E824" s="117">
        <v>1.55139098488367</v>
      </c>
      <c r="F824" s="117">
        <v>3.70104102217234</v>
      </c>
      <c r="G824" s="117">
        <v>68.114938354492097</v>
      </c>
      <c r="H824" s="117">
        <v>5.6231729269027699</v>
      </c>
      <c r="I824" s="117">
        <v>65.097004723548807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17">
        <v>412</v>
      </c>
      <c r="C826" s="117">
        <v>6.3246638591472903</v>
      </c>
      <c r="D826" s="118">
        <v>1.0000000000000001E-5</v>
      </c>
      <c r="E826" s="117">
        <v>1.4454238804487001</v>
      </c>
      <c r="F826" s="117">
        <v>3.30764460563659</v>
      </c>
      <c r="G826" s="117">
        <v>68.037606525421097</v>
      </c>
      <c r="H826" s="117">
        <v>5.6174183726310698</v>
      </c>
      <c r="I826" s="117">
        <v>65.021577072143501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17">
        <v>413</v>
      </c>
      <c r="C828" s="117">
        <v>8.9736906198354802</v>
      </c>
      <c r="D828" s="118">
        <v>1.0000000000000001E-5</v>
      </c>
      <c r="E828" s="117">
        <v>1.9474041553643999</v>
      </c>
      <c r="F828" s="117">
        <v>5.9586014655920101</v>
      </c>
      <c r="G828" s="117">
        <v>68.503515434265097</v>
      </c>
      <c r="H828" s="117">
        <v>5.6396536588668802</v>
      </c>
      <c r="I828" s="117">
        <v>65.489441084861696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17">
        <v>414</v>
      </c>
      <c r="C830" s="117">
        <v>7.7763945506169199</v>
      </c>
      <c r="D830" s="118">
        <v>1.0000000000000001E-5</v>
      </c>
      <c r="E830" s="117">
        <v>1.6863077878952</v>
      </c>
      <c r="F830" s="117">
        <v>4.7632425519136197</v>
      </c>
      <c r="G830" s="117">
        <v>68.837215805053702</v>
      </c>
      <c r="H830" s="117">
        <v>5.6408546924590999</v>
      </c>
      <c r="I830" s="117">
        <v>65.825059700012204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17">
        <v>415</v>
      </c>
      <c r="C832" s="117">
        <v>7.0278332967024504</v>
      </c>
      <c r="D832" s="118">
        <v>1.0000000000000001E-5</v>
      </c>
      <c r="E832" s="117">
        <v>1.58590438274236</v>
      </c>
      <c r="F832" s="117">
        <v>4.01661393275627</v>
      </c>
      <c r="G832" s="117">
        <v>68.955208492278999</v>
      </c>
      <c r="H832" s="117">
        <v>5.6524735927581702</v>
      </c>
      <c r="I832" s="117">
        <v>65.944981813430701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17">
        <v>416</v>
      </c>
      <c r="C834" s="117">
        <v>8.0443218671358494</v>
      </c>
      <c r="D834" s="118">
        <v>1.0000000000000001E-5</v>
      </c>
      <c r="E834" s="117">
        <v>1.79662724870901</v>
      </c>
      <c r="F834" s="117">
        <v>5.0350302778757499</v>
      </c>
      <c r="G834" s="117">
        <v>68.830597686767504</v>
      </c>
      <c r="H834" s="117">
        <v>5.6468738317489597</v>
      </c>
      <c r="I834" s="117">
        <v>65.822313666343604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17">
        <v>417</v>
      </c>
      <c r="C836" s="117">
        <v>7.4550762726710396</v>
      </c>
      <c r="D836" s="118">
        <v>1.0000000000000001E-5</v>
      </c>
      <c r="E836" s="117">
        <v>1.6942389744978601</v>
      </c>
      <c r="F836" s="117">
        <v>4.4477175749265196</v>
      </c>
      <c r="G836" s="117">
        <v>68.622742557525598</v>
      </c>
      <c r="H836" s="117">
        <v>5.62989619970321</v>
      </c>
      <c r="I836" s="117">
        <v>65.616395354270907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17">
        <v>418</v>
      </c>
      <c r="C838" s="117">
        <v>7.8749897204912598</v>
      </c>
      <c r="D838" s="118">
        <v>1.0000000000000001E-5</v>
      </c>
      <c r="E838" s="117">
        <v>1.7786171963581601</v>
      </c>
      <c r="F838" s="117">
        <v>4.8695619908662904</v>
      </c>
      <c r="G838" s="117">
        <v>68.640228462219198</v>
      </c>
      <c r="H838" s="117">
        <v>5.6292675614356904</v>
      </c>
      <c r="I838" s="117">
        <v>65.635800719261098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17">
        <v>419</v>
      </c>
      <c r="C840" s="117">
        <v>6.9110630108759903</v>
      </c>
      <c r="D840" s="118">
        <v>1.0000000000000001E-5</v>
      </c>
      <c r="E840" s="117">
        <v>1.51270948923551</v>
      </c>
      <c r="F840" s="117">
        <v>3.90755778092604</v>
      </c>
      <c r="G840" s="117">
        <v>68.458981990814195</v>
      </c>
      <c r="H840" s="117">
        <v>5.6235404491424497</v>
      </c>
      <c r="I840" s="117">
        <v>65.456470274925195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17">
        <v>420</v>
      </c>
      <c r="C842" s="117">
        <v>7.4838495254516602</v>
      </c>
      <c r="D842" s="118">
        <v>1.0000000000000001E-5</v>
      </c>
      <c r="E842" s="117">
        <v>1.71899375777978</v>
      </c>
      <c r="F842" s="117">
        <v>4.4822681316962596</v>
      </c>
      <c r="G842" s="117">
        <v>68.654938316345195</v>
      </c>
      <c r="H842" s="117">
        <v>5.6424297571182196</v>
      </c>
      <c r="I842" s="117">
        <v>65.654354357719399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17">
        <v>421</v>
      </c>
      <c r="C844" s="117">
        <v>8.0693013392961905</v>
      </c>
      <c r="D844" s="118">
        <v>1.0000000000000001E-5</v>
      </c>
      <c r="E844" s="117">
        <v>1.8402339311746401</v>
      </c>
      <c r="F844" s="117">
        <v>5.0696475803852001</v>
      </c>
      <c r="G844" s="117">
        <v>68.573773002624506</v>
      </c>
      <c r="H844" s="117">
        <v>5.6462522864341702</v>
      </c>
      <c r="I844" s="117">
        <v>65.575121545791603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17">
        <v>422</v>
      </c>
      <c r="C846" s="117">
        <v>7.3184514229114201</v>
      </c>
      <c r="D846" s="118">
        <v>1.0000000000000001E-5</v>
      </c>
      <c r="E846" s="117">
        <v>1.6778195408674299</v>
      </c>
      <c r="F846" s="117">
        <v>4.3207352528205201</v>
      </c>
      <c r="G846" s="117">
        <v>68.802798175811702</v>
      </c>
      <c r="H846" s="117">
        <v>5.6553336620330796</v>
      </c>
      <c r="I846" s="117">
        <v>65.806084227561897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17">
        <v>423</v>
      </c>
      <c r="C848" s="117">
        <v>8.4073010591360209</v>
      </c>
      <c r="D848" s="118">
        <v>1.0000000000000001E-5</v>
      </c>
      <c r="E848" s="117">
        <v>1.7653822921789599</v>
      </c>
      <c r="F848" s="117">
        <v>5.4115259922467702</v>
      </c>
      <c r="G848" s="117">
        <v>68.816255664825405</v>
      </c>
      <c r="H848" s="117">
        <v>5.6535622477531398</v>
      </c>
      <c r="I848" s="117">
        <v>65.821496725082397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17">
        <v>424</v>
      </c>
      <c r="C850" s="117">
        <v>6.4961337859813897</v>
      </c>
      <c r="D850" s="118">
        <v>1.0000000000000001E-5</v>
      </c>
      <c r="E850" s="117">
        <v>1.47908055782318</v>
      </c>
      <c r="F850" s="117">
        <v>3.5023028483757601</v>
      </c>
      <c r="G850" s="117">
        <v>68.698618030548005</v>
      </c>
      <c r="H850" s="117">
        <v>5.6417005658149701</v>
      </c>
      <c r="I850" s="117">
        <v>65.7057919979095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17">
        <v>425</v>
      </c>
      <c r="C852" s="117">
        <v>7.7559197132403996</v>
      </c>
      <c r="D852" s="118">
        <v>1.0000000000000001E-5</v>
      </c>
      <c r="E852" s="117">
        <v>1.6759111560308</v>
      </c>
      <c r="F852" s="117">
        <v>4.7640280861120896</v>
      </c>
      <c r="G852" s="117">
        <v>68.721487236022895</v>
      </c>
      <c r="H852" s="117">
        <v>5.6452442407607997</v>
      </c>
      <c r="I852" s="117">
        <v>65.730600094795193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17">
        <v>426</v>
      </c>
      <c r="C854" s="117">
        <v>7.4289576823894796</v>
      </c>
      <c r="D854" s="118">
        <v>1.0000000000000001E-5</v>
      </c>
      <c r="E854" s="117">
        <v>1.6860248882036899</v>
      </c>
      <c r="F854" s="117">
        <v>4.43901903812701</v>
      </c>
      <c r="G854" s="117">
        <v>68.577906417846606</v>
      </c>
      <c r="H854" s="117">
        <v>5.64155390262603</v>
      </c>
      <c r="I854" s="117">
        <v>65.588993096351601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17">
        <v>427</v>
      </c>
      <c r="C856" s="117">
        <v>6.9546185640188298</v>
      </c>
      <c r="D856" s="118">
        <v>1.0000000000000001E-5</v>
      </c>
      <c r="E856" s="117">
        <v>1.5888471672168101</v>
      </c>
      <c r="F856" s="117">
        <v>3.9666513296274002</v>
      </c>
      <c r="G856" s="117">
        <v>68.593507480621298</v>
      </c>
      <c r="H856" s="117">
        <v>5.6303973078727703</v>
      </c>
      <c r="I856" s="117">
        <v>65.606567072868302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17">
        <v>428</v>
      </c>
      <c r="C858" s="117">
        <v>8.0814079321347698</v>
      </c>
      <c r="D858" s="118">
        <v>1.0000000000000001E-5</v>
      </c>
      <c r="E858" s="117">
        <v>1.7863908570546301</v>
      </c>
      <c r="F858" s="117">
        <v>5.0954376596670796</v>
      </c>
      <c r="G858" s="117">
        <v>68.424104309081997</v>
      </c>
      <c r="H858" s="117">
        <v>5.6156670331954901</v>
      </c>
      <c r="I858" s="117">
        <v>65.439156866073603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17">
        <v>429</v>
      </c>
      <c r="C860" s="117">
        <v>7.0679153020565302</v>
      </c>
      <c r="D860" s="118">
        <v>1.0000000000000001E-5</v>
      </c>
      <c r="E860" s="117">
        <v>1.6098825473051801</v>
      </c>
      <c r="F860" s="117">
        <v>4.0839036061213498</v>
      </c>
      <c r="G860" s="117">
        <v>68.1539188385009</v>
      </c>
      <c r="H860" s="117">
        <v>5.6024500131607002</v>
      </c>
      <c r="I860" s="117">
        <v>65.170919227600095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17">
        <v>430</v>
      </c>
      <c r="C862" s="117">
        <v>6.5218594991243801</v>
      </c>
      <c r="D862" s="118">
        <v>1.0000000000000001E-5</v>
      </c>
      <c r="E862" s="117">
        <v>1.4742011748827399</v>
      </c>
      <c r="F862" s="117">
        <v>3.5398030556165199</v>
      </c>
      <c r="G862" s="117">
        <v>68.024825859069793</v>
      </c>
      <c r="H862" s="117">
        <v>5.5987546801567003</v>
      </c>
      <c r="I862" s="117">
        <v>65.043797373771596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17">
        <v>431</v>
      </c>
      <c r="C864" s="117">
        <v>7.0448204554044196</v>
      </c>
      <c r="D864" s="118">
        <v>1.0000000000000001E-5</v>
      </c>
      <c r="E864" s="117">
        <v>1.5882834883836501</v>
      </c>
      <c r="F864" s="117">
        <v>4.06473501141254</v>
      </c>
      <c r="G864" s="117">
        <v>67.843575763702304</v>
      </c>
      <c r="H864" s="117">
        <v>5.5939956665038997</v>
      </c>
      <c r="I864" s="117">
        <v>64.864516115188593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17">
        <v>432</v>
      </c>
      <c r="C866" s="117">
        <v>8.13734232462369</v>
      </c>
      <c r="D866" s="118">
        <v>1.0000000000000001E-5</v>
      </c>
      <c r="E866" s="117">
        <v>1.79817730188369</v>
      </c>
      <c r="F866" s="117">
        <v>5.1592343862240098</v>
      </c>
      <c r="G866" s="117">
        <v>67.759705257415703</v>
      </c>
      <c r="H866" s="117">
        <v>5.5999121189117398</v>
      </c>
      <c r="I866" s="117">
        <v>64.782629275321895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17">
        <v>433</v>
      </c>
      <c r="C868" s="117">
        <v>6.7968388153956401</v>
      </c>
      <c r="D868" s="118">
        <v>1.0000000000000001E-5</v>
      </c>
      <c r="E868" s="117">
        <v>1.5702603092560401</v>
      </c>
      <c r="F868" s="117">
        <v>3.82071544115359</v>
      </c>
      <c r="G868" s="117">
        <v>67.788980579376201</v>
      </c>
      <c r="H868" s="117">
        <v>5.6005497574806196</v>
      </c>
      <c r="I868" s="117">
        <v>64.813882136344901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17">
        <v>434</v>
      </c>
      <c r="C870" s="117">
        <v>6.9255155416635299</v>
      </c>
      <c r="D870" s="118">
        <v>1.0000000000000001E-5</v>
      </c>
      <c r="E870" s="117">
        <v>1.53124086444194</v>
      </c>
      <c r="F870" s="117">
        <v>3.95135887311055</v>
      </c>
      <c r="G870" s="117">
        <v>67.752169418334901</v>
      </c>
      <c r="H870" s="117">
        <v>5.6005829930305397</v>
      </c>
      <c r="I870" s="117">
        <v>64.779033803939797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17">
        <v>435</v>
      </c>
      <c r="C872" s="117">
        <v>7.8763340069697403</v>
      </c>
      <c r="D872" s="118">
        <v>1.0000000000000001E-5</v>
      </c>
      <c r="E872" s="117">
        <v>1.7136157682308699</v>
      </c>
      <c r="F872" s="117">
        <v>4.90416108186428</v>
      </c>
      <c r="G872" s="117">
        <v>67.781932830810504</v>
      </c>
      <c r="H872" s="117">
        <v>5.6102448701858503</v>
      </c>
      <c r="I872" s="117">
        <v>64.810808706283495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17">
        <v>436</v>
      </c>
      <c r="C874" s="117">
        <v>8.1765713691711408</v>
      </c>
      <c r="D874" s="118">
        <v>1.0000000000000001E-5</v>
      </c>
      <c r="E874" s="117">
        <v>1.8889565742932799</v>
      </c>
      <c r="F874" s="117">
        <v>5.2063989318334096</v>
      </c>
      <c r="G874" s="117">
        <v>67.762144660949701</v>
      </c>
      <c r="H874" s="117">
        <v>5.6114458203315696</v>
      </c>
      <c r="I874" s="117">
        <v>64.793001317977897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17">
        <v>437</v>
      </c>
      <c r="C876" s="117">
        <v>8.0003370321713891</v>
      </c>
      <c r="D876" s="118">
        <v>1.0000000000000001E-5</v>
      </c>
      <c r="E876" s="117">
        <v>1.8151364441101301</v>
      </c>
      <c r="F876" s="117">
        <v>5.0321515202522198</v>
      </c>
      <c r="G876" s="117">
        <v>67.757557296752907</v>
      </c>
      <c r="H876" s="117">
        <v>5.6058156728744502</v>
      </c>
      <c r="I876" s="117">
        <v>64.790413928031896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17">
        <v>438</v>
      </c>
      <c r="C878" s="117">
        <v>7.2763429971841598</v>
      </c>
      <c r="D878" s="118">
        <v>1.0000000000000001E-5</v>
      </c>
      <c r="E878" s="117">
        <v>1.6989571727239099</v>
      </c>
      <c r="F878" s="117">
        <v>4.3101554192029496</v>
      </c>
      <c r="G878" s="117">
        <v>67.990612411499001</v>
      </c>
      <c r="H878" s="117">
        <v>5.6113935112953097</v>
      </c>
      <c r="I878" s="117">
        <v>65.025463604926998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17">
        <v>439</v>
      </c>
      <c r="C880" s="117">
        <v>7.4988522529601997</v>
      </c>
      <c r="D880" s="118">
        <v>1.0000000000000001E-5</v>
      </c>
      <c r="E880" s="117">
        <v>1.6868416139712701</v>
      </c>
      <c r="F880" s="117">
        <v>4.5346630009320998</v>
      </c>
      <c r="G880" s="117">
        <v>68.122869682312</v>
      </c>
      <c r="H880" s="117">
        <v>5.6222533345222399</v>
      </c>
      <c r="I880" s="117">
        <v>65.1597145795822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17">
        <v>440</v>
      </c>
      <c r="C882" s="117">
        <v>6.9662559032440097</v>
      </c>
      <c r="D882" s="118">
        <v>1.0000000000000001E-5</v>
      </c>
      <c r="E882" s="117">
        <v>1.6212352032844799</v>
      </c>
      <c r="F882" s="117">
        <v>4.0040645003318698</v>
      </c>
      <c r="G882" s="117">
        <v>68.152782630920399</v>
      </c>
      <c r="H882" s="117">
        <v>5.6177004218101496</v>
      </c>
      <c r="I882" s="117">
        <v>65.191632914543106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17">
        <v>441</v>
      </c>
      <c r="C884" s="117">
        <v>7.1615359966571503</v>
      </c>
      <c r="D884" s="118">
        <v>1.0000000000000001E-5</v>
      </c>
      <c r="E884" s="117">
        <v>1.5987430008558099</v>
      </c>
      <c r="F884" s="117">
        <v>4.2013561977789902</v>
      </c>
      <c r="G884" s="117">
        <v>68.239280509948699</v>
      </c>
      <c r="H884" s="117">
        <v>5.6179167747497498</v>
      </c>
      <c r="I884" s="117">
        <v>65.280155682563702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17">
        <v>442</v>
      </c>
      <c r="C886" s="117">
        <v>6.9393858726208002</v>
      </c>
      <c r="D886" s="118">
        <v>1.0000000000000001E-5</v>
      </c>
      <c r="E886" s="117">
        <v>1.6227758916524699</v>
      </c>
      <c r="F886" s="117">
        <v>3.9812322579897299</v>
      </c>
      <c r="G886" s="117">
        <v>67.785738182067803</v>
      </c>
      <c r="H886" s="117">
        <v>5.6057757973670901</v>
      </c>
      <c r="I886" s="117">
        <v>64.828639245033202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17">
        <v>443</v>
      </c>
      <c r="C888" s="117">
        <v>7.51103012378399</v>
      </c>
      <c r="D888" s="118">
        <v>1.0000000000000001E-5</v>
      </c>
      <c r="E888" s="117">
        <v>1.69921611822568</v>
      </c>
      <c r="F888" s="117">
        <v>4.5549067671482302</v>
      </c>
      <c r="G888" s="117">
        <v>67.967378425598099</v>
      </c>
      <c r="H888" s="117">
        <v>5.6189967274665804</v>
      </c>
      <c r="I888" s="117">
        <v>65.012313771247804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17">
        <v>444</v>
      </c>
      <c r="C890" s="117">
        <v>8.1871711107400706</v>
      </c>
      <c r="D890" s="118">
        <v>1.0000000000000001E-5</v>
      </c>
      <c r="E890" s="117">
        <v>1.8294538076107301</v>
      </c>
      <c r="F890" s="117">
        <v>5.2330626845359802</v>
      </c>
      <c r="G890" s="117">
        <v>67.914137649536102</v>
      </c>
      <c r="H890" s="117">
        <v>5.61525228023529</v>
      </c>
      <c r="I890" s="117">
        <v>64.961066293716399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17">
        <v>445</v>
      </c>
      <c r="C892" s="117">
        <v>6.4422365335317702</v>
      </c>
      <c r="D892" s="118">
        <v>1.0000000000000001E-5</v>
      </c>
      <c r="E892" s="117">
        <v>1.4658267291692499</v>
      </c>
      <c r="F892" s="117">
        <v>3.4901316624421299</v>
      </c>
      <c r="G892" s="117">
        <v>67.6516510009765</v>
      </c>
      <c r="H892" s="117">
        <v>5.6072856307029699</v>
      </c>
      <c r="I892" s="117">
        <v>64.700584793090798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17">
        <v>446</v>
      </c>
      <c r="C894" s="117">
        <v>7.9394660362830498</v>
      </c>
      <c r="D894" s="118">
        <v>1.0000000000000001E-5</v>
      </c>
      <c r="E894" s="117">
        <v>1.77213997795031</v>
      </c>
      <c r="F894" s="117">
        <v>4.9893667239409201</v>
      </c>
      <c r="G894" s="117">
        <v>68.123132324218702</v>
      </c>
      <c r="H894" s="117">
        <v>5.6185922384262001</v>
      </c>
      <c r="I894" s="117">
        <v>65.174081850051806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17">
        <v>447</v>
      </c>
      <c r="C896" s="117">
        <v>6.8028100637289102</v>
      </c>
      <c r="D896" s="118">
        <v>1.0000000000000001E-5</v>
      </c>
      <c r="E896" s="117">
        <v>1.5233122408390001</v>
      </c>
      <c r="F896" s="117">
        <v>3.8547230271192698</v>
      </c>
      <c r="G896" s="117">
        <v>68.352721023559496</v>
      </c>
      <c r="H896" s="117">
        <v>5.6263333678245502</v>
      </c>
      <c r="I896" s="117">
        <v>65.405674362182594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17">
        <v>448</v>
      </c>
      <c r="C898" s="117">
        <v>6.7380007780515196</v>
      </c>
      <c r="D898" s="118">
        <v>1.0000000000000001E-5</v>
      </c>
      <c r="E898" s="117">
        <v>1.54134572927768</v>
      </c>
      <c r="F898" s="117">
        <v>3.79192586128528</v>
      </c>
      <c r="G898" s="117">
        <v>68.146600246429401</v>
      </c>
      <c r="H898" s="117">
        <v>5.6259201645851098</v>
      </c>
      <c r="I898" s="117">
        <v>65.201558017730704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17">
        <v>449</v>
      </c>
      <c r="C900" s="117">
        <v>6.8776465929471504</v>
      </c>
      <c r="D900" s="118">
        <v>1.0000000000000001E-5</v>
      </c>
      <c r="E900" s="117">
        <v>1.6069845946935499</v>
      </c>
      <c r="F900" s="117">
        <v>3.9335734064762402</v>
      </c>
      <c r="G900" s="117">
        <v>68.382180213928194</v>
      </c>
      <c r="H900" s="117">
        <v>5.6298580288886999</v>
      </c>
      <c r="I900" s="117">
        <v>65.439154505729604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17">
        <v>450</v>
      </c>
      <c r="C902" s="117">
        <v>7.1558963885674096</v>
      </c>
      <c r="D902" s="118">
        <v>1.0000000000000001E-5</v>
      </c>
      <c r="E902" s="117">
        <v>1.6039651609384</v>
      </c>
      <c r="F902" s="117">
        <v>4.2138284078011097</v>
      </c>
      <c r="G902" s="117">
        <v>68.521711349487305</v>
      </c>
      <c r="H902" s="117">
        <v>5.6272410750389099</v>
      </c>
      <c r="I902" s="117">
        <v>65.580682086944506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17">
        <v>451</v>
      </c>
      <c r="C904" s="117">
        <v>7.0561433388636603</v>
      </c>
      <c r="D904" s="118">
        <v>1.0000000000000001E-5</v>
      </c>
      <c r="E904" s="117">
        <v>1.6214681863784699</v>
      </c>
      <c r="F904" s="117">
        <v>4.11608969706755</v>
      </c>
      <c r="G904" s="117">
        <v>68.357832145690907</v>
      </c>
      <c r="H904" s="117">
        <v>5.6239973187446504</v>
      </c>
      <c r="I904" s="117">
        <v>65.418837189674306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17">
        <v>452</v>
      </c>
      <c r="C906" s="117">
        <v>7.1691388717064397</v>
      </c>
      <c r="D906" s="118">
        <v>1.0000000000000001E-5</v>
      </c>
      <c r="E906" s="117">
        <v>1.6499640299723699</v>
      </c>
      <c r="F906" s="117">
        <v>4.2311114393747697</v>
      </c>
      <c r="G906" s="117">
        <v>68.345424938201901</v>
      </c>
      <c r="H906" s="117">
        <v>5.6281457304954499</v>
      </c>
      <c r="I906" s="117">
        <v>65.408448481559702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17">
        <v>453</v>
      </c>
      <c r="C908" s="117">
        <v>8.2137547639699999</v>
      </c>
      <c r="D908" s="118">
        <v>1.0000000000000001E-5</v>
      </c>
      <c r="E908" s="117">
        <v>1.71111262761629</v>
      </c>
      <c r="F908" s="117">
        <v>5.2777485090952601</v>
      </c>
      <c r="G908" s="117">
        <v>68.505163955688403</v>
      </c>
      <c r="H908" s="117">
        <v>5.6285200953483496</v>
      </c>
      <c r="I908" s="117">
        <v>65.570202350616398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17">
        <v>454</v>
      </c>
      <c r="C910" s="117">
        <v>6.5936177877279398</v>
      </c>
      <c r="D910" s="118">
        <v>1.0000000000000001E-5</v>
      </c>
      <c r="E910" s="117">
        <v>1.5425444657985901</v>
      </c>
      <c r="F910" s="117">
        <v>3.6596284967202402</v>
      </c>
      <c r="G910" s="117">
        <v>68.490069866180406</v>
      </c>
      <c r="H910" s="117">
        <v>5.6299257159233003</v>
      </c>
      <c r="I910" s="117">
        <v>65.557137298583896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17">
        <v>455</v>
      </c>
      <c r="C912" s="117">
        <v>7.0239051672128499</v>
      </c>
      <c r="D912" s="118">
        <v>1.0000000000000001E-5</v>
      </c>
      <c r="E912" s="117">
        <v>1.5817596774834799</v>
      </c>
      <c r="F912" s="117">
        <v>4.0919495362501799</v>
      </c>
      <c r="G912" s="117">
        <v>68.668219661712598</v>
      </c>
      <c r="H912" s="117">
        <v>5.6381283402442897</v>
      </c>
      <c r="I912" s="117">
        <v>65.737306904792703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17">
        <v>456</v>
      </c>
      <c r="C914" s="117">
        <v>6.7496099472045898</v>
      </c>
      <c r="D914" s="118">
        <v>1.0000000000000001E-5</v>
      </c>
      <c r="E914" s="117">
        <v>1.5276761834438</v>
      </c>
      <c r="F914" s="117">
        <v>3.8196709064336898</v>
      </c>
      <c r="G914" s="117">
        <v>68.7227458953857</v>
      </c>
      <c r="H914" s="117">
        <v>5.6406225800514198</v>
      </c>
      <c r="I914" s="117">
        <v>65.793840360641397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17">
        <v>457</v>
      </c>
      <c r="C916" s="117">
        <v>6.3126570261441701</v>
      </c>
      <c r="D916" s="118">
        <v>1.0000000000000001E-5</v>
      </c>
      <c r="E916" s="117">
        <v>1.48666776831333</v>
      </c>
      <c r="F916" s="117">
        <v>3.3847274917822601</v>
      </c>
      <c r="G916" s="117">
        <v>68.513466835021902</v>
      </c>
      <c r="H916" s="117">
        <v>5.62741923332214</v>
      </c>
      <c r="I916" s="117">
        <v>65.586599016189496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17">
        <v>458</v>
      </c>
      <c r="C918" s="117">
        <v>7.4186117282280497</v>
      </c>
      <c r="D918" s="118">
        <v>1.0000000000000001E-5</v>
      </c>
      <c r="E918" s="117">
        <v>1.71908879050841</v>
      </c>
      <c r="F918" s="117">
        <v>4.4927093570048902</v>
      </c>
      <c r="G918" s="117">
        <v>68.415286064147907</v>
      </c>
      <c r="H918" s="117">
        <v>5.6309006452560402</v>
      </c>
      <c r="I918" s="117">
        <v>65.490432715415906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17">
        <v>459</v>
      </c>
      <c r="C920" s="117">
        <v>7.1369903271014801</v>
      </c>
      <c r="D920" s="118">
        <v>1.0000000000000001E-5</v>
      </c>
      <c r="E920" s="117">
        <v>1.6351870642258499</v>
      </c>
      <c r="F920" s="117">
        <v>4.2131130603643498</v>
      </c>
      <c r="G920" s="117">
        <v>68.615557575225793</v>
      </c>
      <c r="H920" s="117">
        <v>5.6396274566650302</v>
      </c>
      <c r="I920" s="117">
        <v>65.692734694480805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17">
        <v>460</v>
      </c>
      <c r="C922" s="117">
        <v>7.46028327941894</v>
      </c>
      <c r="D922" s="118">
        <v>1.0000000000000001E-5</v>
      </c>
      <c r="E922" s="117">
        <v>1.7064626262738101</v>
      </c>
      <c r="F922" s="117">
        <v>4.53843080538969</v>
      </c>
      <c r="G922" s="117">
        <v>68.611856174468997</v>
      </c>
      <c r="H922" s="117">
        <v>5.6481673240661596</v>
      </c>
      <c r="I922" s="117">
        <v>65.6910557508468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17">
        <v>461</v>
      </c>
      <c r="C924" s="117">
        <v>7.3588294432713397</v>
      </c>
      <c r="D924" s="118">
        <v>1.0000000000000001E-5</v>
      </c>
      <c r="E924" s="117">
        <v>1.7152395523511399</v>
      </c>
      <c r="F924" s="117">
        <v>4.4389952237789396</v>
      </c>
      <c r="G924" s="117">
        <v>68.744158935546807</v>
      </c>
      <c r="H924" s="117">
        <v>5.65718880891799</v>
      </c>
      <c r="I924" s="117">
        <v>65.825370597839296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17">
        <v>462</v>
      </c>
      <c r="C926" s="117">
        <v>6.31060055586007</v>
      </c>
      <c r="D926" s="118">
        <v>1.0000000000000001E-5</v>
      </c>
      <c r="E926" s="117">
        <v>1.4774905466116299</v>
      </c>
      <c r="F926" s="117">
        <v>3.3927929814045199</v>
      </c>
      <c r="G926" s="117">
        <v>68.615732574462896</v>
      </c>
      <c r="H926" s="117">
        <v>5.6527535557746802</v>
      </c>
      <c r="I926" s="117">
        <v>65.698966121673493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17">
        <v>463</v>
      </c>
      <c r="C928" s="117">
        <v>8.1185916020319997</v>
      </c>
      <c r="D928" s="118">
        <v>1.0000000000000001E-5</v>
      </c>
      <c r="E928" s="117">
        <v>1.74985590118628</v>
      </c>
      <c r="F928" s="117">
        <v>5.20280866439525</v>
      </c>
      <c r="G928" s="117">
        <v>68.447271251678401</v>
      </c>
      <c r="H928" s="117">
        <v>5.6539744138717598</v>
      </c>
      <c r="I928" s="117">
        <v>65.532548522949199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17">
        <v>464</v>
      </c>
      <c r="C930" s="117">
        <v>6.9453299412360501</v>
      </c>
      <c r="D930" s="118">
        <v>1.0000000000000001E-5</v>
      </c>
      <c r="E930" s="117">
        <v>1.5960663144405001</v>
      </c>
      <c r="F930" s="117">
        <v>4.0315813697301399</v>
      </c>
      <c r="G930" s="117">
        <v>68.443549919128401</v>
      </c>
      <c r="H930" s="117">
        <v>5.6479149699211098</v>
      </c>
      <c r="I930" s="117">
        <v>65.530856680870002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17">
        <v>465</v>
      </c>
      <c r="C932" s="117">
        <v>7.1941003616039501</v>
      </c>
      <c r="D932" s="118">
        <v>1.0000000000000001E-5</v>
      </c>
      <c r="E932" s="117">
        <v>1.68586812569544</v>
      </c>
      <c r="F932" s="117">
        <v>4.2823821489627498</v>
      </c>
      <c r="G932" s="117">
        <v>68.468440246582006</v>
      </c>
      <c r="H932" s="117">
        <v>5.6475763320922798</v>
      </c>
      <c r="I932" s="117">
        <v>65.557773542404107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17">
        <v>466</v>
      </c>
      <c r="C934" s="117">
        <v>8.3524042092836801</v>
      </c>
      <c r="D934" s="118">
        <v>1.0000000000000001E-5</v>
      </c>
      <c r="E934" s="117">
        <v>1.8240386935380699</v>
      </c>
      <c r="F934" s="117">
        <v>5.4427134073697596</v>
      </c>
      <c r="G934" s="117">
        <v>68.418243980407695</v>
      </c>
      <c r="H934" s="117">
        <v>5.64701532125473</v>
      </c>
      <c r="I934" s="117">
        <v>65.509604048728903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17">
        <v>467</v>
      </c>
      <c r="C936" s="117">
        <v>7.2706893590780401</v>
      </c>
      <c r="D936" s="118">
        <v>1.0000000000000001E-5</v>
      </c>
      <c r="E936" s="117">
        <v>1.6975320027424701</v>
      </c>
      <c r="F936" s="117">
        <v>4.3630181459280104</v>
      </c>
      <c r="G936" s="117">
        <v>68.388233375549305</v>
      </c>
      <c r="H936" s="117">
        <v>5.6501884579658501</v>
      </c>
      <c r="I936" s="117">
        <v>65.481602239608705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17">
        <v>468</v>
      </c>
      <c r="C938" s="117">
        <v>6.6167976856231601</v>
      </c>
      <c r="D938" s="118">
        <v>1.0000000000000001E-5</v>
      </c>
      <c r="E938" s="117">
        <v>1.5317789201553</v>
      </c>
      <c r="F938" s="117">
        <v>3.7111538350582101</v>
      </c>
      <c r="G938" s="117">
        <v>68.286767673492406</v>
      </c>
      <c r="H938" s="117">
        <v>5.6462660074234003</v>
      </c>
      <c r="I938" s="117">
        <v>65.3821820735931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17">
        <v>469</v>
      </c>
      <c r="C940" s="117">
        <v>7.2552001476287797</v>
      </c>
      <c r="D940" s="118">
        <v>1.0000000000000001E-5</v>
      </c>
      <c r="E940" s="117">
        <v>1.6694682423884999</v>
      </c>
      <c r="F940" s="117">
        <v>4.35158046850791</v>
      </c>
      <c r="G940" s="117">
        <v>68.037553119659407</v>
      </c>
      <c r="H940" s="117">
        <v>5.6357612252235398</v>
      </c>
      <c r="I940" s="117">
        <v>65.134977531433094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17">
        <v>470</v>
      </c>
      <c r="C942" s="117">
        <v>6.9533829505626903</v>
      </c>
      <c r="D942" s="118">
        <v>1.0000000000000001E-5</v>
      </c>
      <c r="E942" s="117">
        <v>1.5582742026219001</v>
      </c>
      <c r="F942" s="117">
        <v>4.0517782889879603</v>
      </c>
      <c r="G942" s="117">
        <v>68.236023902892995</v>
      </c>
      <c r="H942" s="117">
        <v>5.6530369520187298</v>
      </c>
      <c r="I942" s="117">
        <v>65.335472536086996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17">
        <v>471</v>
      </c>
      <c r="C944" s="117">
        <v>6.8208984044881902</v>
      </c>
      <c r="D944" s="118">
        <v>1.0000000000000001E-5</v>
      </c>
      <c r="E944" s="117">
        <v>1.5947908804966799</v>
      </c>
      <c r="F944" s="117">
        <v>3.9213130840888302</v>
      </c>
      <c r="G944" s="117">
        <v>68.293757247924802</v>
      </c>
      <c r="H944" s="117">
        <v>5.6552449345588602</v>
      </c>
      <c r="I944" s="117">
        <v>65.395210027694702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17">
        <v>472</v>
      </c>
      <c r="C946" s="117">
        <v>6.6871586212744996</v>
      </c>
      <c r="D946" s="118">
        <v>1.0000000000000001E-5</v>
      </c>
      <c r="E946" s="117">
        <v>1.5630609805767299</v>
      </c>
      <c r="F946" s="117">
        <v>3.78959408173194</v>
      </c>
      <c r="G946" s="117">
        <v>68.342124938964801</v>
      </c>
      <c r="H946" s="117">
        <v>5.6563054561614896</v>
      </c>
      <c r="I946" s="117">
        <v>65.445607018470696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17">
        <v>473</v>
      </c>
      <c r="C948" s="117">
        <v>6.9398924387418299</v>
      </c>
      <c r="D948" s="118">
        <v>1.0000000000000001E-5</v>
      </c>
      <c r="E948" s="117">
        <v>1.55012996838643</v>
      </c>
      <c r="F948" s="117">
        <v>4.0443540261341901</v>
      </c>
      <c r="G948" s="117">
        <v>68.299177169799805</v>
      </c>
      <c r="H948" s="117">
        <v>5.6520532727241504</v>
      </c>
      <c r="I948" s="117">
        <v>65.404683756828305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17">
        <v>474</v>
      </c>
      <c r="C950" s="117">
        <v>7.0473794386937003</v>
      </c>
      <c r="D950" s="118">
        <v>1.0000000000000001E-5</v>
      </c>
      <c r="E950" s="117">
        <v>1.5982721723043001</v>
      </c>
      <c r="F950" s="117">
        <v>4.1538453147961496</v>
      </c>
      <c r="G950" s="117">
        <v>68.272673225402798</v>
      </c>
      <c r="H950" s="117">
        <v>5.6553720831870997</v>
      </c>
      <c r="I950" s="117">
        <v>65.380181574821407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17">
        <v>475</v>
      </c>
      <c r="C952" s="117">
        <v>6.1250897554250798</v>
      </c>
      <c r="D952" s="118">
        <v>1.0000000000000001E-5</v>
      </c>
      <c r="E952" s="117">
        <v>1.3983601858982599</v>
      </c>
      <c r="F952" s="117">
        <v>3.2335711992703899</v>
      </c>
      <c r="G952" s="117">
        <v>68.264953517913796</v>
      </c>
      <c r="H952" s="117">
        <v>5.6478235840797399</v>
      </c>
      <c r="I952" s="117">
        <v>65.374482107162393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17">
        <v>476</v>
      </c>
      <c r="C954" s="117">
        <v>8.1489469454838606</v>
      </c>
      <c r="D954" s="118">
        <v>1.0000000000000001E-5</v>
      </c>
      <c r="E954" s="117">
        <v>1.8017520744066899</v>
      </c>
      <c r="F954" s="117">
        <v>5.2594379232479902</v>
      </c>
      <c r="G954" s="117">
        <v>68.431383895874006</v>
      </c>
      <c r="H954" s="117">
        <v>5.6661000728607096</v>
      </c>
      <c r="I954" s="117">
        <v>65.542926955222995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17">
        <v>477</v>
      </c>
      <c r="C956" s="117">
        <v>5.8574928595469498</v>
      </c>
      <c r="D956" s="118">
        <v>1.0000000000000001E-5</v>
      </c>
      <c r="E956" s="117">
        <v>1.35254416786707</v>
      </c>
      <c r="F956" s="117">
        <v>2.97000952179615</v>
      </c>
      <c r="G956" s="117">
        <v>68.443809223174995</v>
      </c>
      <c r="H956" s="117">
        <v>5.6661401152610704</v>
      </c>
      <c r="I956" s="117">
        <v>65.557384705543498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17">
        <v>478</v>
      </c>
      <c r="C958" s="117">
        <v>6.4872951140770496</v>
      </c>
      <c r="D958" s="118">
        <v>1.0000000000000001E-5</v>
      </c>
      <c r="E958" s="117">
        <v>1.5373953168208701</v>
      </c>
      <c r="F958" s="117">
        <v>3.6018454615886299</v>
      </c>
      <c r="G958" s="117">
        <v>68.167005634307799</v>
      </c>
      <c r="H958" s="117">
        <v>5.6549494624137804</v>
      </c>
      <c r="I958" s="117">
        <v>65.282608056068398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17">
        <v>479</v>
      </c>
      <c r="C960" s="117">
        <v>8.6959784030914307</v>
      </c>
      <c r="D960" s="118">
        <v>1.0000000000000001E-5</v>
      </c>
      <c r="E960" s="117">
        <v>2.00834622291418</v>
      </c>
      <c r="F960" s="117">
        <v>5.8125586097057003</v>
      </c>
      <c r="G960" s="117">
        <v>68.309706115722605</v>
      </c>
      <c r="H960" s="117">
        <v>5.6669082999229401</v>
      </c>
      <c r="I960" s="117">
        <v>65.427339029312094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17">
        <v>480</v>
      </c>
      <c r="C962" s="117">
        <v>8.0402768942025897</v>
      </c>
      <c r="D962" s="118">
        <v>1.0000000000000001E-5</v>
      </c>
      <c r="E962" s="117">
        <v>1.6846117468980599</v>
      </c>
      <c r="F962" s="117">
        <v>5.1588887663987899</v>
      </c>
      <c r="G962" s="117">
        <v>68.429784393310499</v>
      </c>
      <c r="H962" s="117">
        <v>5.6664025902748101</v>
      </c>
      <c r="I962" s="117">
        <v>65.549445199966399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17">
        <v>481</v>
      </c>
      <c r="C964" s="117">
        <v>7.5508878964644204</v>
      </c>
      <c r="D964" s="118">
        <v>1.0000000000000001E-5</v>
      </c>
      <c r="E964" s="117">
        <v>1.7703884381514301</v>
      </c>
      <c r="F964" s="117">
        <v>4.6715190043816204</v>
      </c>
      <c r="G964" s="117">
        <v>68.232064819335903</v>
      </c>
      <c r="H964" s="117">
        <v>5.6597816467285096</v>
      </c>
      <c r="I964" s="117">
        <v>65.353741145133895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17">
        <v>482</v>
      </c>
      <c r="C966" s="117">
        <v>8.0440745903895401</v>
      </c>
      <c r="D966" s="118">
        <v>1.0000000000000001E-5</v>
      </c>
      <c r="E966" s="117">
        <v>1.8455930260511499</v>
      </c>
      <c r="F966" s="117">
        <v>5.1667046409386801</v>
      </c>
      <c r="G966" s="117">
        <v>68.297516059875406</v>
      </c>
      <c r="H966" s="117">
        <v>5.6632271289825402</v>
      </c>
      <c r="I966" s="117">
        <v>65.421183347701998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17">
        <v>483</v>
      </c>
      <c r="C968" s="117">
        <v>7.5315543871659498</v>
      </c>
      <c r="D968" s="118">
        <v>1.0000000000000001E-5</v>
      </c>
      <c r="E968" s="117">
        <v>1.7298876299307799</v>
      </c>
      <c r="F968" s="117">
        <v>4.6561884421568598</v>
      </c>
      <c r="G968" s="117">
        <v>68.231813907623206</v>
      </c>
      <c r="H968" s="117">
        <v>5.6548797488212497</v>
      </c>
      <c r="I968" s="117">
        <v>65.357496833801207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17">
        <v>484</v>
      </c>
      <c r="C970" s="117">
        <v>6.84152232683621</v>
      </c>
      <c r="D970" s="118">
        <v>1.0000000000000001E-5</v>
      </c>
      <c r="E970" s="117">
        <v>1.59336448403505</v>
      </c>
      <c r="F970" s="117">
        <v>3.9681734626109701</v>
      </c>
      <c r="G970" s="117">
        <v>68.324590492248504</v>
      </c>
      <c r="H970" s="117">
        <v>5.6538535833358701</v>
      </c>
      <c r="I970" s="117">
        <v>65.4522942066192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17">
        <v>485</v>
      </c>
      <c r="C972" s="117">
        <v>7.2221552958855204</v>
      </c>
      <c r="D972" s="118">
        <v>1.0000000000000001E-5</v>
      </c>
      <c r="E972" s="117">
        <v>1.6315483542589</v>
      </c>
      <c r="F972" s="117">
        <v>4.3508310272143396</v>
      </c>
      <c r="G972" s="117">
        <v>68.181540107727002</v>
      </c>
      <c r="H972" s="117">
        <v>5.6429635763168298</v>
      </c>
      <c r="I972" s="117">
        <v>65.311272859573293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17">
        <v>486</v>
      </c>
      <c r="C974" s="117">
        <v>5.9554404845604498</v>
      </c>
      <c r="D974" s="118">
        <v>1.0000000000000001E-5</v>
      </c>
      <c r="E974" s="117">
        <v>1.3989038306933099</v>
      </c>
      <c r="F974" s="117">
        <v>3.0861199452326802</v>
      </c>
      <c r="G974" s="117">
        <v>68.118116283416697</v>
      </c>
      <c r="H974" s="117">
        <v>5.6351812005042996</v>
      </c>
      <c r="I974" s="117">
        <v>65.249818634986795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17">
        <v>487</v>
      </c>
      <c r="C976" s="117">
        <v>7.1123907749469399</v>
      </c>
      <c r="D976" s="118">
        <v>1.0000000000000001E-5</v>
      </c>
      <c r="E976" s="117">
        <v>1.65281854913784</v>
      </c>
      <c r="F976" s="117">
        <v>4.2450604576330901</v>
      </c>
      <c r="G976" s="117">
        <v>68.373868370056101</v>
      </c>
      <c r="H976" s="117">
        <v>5.6424437403678898</v>
      </c>
      <c r="I976" s="117">
        <v>65.507591509818994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17">
        <v>488</v>
      </c>
      <c r="C978" s="117">
        <v>7.2305035407726503</v>
      </c>
      <c r="D978" s="118">
        <v>1.0000000000000001E-5</v>
      </c>
      <c r="E978" s="117">
        <v>1.6448033383259399</v>
      </c>
      <c r="F978" s="117">
        <v>4.3651863519961998</v>
      </c>
      <c r="G978" s="117">
        <v>68.653034591674796</v>
      </c>
      <c r="H978" s="117">
        <v>5.64390954971313</v>
      </c>
      <c r="I978" s="117">
        <v>65.788756895065305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17">
        <v>489</v>
      </c>
      <c r="C980" s="117">
        <v>7.8939239795391298</v>
      </c>
      <c r="D980" s="118">
        <v>1.0000000000000001E-5</v>
      </c>
      <c r="E980" s="117">
        <v>1.8511299215830199</v>
      </c>
      <c r="F980" s="117">
        <v>5.0306206895754801</v>
      </c>
      <c r="G980" s="117">
        <v>68.613658332824699</v>
      </c>
      <c r="H980" s="117">
        <v>5.6430139541625897</v>
      </c>
      <c r="I980" s="117">
        <v>65.751399374008102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17">
        <v>490</v>
      </c>
      <c r="C982" s="117">
        <v>8.5141381483811607</v>
      </c>
      <c r="D982" s="118">
        <v>1.0000000000000001E-5</v>
      </c>
      <c r="E982" s="117">
        <v>1.92398775082368</v>
      </c>
      <c r="F982" s="117">
        <v>5.65284596956693</v>
      </c>
      <c r="G982" s="117">
        <v>68.748076534271206</v>
      </c>
      <c r="H982" s="117">
        <v>5.65377533435821</v>
      </c>
      <c r="I982" s="117">
        <v>65.887824511527995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17">
        <v>491</v>
      </c>
      <c r="C984" s="117">
        <v>8.1930223428286002</v>
      </c>
      <c r="D984" s="118">
        <v>1.0000000000000001E-5</v>
      </c>
      <c r="E984" s="117">
        <v>1.8050240415793199</v>
      </c>
      <c r="F984" s="117">
        <v>5.3337498719875596</v>
      </c>
      <c r="G984" s="117">
        <v>68.393870353698702</v>
      </c>
      <c r="H984" s="117">
        <v>5.6351305603980997</v>
      </c>
      <c r="I984" s="117">
        <v>65.535650110244703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17">
        <v>492</v>
      </c>
      <c r="C986" s="117">
        <v>7.7254734039306596</v>
      </c>
      <c r="D986" s="118">
        <v>1.0000000000000001E-5</v>
      </c>
      <c r="E986" s="117">
        <v>1.8037908329413399</v>
      </c>
      <c r="F986" s="117">
        <v>4.8682121175986</v>
      </c>
      <c r="G986" s="117">
        <v>68.309797382354702</v>
      </c>
      <c r="H986" s="117">
        <v>5.6331402540206899</v>
      </c>
      <c r="I986" s="117">
        <v>65.4535651445388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17">
        <v>493</v>
      </c>
      <c r="C988" s="117">
        <v>7.0474222256587096</v>
      </c>
      <c r="D988" s="118">
        <v>1.0000000000000001E-5</v>
      </c>
      <c r="E988" s="117">
        <v>1.6261009436387199</v>
      </c>
      <c r="F988" s="117">
        <v>4.1921620552356398</v>
      </c>
      <c r="G988" s="117">
        <v>68.222327995300205</v>
      </c>
      <c r="H988" s="117">
        <v>5.6368034601211496</v>
      </c>
      <c r="I988" s="117">
        <v>65.368113374710006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17">
        <v>494</v>
      </c>
      <c r="C990" s="117">
        <v>7.3073648764536898</v>
      </c>
      <c r="D990" s="118">
        <v>1.0000000000000001E-5</v>
      </c>
      <c r="E990" s="117">
        <v>1.6809174510148801</v>
      </c>
      <c r="F990" s="117">
        <v>4.4540980595808701</v>
      </c>
      <c r="G990" s="117">
        <v>68.499507427215505</v>
      </c>
      <c r="H990" s="117">
        <v>5.6513072371482798</v>
      </c>
      <c r="I990" s="117">
        <v>65.647280216216998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17">
        <v>495</v>
      </c>
      <c r="C992" s="117">
        <v>6.7926911940941404</v>
      </c>
      <c r="D992" s="118">
        <v>1.0000000000000001E-5</v>
      </c>
      <c r="E992" s="117">
        <v>1.5745904766596199</v>
      </c>
      <c r="F992" s="117">
        <v>3.94143696931692</v>
      </c>
      <c r="G992" s="117">
        <v>68.448881721496505</v>
      </c>
      <c r="H992" s="117">
        <v>5.6505684614181497</v>
      </c>
      <c r="I992" s="117">
        <v>65.598673605918805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17">
        <v>496</v>
      </c>
      <c r="C994" s="117">
        <v>7.3091772703024001</v>
      </c>
      <c r="D994" s="118">
        <v>1.0000000000000001E-5</v>
      </c>
      <c r="E994" s="117">
        <v>1.6462567884188399</v>
      </c>
      <c r="F994" s="117">
        <v>4.4599293470382602</v>
      </c>
      <c r="G994" s="117">
        <v>68.618156433105398</v>
      </c>
      <c r="H994" s="117">
        <v>5.65421673059463</v>
      </c>
      <c r="I994" s="117">
        <v>65.769946980476305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17">
        <v>497</v>
      </c>
      <c r="C996" s="117">
        <v>7.4121073851218497</v>
      </c>
      <c r="D996" s="118">
        <v>1.0000000000000001E-5</v>
      </c>
      <c r="E996" s="117">
        <v>1.71584903506132</v>
      </c>
      <c r="F996" s="117">
        <v>4.5648580331068702</v>
      </c>
      <c r="G996" s="117">
        <v>68.606057357788004</v>
      </c>
      <c r="H996" s="117">
        <v>5.6492639422416602</v>
      </c>
      <c r="I996" s="117">
        <v>65.759852886199894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17">
        <v>498</v>
      </c>
      <c r="C998" s="117">
        <v>8.4925851271702602</v>
      </c>
      <c r="D998" s="118">
        <v>1.0000000000000001E-5</v>
      </c>
      <c r="E998" s="117">
        <v>1.9183600636628899</v>
      </c>
      <c r="F998" s="117">
        <v>5.6473339337569</v>
      </c>
      <c r="G998" s="117">
        <v>68.749503707885694</v>
      </c>
      <c r="H998" s="117">
        <v>5.6656850337982103</v>
      </c>
      <c r="I998" s="117">
        <v>65.905284333229005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17">
        <v>499</v>
      </c>
      <c r="C1000" s="117">
        <v>5.8981757530799204</v>
      </c>
      <c r="D1000" s="118">
        <v>1.0000000000000001E-5</v>
      </c>
      <c r="E1000" s="117">
        <v>1.40927785634994</v>
      </c>
      <c r="F1000" s="117">
        <v>3.0549038144258298</v>
      </c>
      <c r="G1000" s="117">
        <v>68.649958324432305</v>
      </c>
      <c r="H1000" s="117">
        <v>5.6504779458045897</v>
      </c>
      <c r="I1000" s="117">
        <v>65.807703709602293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2018-01-23T20:03:38Z</dcterms:modified>
</cp:coreProperties>
</file>