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activeTab="1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<sst xmlns="http://schemas.openxmlformats.org/spreadsheetml/2006/main" count="4405" uniqueCount="421">
  <si>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</si>
  <si>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</si>
  <si>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</si>
  <si>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</si>
  <si>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</si>
  <si>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</si>
  <si>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</si>
  <si>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</si>
  <si>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</si>
  <si>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</si>
  <si>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</si>
  <si>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</si>
  <si>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</si>
  <si>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</si>
  <si>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</si>
  <si>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</si>
  <si>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</si>
  <si>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</si>
  <si>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</si>
  <si>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</si>
  <si>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</si>
  <si>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</si>
  <si>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</si>
  <si>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</si>
  <si>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</si>
  <si>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</si>
  <si>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</si>
  <si>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</si>
  <si>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</si>
  <si>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</si>
  <si>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</si>
  <si>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</si>
  <si>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</si>
  <si>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</si>
  <si>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</si>
  <si>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</si>
  <si>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</si>
  <si>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</si>
  <si>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</si>
  <si>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</si>
  <si>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</si>
  <si>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</si>
  <si>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</si>
  <si>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</si>
  <si>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</si>
  <si>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</si>
  <si>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</si>
  <si>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</si>
  <si>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</si>
  <si>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</si>
  <si>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</si>
  <si>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</si>
  <si>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</si>
  <si>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</si>
  <si>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</si>
  <si>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</si>
  <si>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</si>
  <si>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</si>
  <si>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</si>
  <si>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</si>
  <si>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</si>
  <si>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</si>
  <si>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</si>
  <si>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</si>
  <si>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</si>
  <si>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</si>
  <si>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</si>
  <si>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</si>
  <si>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</si>
  <si>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</si>
  <si>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</si>
  <si>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</si>
  <si>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</si>
  <si>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</si>
  <si>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</si>
  <si>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</si>
  <si>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</si>
  <si>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</si>
  <si>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</si>
  <si>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</si>
  <si>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</si>
  <si>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</si>
  <si>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</si>
  <si>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</si>
  <si>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</si>
  <si>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</si>
  <si>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</si>
  <si>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</si>
  <si>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</si>
  <si>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</si>
  <si>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</si>
  <si>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</si>
  <si>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</si>
  <si>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</si>
  <si>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</si>
  <si>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</si>
  <si>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</si>
  <si>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</si>
  <si>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</si>
  <si>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</si>
  <si>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</si>
  <si>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</si>
  <si>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</si>
  <si>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</si>
  <si>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</si>
  <si>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</si>
  <si>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</si>
  <si>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</si>
  <si>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</si>
  <si>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</si>
  <si>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</si>
  <si>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</si>
  <si>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</si>
  <si>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</si>
  <si>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</si>
  <si>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</si>
  <si>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</si>
  <si>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</si>
  <si>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</si>
  <si>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</si>
  <si>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</si>
  <si>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</si>
  <si>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</si>
  <si>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</si>
  <si>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</si>
  <si>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</si>
  <si>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</si>
  <si>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</si>
  <si>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</si>
  <si>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</si>
  <si>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</si>
  <si>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</si>
  <si>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</si>
  <si>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</si>
  <si>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</si>
  <si>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</si>
  <si>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</si>
  <si>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</si>
  <si>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</si>
  <si>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</si>
  <si>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</si>
  <si>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</si>
  <si>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</si>
  <si>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</si>
  <si>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</si>
  <si>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</si>
  <si>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</si>
  <si>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</si>
  <si>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</si>
  <si>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</si>
  <si>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</si>
  <si>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</si>
  <si>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</si>
  <si>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</si>
  <si>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</si>
  <si>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</si>
  <si>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</si>
  <si>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</si>
  <si>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</si>
  <si>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</si>
  <si>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</si>
  <si>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</si>
  <si>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</si>
  <si>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</si>
  <si>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</si>
  <si>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</si>
  <si>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</si>
  <si>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</si>
  <si>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</si>
  <si>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</si>
  <si>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</si>
  <si>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</si>
  <si>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</si>
  <si>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</si>
  <si>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</si>
  <si>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</si>
  <si>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</si>
  <si>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</si>
  <si>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</si>
  <si>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</si>
  <si>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</si>
  <si>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</si>
  <si>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</si>
  <si>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</si>
  <si>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</si>
  <si>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</si>
  <si>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</si>
  <si>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</si>
  <si>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</si>
  <si>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</si>
  <si>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</si>
  <si>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</si>
  <si>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</si>
  <si>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</si>
  <si>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</si>
  <si>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</si>
  <si>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</si>
  <si>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</si>
  <si>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</si>
  <si>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</si>
  <si>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</si>
  <si>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</si>
  <si>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</si>
  <si>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</si>
  <si>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</si>
  <si>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</si>
  <si>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</si>
  <si>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</si>
  <si>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</si>
  <si>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</si>
  <si>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</si>
  <si>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</si>
  <si>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</si>
  <si>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</si>
  <si>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</si>
  <si>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</si>
  <si>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</si>
  <si>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</si>
  <si>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</si>
  <si>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</si>
  <si>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</si>
  <si>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</si>
  <si>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</si>
  <si>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</si>
  <si>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</si>
  <si>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</si>
  <si>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</si>
  <si>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</si>
  <si>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</si>
  <si>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</si>
  <si>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</si>
  <si>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</si>
  <si>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</si>
  <si>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</si>
  <si>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</si>
  <si>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</si>
  <si>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</si>
  <si>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</si>
  <si>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</si>
  <si>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</si>
  <si>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</si>
  <si>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</si>
  <si>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</si>
  <si>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</si>
  <si>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</si>
  <si>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</si>
  <si>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</si>
  <si>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</si>
  <si>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</si>
  <si>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</si>
  <si>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</si>
  <si>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</si>
  <si>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</si>
  <si>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</si>
  <si>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</si>
  <si>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</si>
  <si>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</si>
  <si>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</si>
  <si>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</si>
  <si>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</si>
  <si>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</si>
  <si>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</si>
  <si>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</si>
  <si>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</si>
  <si>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</si>
  <si>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</si>
  <si>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</si>
  <si>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</si>
  <si>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</si>
  <si>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</si>
  <si>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</si>
  <si>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</si>
  <si>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</si>
  <si>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</si>
  <si>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</si>
  <si>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</si>
  <si>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</si>
  <si>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</si>
  <si>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</si>
  <si>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</si>
  <si>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</si>
  <si>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</si>
  <si>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</si>
  <si>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</si>
  <si>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</si>
  <si>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</si>
  <si>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</si>
  <si>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</si>
  <si>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</si>
  <si>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</si>
  <si>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</si>
  <si>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</si>
  <si>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</si>
  <si>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</si>
  <si>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</si>
  <si>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</si>
  <si>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</si>
  <si>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</si>
  <si>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</si>
  <si>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</si>
  <si>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</si>
  <si>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</si>
  <si>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</si>
  <si>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</si>
  <si>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</si>
  <si>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</si>
  <si>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</si>
  <si>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</si>
  <si>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</si>
  <si>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</si>
  <si>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</si>
  <si>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</si>
  <si>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</si>
  <si>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</si>
  <si>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</si>
  <si>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</si>
  <si>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</si>
  <si>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</si>
  <si>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</si>
  <si>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</si>
  <si>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</si>
  <si>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</si>
  <si>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</si>
  <si>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</si>
  <si>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</si>
  <si>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</si>
  <si>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</si>
  <si>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</si>
  <si>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</si>
  <si>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</si>
  <si>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</si>
  <si>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</si>
  <si>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</si>
  <si>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</si>
  <si>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</si>
  <si>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</si>
  <si>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</si>
  <si>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</si>
  <si>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</si>
  <si>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</si>
  <si>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</si>
  <si>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</si>
  <si>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</si>
  <si>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</si>
  <si>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</si>
  <si>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</si>
  <si>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</si>
  <si>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</si>
  <si>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</si>
  <si>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</si>
  <si>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</si>
  <si>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</si>
  <si>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</si>
  <si>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</si>
  <si>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</si>
  <si>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</si>
  <si>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</si>
  <si>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</si>
  <si>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</si>
  <si>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</si>
  <si>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</si>
  <si>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</si>
  <si>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</si>
  <si>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</si>
  <si>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</si>
  <si>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</si>
  <si>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</si>
  <si>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</si>
  <si>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</si>
  <si>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</si>
  <si>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</si>
  <si>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</si>
  <si>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</si>
  <si>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</si>
  <si>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</si>
  <si>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</si>
  <si>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</si>
  <si>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</si>
  <si>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</si>
  <si>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</si>
  <si>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</si>
  <si>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</si>
  <si>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</si>
  <si>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</si>
  <si>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Test (best): [38.739454905192055, 15.429608027140299, 3.0575915336608888]</t>
  </si>
  <si>
    <t xml:space="preserve">Dev (best): [61.371301066080726, 38.06145446777344, 4.916397933959961] </t>
  </si>
  <si>
    <t>Train (best): [29.85334650675456, 6.543500056633582, 2.21181161464789]</t>
  </si>
  <si>
    <t>Test (latest): [15.046839586893718, 8.712482333183289, 2.137356964747111]</t>
  </si>
  <si>
    <t>Dev (latest): [70.99265106201172, 64.6582881673177, 6.117006308237712]</t>
  </si>
  <si>
    <t>Train (latest): [6.6629690561539086, 0.32861200823233677, 0.4393713524708381]</t>
  </si>
  <si>
    <t>Test (best): [40.36489639282227, 29.535528564453124, 4.119851040840149]</t>
  </si>
  <si>
    <t>Dev (best): [62.27718193054199, 51.44781374613444, 5.4763519636789955]</t>
  </si>
  <si>
    <t>Train (best): [21.441149295904697, 10.611781782981677, 2.6837717915192627]</t>
  </si>
  <si>
    <t>Test (latest): [32.79145545959473, 26.28494021097819, 3.679505777359009]</t>
  </si>
  <si>
    <t>Dev (latest): [72.81233194986979, 66.30581359863281, 5.895244967142741]</t>
  </si>
  <si>
    <t>Train (latest): [9.013380517715063, 2.5068660243963583, 1.3947201947371164]</t>
  </si>
  <si>
    <t>Test (best): [19.317759386698405, 12.883893585205078, 2.8092082659403483]</t>
  </si>
  <si>
    <t>Dev (best): [56.683523966471355, 50.249657999674476, 5.307646865844727]</t>
  </si>
  <si>
    <t>Train (best): [11.019151932153946, 4.585285338377341, 1.7843499758304693]</t>
  </si>
  <si>
    <t>Test (latest): [16.77401065826416, 14.666509628295898, 2.9381698926289874]</t>
  </si>
  <si>
    <t>Dev (latest): [62.93753438313802, 60.830033467610676, 6.317524070739746]</t>
  </si>
  <si>
    <t xml:space="preserve">Train (latest): [2.330334182885977, 0.22283292898000814, 0.3829032825353818] </t>
  </si>
  <si>
    <t>Test (best): [21.314736620585123, 14.128845087687175, 2.9663310686747235]</t>
  </si>
  <si>
    <t>Dev (best): [45.771815338134765, 38.58592330932617, 4.6193221537272136]</t>
  </si>
  <si>
    <t>Train (best): [10.806464317517403, 3.620571795488015, 1.6161476251406548]</t>
  </si>
  <si>
    <t>Test (latest): [9.496324110031129, 7.638288338979085, 2.333581638336182]</t>
  </si>
  <si>
    <t>Dev (latest): [52.31020311991374, 50.452166404724125, 5.172604583104452]</t>
  </si>
  <si>
    <t>Train (latest): [2.1169019173353147, 0.25886606245468824, 0.4054754660679744]</t>
  </si>
  <si>
    <t>sequence</t>
  </si>
  <si>
    <t>E4-final</t>
  </si>
  <si>
    <t>PLANNED</t>
  </si>
  <si>
    <t>Test (best): [21.775072860717774, 10.858622773488362, 2.6191906293233234]</t>
  </si>
  <si>
    <t>Dev (best): [52.041207987467445, 41.12475512186686, 4.35409418741862]</t>
  </si>
  <si>
    <t>Test (latest): [12.290318044026693, 9.9474440574646, 2.7280357837677003]</t>
  </si>
  <si>
    <t>Train (best): [14.291248218829816, 3.3747970996758876, 1.4673622424785908]</t>
  </si>
  <si>
    <t>Dev (latest): [68.10946571350098, 65.76659024556479, 5.832980276743571]</t>
  </si>
  <si>
    <t>Train (latest): [2.801271635446793, 0.4583969860504835, 0.5632284517471607]</t>
  </si>
  <si>
    <t>42 (25)</t>
  </si>
  <si>
    <t>43 (25)</t>
  </si>
  <si>
    <t>44 (33)</t>
  </si>
  <si>
    <t>45 (33)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</si>
</sst>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D9D9D9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68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16" borderId="0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9" borderId="0" xfId="1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left"/>
    </xf>
    <xf numFmtId="0" fontId="7" fillId="15" borderId="0" xfId="0" applyFont="1" applyFill="1" applyBorder="1" applyAlignment="1"/>
    <xf numFmtId="0" fontId="19" fillId="15" borderId="0" xfId="0" applyFont="1" applyFill="1" applyBorder="1" applyAlignment="1">
      <alignment horizontal="center"/>
    </xf>
    <xf numFmtId="0" fontId="7" fillId="16" borderId="3" xfId="0" applyFont="1" applyFill="1" applyBorder="1" applyAlignment="1"/>
    <xf numFmtId="0" fontId="7" fillId="16" borderId="4" xfId="0" applyFont="1" applyFill="1" applyBorder="1" applyAlignment="1"/>
    <xf numFmtId="0" fontId="7" fillId="0" borderId="4" xfId="0" applyFont="1" applyBorder="1" applyAlignment="1"/>
    <xf numFmtId="0" fontId="7" fillId="16" borderId="5" xfId="0" applyFont="1" applyFill="1" applyBorder="1" applyAlignment="1"/>
    <xf numFmtId="0" fontId="7" fillId="15" borderId="4" xfId="0" applyFont="1" applyFill="1" applyBorder="1" applyAlignment="1"/>
    <xf numFmtId="0" fontId="19" fillId="13" borderId="0" xfId="0" applyFont="1" applyFill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10" fillId="8" borderId="6" xfId="1" applyFont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7" fillId="0" borderId="6" xfId="0" applyFont="1" applyBorder="1" applyAlignment="1"/>
    <xf numFmtId="0" fontId="6" fillId="13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11" fontId="5" fillId="0" borderId="0" xfId="0" applyNumberFormat="1" applyFont="1" applyAlignment="1">
      <alignment vertical="center" wrapText="1"/>
    </xf>
    <xf numFmtId="2" fontId="4" fillId="0" borderId="0" xfId="0" applyNumberFormat="1" applyFont="1" applyBorder="1" applyAlignment="1">
      <alignment horizontal="center" vertical="center"/>
    </xf>
    <xf numFmtId="2" fontId="10" fillId="10" borderId="0" xfId="3" applyNumberFormat="1" applyFont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10" fillId="8" borderId="0" xfId="1" applyNumberFormat="1" applyFont="1" applyBorder="1" applyAlignment="1">
      <alignment horizontal="center"/>
    </xf>
    <xf numFmtId="2" fontId="8" fillId="6" borderId="0" xfId="0" applyNumberFormat="1" applyFont="1" applyFill="1" applyBorder="1" applyAlignment="1">
      <alignment horizontal="center"/>
    </xf>
    <xf numFmtId="2" fontId="8" fillId="7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20" fillId="11" borderId="2" xfId="4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6" fillId="15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2" fontId="7" fillId="0" borderId="0" xfId="0" applyNumberFormat="1" applyFont="1" applyBorder="1" applyAlignment="1">
      <alignment horizontal="center" wrapText="1"/>
    </xf>
    <xf numFmtId="2" fontId="24" fillId="0" borderId="0" xfId="0" applyNumberFormat="1" applyFont="1" applyAlignment="1">
      <alignment horizontal="center" vertical="center" wrapText="1"/>
    </xf>
    <xf numFmtId="2" fontId="6" fillId="0" borderId="6" xfId="0" applyNumberFormat="1" applyFont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2" fontId="11" fillId="10" borderId="0" xfId="3" applyNumberFormat="1" applyFont="1" applyBorder="1" applyAlignment="1">
      <alignment horizontal="center"/>
    </xf>
    <xf numFmtId="2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11" fillId="10" borderId="0" xfId="3" applyNumberFormat="1" applyFont="1" applyBorder="1" applyAlignment="1">
      <alignment horizontal="center" vertical="center"/>
    </xf>
    <xf numFmtId="1" fontId="11" fillId="10" borderId="0" xfId="3" applyNumberFormat="1" applyFont="1" applyBorder="1" applyAlignment="1">
      <alignment horizont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1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09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W74" sqref="W74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3.441406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10.44140625" style="139" bestFit="1" customWidth="1"/>
    <col min="40" max="40" width="13" style="139" bestFit="1" customWidth="1"/>
    <col min="41" max="41" width="7.44140625" style="139" bestFit="1" customWidth="1"/>
    <col min="42" max="42" width="11.33203125" style="139" bestFit="1" customWidth="1"/>
    <col min="43" max="43" width="7.44140625" style="139" bestFit="1" customWidth="1"/>
    <col min="44" max="44" width="11.33203125" style="139" bestFit="1" customWidth="1"/>
    <col min="45" max="45" width="7.44140625" style="139" bestFit="1" customWidth="1"/>
    <col min="46" max="46" width="9.77734375" style="139" bestFit="1" customWidth="1"/>
    <col min="47" max="47" width="7.44140625" style="139" bestFit="1" customWidth="1"/>
    <col min="48" max="48" width="5.109375" style="139" bestFit="1" customWidth="1"/>
    <col min="49" max="50" width="12.44140625" style="139" bestFit="1" customWidth="1"/>
    <col min="51" max="51" width="4.33203125" style="139" bestFit="1" customWidth="1"/>
    <col min="52" max="52" width="5.109375" style="139" bestFit="1" customWidth="1"/>
    <col min="53" max="53" width="4.33203125" style="139" bestFit="1" customWidth="1"/>
    <col min="54" max="54" width="5.109375" style="139" bestFit="1" customWidth="1"/>
    <col min="55" max="55" width="4.33203125" style="139" bestFit="1" customWidth="1"/>
    <col min="56" max="56" width="5.109375" style="139" bestFit="1" customWidth="1"/>
    <col min="57" max="57" width="4.33203125" style="139" bestFit="1" customWidth="1"/>
    <col min="58" max="58" width="5.109375" style="139" bestFit="1" customWidth="1"/>
    <col min="59" max="59" width="4.33203125" style="139" bestFit="1" customWidth="1"/>
    <col min="60" max="60" width="5.109375" style="139" bestFit="1" customWidth="1"/>
    <col min="61" max="64" width="3.109375" style="139" customWidth="1"/>
    <col min="65" max="65" width="4.109375" style="139" customWidth="1"/>
    <col min="66" max="66" width="12.44140625" style="139" bestFit="1" customWidth="1"/>
    <col min="67" max="67" width="4.33203125" style="150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7"/>
      <c r="BN1" s="137"/>
      <c r="BO1" s="137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7"/>
      <c r="BN2" s="137"/>
      <c r="BO2" s="137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7"/>
      <c r="BN3" s="137"/>
      <c r="BO3" s="137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161" t="s">
        <v>1</v>
      </c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8"/>
      <c r="B5" s="153" t="s">
        <v>2</v>
      </c>
      <c r="C5" s="151" t="s">
        <v>148</v>
      </c>
      <c r="D5" s="151" t="s">
        <v>3</v>
      </c>
      <c r="E5" s="153" t="s">
        <v>4</v>
      </c>
      <c r="F5" s="86"/>
      <c r="G5" s="153" t="s">
        <v>18</v>
      </c>
      <c r="H5" s="153" t="s">
        <v>238</v>
      </c>
      <c r="I5" s="153" t="s">
        <v>5</v>
      </c>
      <c r="J5" s="153" t="s">
        <v>6</v>
      </c>
      <c r="K5" s="153" t="s">
        <v>343</v>
      </c>
      <c r="L5" s="153" t="s">
        <v>7</v>
      </c>
      <c r="M5" s="153" t="s">
        <v>8</v>
      </c>
      <c r="N5" s="153" t="s">
        <v>408</v>
      </c>
      <c r="O5" s="156" t="s">
        <v>241</v>
      </c>
      <c r="P5" s="154" t="s">
        <v>187</v>
      </c>
      <c r="Q5" s="152"/>
      <c r="R5" s="152"/>
      <c r="S5" s="152"/>
      <c r="T5" s="152"/>
      <c r="U5" s="152"/>
      <c r="V5" s="154" t="s">
        <v>180</v>
      </c>
      <c r="W5" s="152"/>
      <c r="X5" s="152"/>
      <c r="Y5" s="152"/>
      <c r="Z5" s="152"/>
      <c r="AA5" s="152"/>
      <c r="AB5" s="154" t="s">
        <v>12</v>
      </c>
      <c r="AC5" s="153"/>
      <c r="AD5" s="152"/>
      <c r="AE5" s="152"/>
      <c r="AF5" s="152"/>
      <c r="AG5" s="154" t="s">
        <v>13</v>
      </c>
      <c r="AH5" s="152"/>
      <c r="AI5" s="152"/>
      <c r="AJ5" s="154" t="s">
        <v>14</v>
      </c>
      <c r="AK5" s="153" t="s">
        <v>15</v>
      </c>
      <c r="AL5" s="85"/>
      <c r="AM5" s="161">
        <v>5</v>
      </c>
      <c r="AN5" s="160"/>
      <c r="AO5" s="161">
        <v>10</v>
      </c>
      <c r="AP5" s="160"/>
      <c r="AQ5" s="161">
        <v>15</v>
      </c>
      <c r="AR5" s="160"/>
      <c r="AS5" s="161">
        <v>30</v>
      </c>
      <c r="AT5" s="160"/>
      <c r="AU5" s="161">
        <v>50</v>
      </c>
      <c r="AV5" s="160"/>
      <c r="AW5" s="161">
        <v>75</v>
      </c>
      <c r="AX5" s="160"/>
      <c r="AY5" s="161">
        <v>100</v>
      </c>
      <c r="AZ5" s="160"/>
      <c r="BA5" s="160">
        <v>150</v>
      </c>
      <c r="BB5" s="160"/>
      <c r="BC5" s="160">
        <v>200</v>
      </c>
      <c r="BD5" s="160"/>
      <c r="BE5" s="160">
        <v>250</v>
      </c>
      <c r="BF5" s="160"/>
      <c r="BG5" s="160">
        <v>300</v>
      </c>
      <c r="BH5" s="160"/>
      <c r="BI5" s="160">
        <v>400</v>
      </c>
      <c r="BJ5" s="160"/>
      <c r="BK5" s="160">
        <v>500</v>
      </c>
      <c r="BL5" s="160"/>
      <c r="BM5" s="160" t="s">
        <v>16</v>
      </c>
      <c r="BN5" s="160"/>
      <c r="BO5" s="160"/>
      <c r="BP5" s="85"/>
      <c r="BQ5" s="162" t="s">
        <v>17</v>
      </c>
      <c r="BR5" s="157" t="s">
        <v>124</v>
      </c>
      <c r="BS5" s="159" t="s">
        <v>19</v>
      </c>
      <c r="BT5" s="85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23" customFormat="1" ht="10.199999999999999" x14ac:dyDescent="0.2">
      <c r="A6" s="17"/>
      <c r="B6" s="152"/>
      <c r="C6" s="152"/>
      <c r="D6" s="152"/>
      <c r="E6" s="152"/>
      <c r="F6" s="87"/>
      <c r="G6" s="152"/>
      <c r="H6" s="153"/>
      <c r="I6" s="152"/>
      <c r="J6" s="152"/>
      <c r="K6" s="153"/>
      <c r="L6" s="152"/>
      <c r="M6" s="152"/>
      <c r="N6" s="153"/>
      <c r="O6" s="152"/>
      <c r="P6" s="20" t="s">
        <v>21</v>
      </c>
      <c r="Q6" s="86" t="s">
        <v>22</v>
      </c>
      <c r="R6" s="86" t="s">
        <v>23</v>
      </c>
      <c r="S6" s="86" t="s">
        <v>24</v>
      </c>
      <c r="T6" s="86" t="s">
        <v>25</v>
      </c>
      <c r="U6" s="86" t="s">
        <v>26</v>
      </c>
      <c r="V6" s="20" t="s">
        <v>21</v>
      </c>
      <c r="W6" s="86" t="s">
        <v>24</v>
      </c>
      <c r="X6" s="86" t="s">
        <v>185</v>
      </c>
      <c r="Y6" s="86" t="s">
        <v>22</v>
      </c>
      <c r="Z6" s="86" t="s">
        <v>23</v>
      </c>
      <c r="AA6" s="86" t="s">
        <v>26</v>
      </c>
      <c r="AB6" s="20" t="s">
        <v>21</v>
      </c>
      <c r="AC6" s="98" t="s">
        <v>380</v>
      </c>
      <c r="AD6" s="86" t="s">
        <v>27</v>
      </c>
      <c r="AE6" s="86" t="s">
        <v>24</v>
      </c>
      <c r="AF6" s="86" t="s">
        <v>26</v>
      </c>
      <c r="AG6" s="20" t="s">
        <v>28</v>
      </c>
      <c r="AH6" s="86" t="s">
        <v>29</v>
      </c>
      <c r="AI6" s="86" t="s">
        <v>30</v>
      </c>
      <c r="AJ6" s="155"/>
      <c r="AK6" s="152"/>
      <c r="AL6" s="86"/>
      <c r="AM6" s="131" t="s">
        <v>31</v>
      </c>
      <c r="AN6" s="131" t="s">
        <v>32</v>
      </c>
      <c r="AO6" s="131" t="s">
        <v>31</v>
      </c>
      <c r="AP6" s="131" t="s">
        <v>32</v>
      </c>
      <c r="AQ6" s="131" t="s">
        <v>31</v>
      </c>
      <c r="AR6" s="131" t="s">
        <v>32</v>
      </c>
      <c r="AS6" s="131" t="s">
        <v>31</v>
      </c>
      <c r="AT6" s="131" t="s">
        <v>32</v>
      </c>
      <c r="AU6" s="131" t="s">
        <v>31</v>
      </c>
      <c r="AV6" s="131" t="s">
        <v>32</v>
      </c>
      <c r="AW6" s="131" t="s">
        <v>31</v>
      </c>
      <c r="AX6" s="131" t="s">
        <v>32</v>
      </c>
      <c r="AY6" s="131" t="s">
        <v>31</v>
      </c>
      <c r="AZ6" s="131" t="s">
        <v>32</v>
      </c>
      <c r="BA6" s="131" t="s">
        <v>31</v>
      </c>
      <c r="BB6" s="131" t="s">
        <v>32</v>
      </c>
      <c r="BC6" s="131" t="s">
        <v>31</v>
      </c>
      <c r="BD6" s="131" t="s">
        <v>32</v>
      </c>
      <c r="BE6" s="131" t="s">
        <v>31</v>
      </c>
      <c r="BF6" s="131" t="s">
        <v>32</v>
      </c>
      <c r="BG6" s="131" t="s">
        <v>31</v>
      </c>
      <c r="BH6" s="131" t="s">
        <v>32</v>
      </c>
      <c r="BI6" s="131" t="s">
        <v>31</v>
      </c>
      <c r="BJ6" s="131" t="s">
        <v>32</v>
      </c>
      <c r="BK6" s="131" t="s">
        <v>31</v>
      </c>
      <c r="BL6" s="131" t="s">
        <v>32</v>
      </c>
      <c r="BM6" s="131" t="s">
        <v>31</v>
      </c>
      <c r="BN6" s="131" t="s">
        <v>32</v>
      </c>
      <c r="BO6" s="131" t="s">
        <v>33</v>
      </c>
      <c r="BP6" s="86"/>
      <c r="BQ6" s="158"/>
      <c r="BR6" s="158"/>
      <c r="BS6" s="158"/>
      <c r="BT6" s="8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3"/>
      <c r="BN7" s="133"/>
      <c r="BO7" s="133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35">
        <v>73.145805911599993</v>
      </c>
      <c r="AN9" s="135">
        <v>92.349047342899993</v>
      </c>
      <c r="AO9" s="136">
        <v>65.1571186149</v>
      </c>
      <c r="AP9" s="136">
        <v>96.344679514600003</v>
      </c>
      <c r="AQ9" s="135">
        <v>59.549851741200001</v>
      </c>
      <c r="AR9" s="135">
        <v>98.867237091099994</v>
      </c>
      <c r="AS9" s="136">
        <v>74.988123446000003</v>
      </c>
      <c r="AT9" s="136">
        <v>99.161593119299994</v>
      </c>
      <c r="AU9" s="136">
        <v>77.033194340500003</v>
      </c>
      <c r="AV9" s="136">
        <v>99.248407999700007</v>
      </c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35">
        <v>77.410861564399994</v>
      </c>
      <c r="AN10" s="135">
        <v>117.326529185</v>
      </c>
      <c r="AO10" s="136">
        <v>65.736264909300004</v>
      </c>
      <c r="AP10" s="136">
        <v>101.26104354899999</v>
      </c>
      <c r="AQ10" s="135">
        <v>66.749814051599998</v>
      </c>
      <c r="AR10" s="135">
        <v>99.8872210185</v>
      </c>
      <c r="AS10" s="136">
        <v>65.151434437800006</v>
      </c>
      <c r="AT10" s="136">
        <v>100.034346263</v>
      </c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>
        <v>61.208957838300002</v>
      </c>
      <c r="BN10" s="137">
        <v>99.1070658366</v>
      </c>
      <c r="BO10" s="13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35">
        <v>74.5918993083</v>
      </c>
      <c r="AN11" s="135">
        <v>112.715227763</v>
      </c>
      <c r="AO11" s="136">
        <v>70.311806953300007</v>
      </c>
      <c r="AP11" s="136">
        <v>101.096579234</v>
      </c>
      <c r="AQ11" s="135">
        <v>66.676256271499994</v>
      </c>
      <c r="AR11" s="135">
        <v>100.948420207</v>
      </c>
      <c r="AS11" s="136">
        <v>64.066536123099993</v>
      </c>
      <c r="AT11" s="136">
        <v>100.55789693200001</v>
      </c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35">
        <v>71.874940646400006</v>
      </c>
      <c r="AN12" s="135">
        <v>94.744828542099995</v>
      </c>
      <c r="AO12" s="136">
        <v>66.777255068200006</v>
      </c>
      <c r="AP12" s="136">
        <v>99.358072916699996</v>
      </c>
      <c r="AQ12" s="135">
        <v>75.444882548199999</v>
      </c>
      <c r="AR12" s="135">
        <v>97.920321146600003</v>
      </c>
      <c r="AS12" s="136">
        <v>66.372435421000006</v>
      </c>
      <c r="AT12" s="136">
        <v>98.531222025600002</v>
      </c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35">
        <v>71.321321660799995</v>
      </c>
      <c r="AN13" s="135">
        <v>112.770666758</v>
      </c>
      <c r="AO13" s="136">
        <v>76.765843936899998</v>
      </c>
      <c r="AP13" s="136">
        <v>90.959898630799998</v>
      </c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35">
        <v>1816406.49973</v>
      </c>
      <c r="AN14" s="135">
        <v>2789374448980</v>
      </c>
      <c r="AO14" s="136">
        <v>558260.08048500004</v>
      </c>
      <c r="AP14" s="136">
        <v>68136745642.699997</v>
      </c>
      <c r="AQ14" s="135">
        <v>412669.93003300001</v>
      </c>
      <c r="AR14" s="135">
        <v>21599030762.700001</v>
      </c>
      <c r="AS14" s="136">
        <v>279418.22042199998</v>
      </c>
      <c r="AT14" s="136">
        <v>119.692110062</v>
      </c>
      <c r="AU14" s="136">
        <v>296746.723291</v>
      </c>
      <c r="AV14" s="136">
        <v>94.387818654399993</v>
      </c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35">
        <v>398.15202308400001</v>
      </c>
      <c r="AN15" s="135">
        <v>14003.9882812</v>
      </c>
      <c r="AO15" s="136">
        <v>252.13271100599999</v>
      </c>
      <c r="AP15" s="136">
        <v>45190092</v>
      </c>
      <c r="AQ15" s="135">
        <v>274.63833662399998</v>
      </c>
      <c r="AR15" s="135">
        <v>291.29182815600001</v>
      </c>
      <c r="AS15" s="136">
        <v>234.39568030999999</v>
      </c>
      <c r="AT15" s="136">
        <v>100.40067291299999</v>
      </c>
      <c r="AU15" s="136">
        <v>166.78094378</v>
      </c>
      <c r="AV15" s="136">
        <v>100.72641627</v>
      </c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35">
        <v>80.292800722699994</v>
      </c>
      <c r="AN16" s="135">
        <v>123.291192373</v>
      </c>
      <c r="AO16" s="136">
        <v>74.873411460400007</v>
      </c>
      <c r="AP16" s="136">
        <v>89.345148722299996</v>
      </c>
      <c r="AQ16" s="135">
        <v>84.151938077200001</v>
      </c>
      <c r="AR16" s="135">
        <v>380.73257573400002</v>
      </c>
      <c r="AS16" s="136">
        <v>71.179692450299996</v>
      </c>
      <c r="AT16" s="136">
        <v>99.105731964100002</v>
      </c>
      <c r="AU16" s="136">
        <v>65.695079900300001</v>
      </c>
      <c r="AV16" s="136">
        <v>99.467192331899994</v>
      </c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35">
        <v>60.861736135000001</v>
      </c>
      <c r="AN17" s="135">
        <v>82.641625722200004</v>
      </c>
      <c r="AO17" s="136">
        <v>69.618881854099996</v>
      </c>
      <c r="AP17" s="136">
        <v>101.3422966</v>
      </c>
      <c r="AQ17" s="135">
        <v>55.674238363900002</v>
      </c>
      <c r="AR17" s="135">
        <v>95.823652903199999</v>
      </c>
      <c r="AS17" s="136">
        <v>67.429347525899999</v>
      </c>
      <c r="AT17" s="136">
        <v>95.975708007799994</v>
      </c>
      <c r="AU17" s="136">
        <v>75.061912064500007</v>
      </c>
      <c r="AV17" s="136">
        <v>97.241661071799996</v>
      </c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35">
        <v>82.897412300100001</v>
      </c>
      <c r="AN18" s="135">
        <v>93.8225131035</v>
      </c>
      <c r="AO18" s="136">
        <v>86.500649221000003</v>
      </c>
      <c r="AP18" s="136">
        <v>96.272538662000002</v>
      </c>
      <c r="AQ18" s="135">
        <v>86.105172778599993</v>
      </c>
      <c r="AR18" s="135">
        <v>856.18981933600003</v>
      </c>
      <c r="AS18" s="136">
        <v>73.936163858499995</v>
      </c>
      <c r="AT18" s="136">
        <v>92.654589653000002</v>
      </c>
      <c r="AU18" s="136">
        <v>81.231704580100001</v>
      </c>
      <c r="AV18" s="136">
        <v>94.537478208500005</v>
      </c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35">
        <v>83.255195892200007</v>
      </c>
      <c r="AN19" s="135">
        <v>98.401081085200005</v>
      </c>
      <c r="AO19" s="136">
        <v>75.224180183599998</v>
      </c>
      <c r="AP19" s="136">
        <v>92.240550518000006</v>
      </c>
      <c r="AQ19" s="135">
        <v>77.545388171200003</v>
      </c>
      <c r="AR19" s="135">
        <v>78.657740593</v>
      </c>
      <c r="AS19" s="136">
        <v>64.924603499699998</v>
      </c>
      <c r="AT19" s="136">
        <v>89.899472236600005</v>
      </c>
      <c r="AU19" s="136">
        <v>62.601991800199997</v>
      </c>
      <c r="AV19" s="136">
        <v>94.574064254800007</v>
      </c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35">
        <v>75.678813479200002</v>
      </c>
      <c r="AN20" s="135">
        <v>92.401908874499995</v>
      </c>
      <c r="AO20" s="136">
        <v>80.326537833100005</v>
      </c>
      <c r="AP20" s="136">
        <v>87.099634170499996</v>
      </c>
      <c r="AQ20" s="135">
        <v>71.076268626000001</v>
      </c>
      <c r="AR20" s="135">
        <v>205.51028251599999</v>
      </c>
      <c r="AS20" s="136">
        <v>65.582834203999994</v>
      </c>
      <c r="AT20" s="136">
        <v>95.637659072899993</v>
      </c>
      <c r="AU20" s="137">
        <v>71.164164300400003</v>
      </c>
      <c r="AV20" s="136">
        <v>95.078831195800007</v>
      </c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137"/>
      <c r="AO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137"/>
      <c r="AO24" s="137"/>
      <c r="AQ24" s="137"/>
      <c r="AR24" s="138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137"/>
      <c r="AO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137"/>
      <c r="AO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137"/>
      <c r="AO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35">
        <v>301.60245143999998</v>
      </c>
      <c r="AN29" s="139">
        <v>16892.1889648</v>
      </c>
      <c r="AO29" s="137">
        <v>111.28958685400001</v>
      </c>
      <c r="AP29" s="136">
        <v>54.240466594700003</v>
      </c>
      <c r="AQ29" s="137">
        <v>176.236746181</v>
      </c>
      <c r="AR29" s="135">
        <v>3004.0002441400002</v>
      </c>
      <c r="AS29" s="137">
        <v>94.0482663067</v>
      </c>
      <c r="AT29" s="137">
        <v>29.851845756199999</v>
      </c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35">
        <v>75.434106862899995</v>
      </c>
      <c r="AN30" s="135">
        <v>29.617054939300001</v>
      </c>
      <c r="AO30" s="135">
        <v>65.269473523599999</v>
      </c>
      <c r="AP30" s="136">
        <v>31.8993703127</v>
      </c>
      <c r="AQ30" s="137">
        <v>68.242052002400001</v>
      </c>
      <c r="AR30" s="135">
        <v>33.5796848536</v>
      </c>
      <c r="AS30" s="137">
        <v>65.212888820900005</v>
      </c>
      <c r="AT30" s="136">
        <v>33.993273913899998</v>
      </c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35">
        <v>67.039791714100005</v>
      </c>
      <c r="AN31" s="135">
        <v>36.455418229099998</v>
      </c>
      <c r="AO31" s="136">
        <v>67.975876537100007</v>
      </c>
      <c r="AP31" s="136">
        <v>50.544086217900002</v>
      </c>
      <c r="AQ31" s="135">
        <v>65.323341606200003</v>
      </c>
      <c r="AR31" s="135">
        <v>41.869293928099999</v>
      </c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35">
        <v>67.380947430899994</v>
      </c>
      <c r="AN32" s="135">
        <v>36.510327816</v>
      </c>
      <c r="AO32" s="136">
        <v>79.456477772100001</v>
      </c>
      <c r="AP32" s="136">
        <v>50.3559608459</v>
      </c>
      <c r="AQ32" s="135">
        <v>66.444972988000004</v>
      </c>
      <c r="AR32" s="135">
        <v>35.984395682799999</v>
      </c>
      <c r="AS32" s="136">
        <v>58.0789651455</v>
      </c>
      <c r="AT32" s="136">
        <v>34.812013804899998</v>
      </c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7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35">
        <v>75.310513687899999</v>
      </c>
      <c r="AN33" s="135">
        <v>40.291246891</v>
      </c>
      <c r="AO33" s="136">
        <v>78.653348225499997</v>
      </c>
      <c r="AP33" s="136">
        <v>44.365458250000003</v>
      </c>
      <c r="AQ33" s="135">
        <v>77.210738532500002</v>
      </c>
      <c r="AR33" s="135">
        <v>13.9765846729</v>
      </c>
      <c r="AS33" s="136">
        <v>79.274264788599993</v>
      </c>
      <c r="AT33" s="136">
        <v>41.260576844200003</v>
      </c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8"/>
      <c r="BP33" s="36"/>
      <c r="BQ33" s="32"/>
      <c r="BR33" s="49"/>
      <c r="BS33" s="68" t="s">
        <v>221</v>
      </c>
      <c r="BT33" s="32"/>
    </row>
    <row r="34" spans="1:97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35">
        <v>67.827765775399996</v>
      </c>
      <c r="AN34" s="135">
        <v>41.0564548969</v>
      </c>
      <c r="AO34" s="137">
        <v>73.961524739400005</v>
      </c>
      <c r="AP34" s="136">
        <v>32.484589099899999</v>
      </c>
      <c r="AQ34" s="135">
        <v>78.233299234599997</v>
      </c>
      <c r="AR34" s="135">
        <v>39.546580910700001</v>
      </c>
      <c r="AS34" s="136">
        <v>69.422003711499997</v>
      </c>
      <c r="AT34" s="136">
        <v>37.500418662999998</v>
      </c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8"/>
      <c r="BP34" s="36"/>
      <c r="BQ34" s="32"/>
      <c r="BR34" s="49"/>
      <c r="BS34" s="68" t="s">
        <v>145</v>
      </c>
      <c r="BT34" s="32"/>
    </row>
    <row r="35" spans="1:97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7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30"/>
      <c r="BQ36" s="30"/>
      <c r="BR36" s="41"/>
      <c r="BS36" s="70"/>
      <c r="BT36" s="30"/>
    </row>
    <row r="37" spans="1:97" ht="10.199999999999999" x14ac:dyDescent="0.2">
      <c r="A37" s="30"/>
      <c r="B37" s="32">
        <v>0</v>
      </c>
      <c r="C37" s="49" t="s">
        <v>168</v>
      </c>
      <c r="D37" s="49" t="s">
        <v>37</v>
      </c>
      <c r="E37" s="32" t="s">
        <v>146</v>
      </c>
      <c r="F37" s="30"/>
      <c r="G37" s="35" t="s">
        <v>39</v>
      </c>
      <c r="H37" s="127" t="s">
        <v>239</v>
      </c>
      <c r="I37" s="47" t="s">
        <v>169</v>
      </c>
      <c r="J37" s="47" t="s">
        <v>170</v>
      </c>
      <c r="K37" s="47" t="s">
        <v>345</v>
      </c>
      <c r="L37" s="32">
        <v>60</v>
      </c>
      <c r="M37" s="32">
        <v>1</v>
      </c>
      <c r="N37" s="84">
        <v>62</v>
      </c>
      <c r="O37" s="32" t="s">
        <v>242</v>
      </c>
      <c r="P37" s="32" t="s">
        <v>46</v>
      </c>
      <c r="Q37" s="32" t="s">
        <v>190</v>
      </c>
      <c r="R37" s="32" t="s">
        <v>174</v>
      </c>
      <c r="S37" s="32" t="s">
        <v>175</v>
      </c>
      <c r="T37" s="32" t="s">
        <v>176</v>
      </c>
      <c r="U37" s="32" t="s">
        <v>127</v>
      </c>
      <c r="V37" s="32" t="s">
        <v>178</v>
      </c>
      <c r="W37" s="32" t="s">
        <v>184</v>
      </c>
      <c r="X37" s="32" t="s">
        <v>186</v>
      </c>
      <c r="Y37" s="32" t="s">
        <v>171</v>
      </c>
      <c r="Z37" s="32" t="s">
        <v>172</v>
      </c>
      <c r="AA37" s="32" t="s">
        <v>127</v>
      </c>
      <c r="AB37" s="32" t="s">
        <v>46</v>
      </c>
      <c r="AC37" s="32"/>
      <c r="AD37" s="32" t="s">
        <v>179</v>
      </c>
      <c r="AE37" s="32" t="s">
        <v>183</v>
      </c>
      <c r="AF37" s="32" t="s">
        <v>127</v>
      </c>
      <c r="AG37" s="32" t="s">
        <v>58</v>
      </c>
      <c r="AH37" s="32" t="s">
        <v>128</v>
      </c>
      <c r="AI37" s="32" t="s">
        <v>188</v>
      </c>
      <c r="AJ37" s="32" t="s">
        <v>53</v>
      </c>
      <c r="AK37" s="32" t="s">
        <v>54</v>
      </c>
      <c r="AL37" s="36"/>
      <c r="AM37" s="137">
        <v>45.760970427099998</v>
      </c>
      <c r="AN37" s="137">
        <v>40.884015655200002</v>
      </c>
      <c r="AO37" s="137">
        <v>44.014390123200002</v>
      </c>
      <c r="AP37" s="137">
        <v>42.181020523400001</v>
      </c>
      <c r="AQ37" s="137">
        <v>44.9875713068</v>
      </c>
      <c r="AR37" s="137">
        <v>40.4426380791</v>
      </c>
      <c r="AS37" s="137">
        <v>43.881827012000002</v>
      </c>
      <c r="AT37" s="137">
        <v>44.187634136200003</v>
      </c>
      <c r="AU37" s="137">
        <v>41.736475208599998</v>
      </c>
      <c r="AV37" s="137">
        <v>40.252658550699998</v>
      </c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40">
        <v>40.974152486599998</v>
      </c>
      <c r="BN37" s="140">
        <v>40.252479559299999</v>
      </c>
      <c r="BO37" s="138">
        <v>60</v>
      </c>
      <c r="BP37" s="36"/>
      <c r="BQ37" s="32"/>
      <c r="BR37" s="49"/>
      <c r="BS37" s="68" t="s">
        <v>218</v>
      </c>
      <c r="BT37" s="32"/>
    </row>
    <row r="38" spans="1:97" ht="10.199999999999999" x14ac:dyDescent="0.2">
      <c r="A38" s="30"/>
      <c r="B38" s="32">
        <v>1</v>
      </c>
      <c r="C38" s="49" t="s">
        <v>168</v>
      </c>
      <c r="D38" s="49" t="s">
        <v>37</v>
      </c>
      <c r="E38" s="32" t="s">
        <v>146</v>
      </c>
      <c r="F38" s="30"/>
      <c r="G38" s="35" t="s">
        <v>39</v>
      </c>
      <c r="H38" s="127" t="s">
        <v>239</v>
      </c>
      <c r="I38" s="47" t="s">
        <v>169</v>
      </c>
      <c r="J38" s="47" t="s">
        <v>170</v>
      </c>
      <c r="K38" s="47" t="s">
        <v>345</v>
      </c>
      <c r="L38" s="32">
        <v>60</v>
      </c>
      <c r="M38" s="32">
        <v>1</v>
      </c>
      <c r="N38" s="84">
        <v>62</v>
      </c>
      <c r="O38" s="32" t="s">
        <v>242</v>
      </c>
      <c r="P38" s="32" t="s">
        <v>46</v>
      </c>
      <c r="Q38" s="32" t="s">
        <v>190</v>
      </c>
      <c r="R38" s="32" t="s">
        <v>189</v>
      </c>
      <c r="S38" s="32" t="s">
        <v>191</v>
      </c>
      <c r="T38" s="32" t="s">
        <v>192</v>
      </c>
      <c r="U38" s="32" t="s">
        <v>127</v>
      </c>
      <c r="V38" s="32" t="s">
        <v>178</v>
      </c>
      <c r="W38" s="32" t="s">
        <v>194</v>
      </c>
      <c r="X38" s="32" t="s">
        <v>193</v>
      </c>
      <c r="Y38" s="32" t="s">
        <v>171</v>
      </c>
      <c r="Z38" s="32" t="s">
        <v>195</v>
      </c>
      <c r="AA38" s="32" t="s">
        <v>127</v>
      </c>
      <c r="AB38" s="32" t="s">
        <v>46</v>
      </c>
      <c r="AC38" s="32"/>
      <c r="AD38" s="32" t="s">
        <v>179</v>
      </c>
      <c r="AE38" s="32" t="s">
        <v>184</v>
      </c>
      <c r="AF38" s="32" t="s">
        <v>127</v>
      </c>
      <c r="AG38" s="32" t="s">
        <v>58</v>
      </c>
      <c r="AH38" s="32" t="s">
        <v>128</v>
      </c>
      <c r="AI38" s="32" t="s">
        <v>196</v>
      </c>
      <c r="AJ38" s="32" t="s">
        <v>53</v>
      </c>
      <c r="AK38" s="32" t="s">
        <v>54</v>
      </c>
      <c r="AL38" s="36"/>
      <c r="AM38" s="137">
        <v>44.922661188600003</v>
      </c>
      <c r="AN38" s="137">
        <v>42.418497072800001</v>
      </c>
      <c r="AO38" s="137">
        <v>44.0645268942</v>
      </c>
      <c r="AP38" s="137">
        <v>41.687080094000002</v>
      </c>
      <c r="AQ38" s="137">
        <v>44.907551962100001</v>
      </c>
      <c r="AR38" s="137">
        <v>46.189045870000001</v>
      </c>
      <c r="AS38" s="137">
        <v>41.889941698400001</v>
      </c>
      <c r="AT38" s="137">
        <v>40.415627317199998</v>
      </c>
      <c r="AU38" s="137">
        <v>41.813179335299999</v>
      </c>
      <c r="AV38" s="137">
        <v>40.273637155899998</v>
      </c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41">
        <v>42.314071614500001</v>
      </c>
      <c r="BN38" s="141">
        <v>41.453146885099997</v>
      </c>
      <c r="BO38" s="138">
        <v>60</v>
      </c>
      <c r="BP38" s="36"/>
      <c r="BQ38" s="32"/>
      <c r="BR38" s="49"/>
      <c r="BS38" s="68" t="s">
        <v>219</v>
      </c>
      <c r="BT38" s="32"/>
    </row>
    <row r="39" spans="1:97" ht="10.199999999999999" x14ac:dyDescent="0.2">
      <c r="A39" s="30"/>
      <c r="B39" s="32">
        <v>2</v>
      </c>
      <c r="C39" s="49" t="s">
        <v>168</v>
      </c>
      <c r="D39" s="49" t="s">
        <v>37</v>
      </c>
      <c r="E39" s="32" t="s">
        <v>146</v>
      </c>
      <c r="F39" s="30"/>
      <c r="G39" s="35" t="s">
        <v>39</v>
      </c>
      <c r="H39" s="127" t="s">
        <v>239</v>
      </c>
      <c r="I39" s="47" t="s">
        <v>169</v>
      </c>
      <c r="J39" s="47" t="s">
        <v>170</v>
      </c>
      <c r="K39" s="47" t="s">
        <v>345</v>
      </c>
      <c r="L39" s="32">
        <v>60</v>
      </c>
      <c r="M39" s="32">
        <v>1</v>
      </c>
      <c r="N39" s="84">
        <v>62</v>
      </c>
      <c r="O39" s="32" t="s">
        <v>242</v>
      </c>
      <c r="P39" s="32" t="s">
        <v>46</v>
      </c>
      <c r="Q39" s="32" t="s">
        <v>171</v>
      </c>
      <c r="R39" s="32" t="s">
        <v>172</v>
      </c>
      <c r="S39" s="32" t="s">
        <v>173</v>
      </c>
      <c r="T39" s="32" t="s">
        <v>177</v>
      </c>
      <c r="U39" s="32" t="s">
        <v>50</v>
      </c>
      <c r="V39" s="32" t="s">
        <v>178</v>
      </c>
      <c r="W39" s="32" t="s">
        <v>173</v>
      </c>
      <c r="X39" s="32" t="s">
        <v>173</v>
      </c>
      <c r="Y39" s="32" t="s">
        <v>171</v>
      </c>
      <c r="Z39" s="32" t="s">
        <v>172</v>
      </c>
      <c r="AA39" s="32" t="s">
        <v>50</v>
      </c>
      <c r="AB39" s="32" t="s">
        <v>46</v>
      </c>
      <c r="AC39" s="32"/>
      <c r="AD39" s="32" t="s">
        <v>179</v>
      </c>
      <c r="AE39" s="32" t="s">
        <v>173</v>
      </c>
      <c r="AF39" s="32" t="s">
        <v>50</v>
      </c>
      <c r="AG39" s="32" t="s">
        <v>58</v>
      </c>
      <c r="AH39" s="32" t="s">
        <v>135</v>
      </c>
      <c r="AI39" s="32" t="s">
        <v>181</v>
      </c>
      <c r="AJ39" s="32" t="s">
        <v>53</v>
      </c>
      <c r="AK39" s="32" t="s">
        <v>54</v>
      </c>
      <c r="AL39" s="36"/>
      <c r="AM39" s="137">
        <v>55.917037260000001</v>
      </c>
      <c r="AN39" s="137">
        <v>837135429.49399996</v>
      </c>
      <c r="AO39" s="137">
        <v>64.7480749116</v>
      </c>
      <c r="AP39" s="137">
        <v>3069400117.8400002</v>
      </c>
      <c r="AQ39" s="137">
        <v>62.847341804000003</v>
      </c>
      <c r="AR39" s="137">
        <v>2077455609.6800001</v>
      </c>
      <c r="AS39" s="137">
        <v>49.939643825399997</v>
      </c>
      <c r="AT39" s="137">
        <v>947753473.99899995</v>
      </c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42">
        <v>52.014397136500001</v>
      </c>
      <c r="BN39" s="142">
        <v>378477030.71899998</v>
      </c>
      <c r="BO39" s="138">
        <v>31</v>
      </c>
      <c r="BP39" s="36"/>
      <c r="BQ39" s="32"/>
      <c r="BR39" s="49"/>
      <c r="BS39" s="68"/>
      <c r="BT39" s="32"/>
    </row>
    <row r="40" spans="1:97" ht="10.199999999999999" x14ac:dyDescent="0.2">
      <c r="A40" s="30"/>
      <c r="B40" s="32">
        <v>3</v>
      </c>
      <c r="C40" s="49" t="s">
        <v>168</v>
      </c>
      <c r="D40" s="49" t="s">
        <v>37</v>
      </c>
      <c r="E40" s="32" t="s">
        <v>146</v>
      </c>
      <c r="F40" s="30"/>
      <c r="G40" s="35" t="s">
        <v>39</v>
      </c>
      <c r="H40" s="127" t="s">
        <v>239</v>
      </c>
      <c r="I40" s="47" t="s">
        <v>169</v>
      </c>
      <c r="J40" s="47" t="s">
        <v>170</v>
      </c>
      <c r="K40" s="47" t="s">
        <v>345</v>
      </c>
      <c r="L40" s="32">
        <v>500</v>
      </c>
      <c r="M40" s="32">
        <v>1</v>
      </c>
      <c r="N40" s="84">
        <v>62</v>
      </c>
      <c r="O40" s="32" t="s">
        <v>243</v>
      </c>
      <c r="P40" s="47" t="s">
        <v>46</v>
      </c>
      <c r="Q40" s="32" t="s">
        <v>199</v>
      </c>
      <c r="R40" s="32" t="s">
        <v>198</v>
      </c>
      <c r="S40" s="47" t="s">
        <v>197</v>
      </c>
      <c r="T40" s="47" t="s">
        <v>200</v>
      </c>
      <c r="U40" s="32" t="s">
        <v>127</v>
      </c>
      <c r="V40" s="32" t="s">
        <v>178</v>
      </c>
      <c r="W40" s="32" t="s">
        <v>197</v>
      </c>
      <c r="X40" s="47" t="s">
        <v>202</v>
      </c>
      <c r="Y40" s="47" t="s">
        <v>199</v>
      </c>
      <c r="Z40" s="47" t="s">
        <v>198</v>
      </c>
      <c r="AA40" s="32" t="s">
        <v>127</v>
      </c>
      <c r="AB40" s="47" t="s">
        <v>46</v>
      </c>
      <c r="AC40" s="47"/>
      <c r="AD40" s="32" t="s">
        <v>179</v>
      </c>
      <c r="AE40" s="47" t="s">
        <v>184</v>
      </c>
      <c r="AF40" s="32" t="s">
        <v>127</v>
      </c>
      <c r="AG40" s="32" t="s">
        <v>58</v>
      </c>
      <c r="AH40" s="47" t="s">
        <v>135</v>
      </c>
      <c r="AI40" s="47" t="s">
        <v>181</v>
      </c>
      <c r="AJ40" s="47" t="s">
        <v>53</v>
      </c>
      <c r="AK40" s="47" t="s">
        <v>54</v>
      </c>
      <c r="AL40" s="36"/>
      <c r="AM40" s="137">
        <v>6.4362610700599996</v>
      </c>
      <c r="AN40" s="137">
        <v>5.2694237567500002</v>
      </c>
      <c r="AO40" s="137">
        <v>5.8108293945199998</v>
      </c>
      <c r="AP40" s="137">
        <v>5.35455890248</v>
      </c>
      <c r="AQ40" s="137">
        <v>6.4308544257099998</v>
      </c>
      <c r="AR40" s="137">
        <v>5.3843403815600004</v>
      </c>
      <c r="AS40" s="137">
        <v>6.0251000363399996</v>
      </c>
      <c r="AT40" s="137">
        <v>5.3136834887199997</v>
      </c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42">
        <v>6.1083165388299996</v>
      </c>
      <c r="BN40" s="142">
        <v>6.2542171527899999</v>
      </c>
      <c r="BO40" s="138">
        <v>33</v>
      </c>
      <c r="BP40" s="36"/>
      <c r="BQ40" s="32"/>
      <c r="BR40" s="49"/>
      <c r="BS40" s="68" t="s">
        <v>220</v>
      </c>
      <c r="BT40" s="47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</row>
    <row r="41" spans="1:97" ht="10.199999999999999" x14ac:dyDescent="0.2">
      <c r="A41" s="30"/>
      <c r="B41" s="47">
        <v>4</v>
      </c>
      <c r="C41" s="76" t="s">
        <v>168</v>
      </c>
      <c r="D41" s="49" t="s">
        <v>37</v>
      </c>
      <c r="E41" s="32" t="s">
        <v>146</v>
      </c>
      <c r="F41" s="30"/>
      <c r="G41" s="35" t="s">
        <v>39</v>
      </c>
      <c r="H41" s="127" t="s">
        <v>239</v>
      </c>
      <c r="I41" s="47" t="s">
        <v>169</v>
      </c>
      <c r="J41" s="47" t="s">
        <v>170</v>
      </c>
      <c r="K41" s="47" t="s">
        <v>345</v>
      </c>
      <c r="L41" s="32">
        <v>500</v>
      </c>
      <c r="M41" s="32">
        <v>1</v>
      </c>
      <c r="N41" s="84">
        <v>62</v>
      </c>
      <c r="O41" s="32" t="s">
        <v>243</v>
      </c>
      <c r="P41" s="47" t="s">
        <v>46</v>
      </c>
      <c r="Q41" s="47" t="s">
        <v>171</v>
      </c>
      <c r="R41" s="47" t="s">
        <v>201</v>
      </c>
      <c r="S41" s="47" t="s">
        <v>184</v>
      </c>
      <c r="T41" s="47" t="s">
        <v>177</v>
      </c>
      <c r="U41" s="32" t="s">
        <v>127</v>
      </c>
      <c r="V41" s="32" t="s">
        <v>178</v>
      </c>
      <c r="W41" s="32" t="s">
        <v>184</v>
      </c>
      <c r="X41" s="47" t="s">
        <v>186</v>
      </c>
      <c r="Y41" s="47" t="s">
        <v>171</v>
      </c>
      <c r="Z41" s="47" t="s">
        <v>203</v>
      </c>
      <c r="AA41" s="32" t="s">
        <v>127</v>
      </c>
      <c r="AB41" s="47" t="s">
        <v>46</v>
      </c>
      <c r="AC41" s="47"/>
      <c r="AD41" s="32" t="s">
        <v>179</v>
      </c>
      <c r="AE41" s="47" t="s">
        <v>184</v>
      </c>
      <c r="AF41" s="32" t="s">
        <v>127</v>
      </c>
      <c r="AG41" s="32" t="s">
        <v>58</v>
      </c>
      <c r="AH41" s="47" t="s">
        <v>135</v>
      </c>
      <c r="AI41" s="47" t="s">
        <v>181</v>
      </c>
      <c r="AJ41" s="47" t="s">
        <v>53</v>
      </c>
      <c r="AK41" s="47" t="s">
        <v>54</v>
      </c>
      <c r="AL41" s="36"/>
      <c r="AM41" s="137">
        <v>6.2977540846100002</v>
      </c>
      <c r="AN41" s="137">
        <v>5.5082147073699996</v>
      </c>
      <c r="AO41" s="137">
        <v>6.4986315442700002</v>
      </c>
      <c r="AP41" s="137">
        <v>5.2617301382099999</v>
      </c>
      <c r="AQ41" s="137">
        <v>6.0038475863</v>
      </c>
      <c r="AR41" s="137">
        <v>5.5613082704399996</v>
      </c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42">
        <v>6.1788244098199998</v>
      </c>
      <c r="BN41" s="142">
        <v>6.2292333729599996</v>
      </c>
      <c r="BO41" s="138">
        <v>22</v>
      </c>
      <c r="BP41" s="36"/>
      <c r="BQ41" s="32"/>
      <c r="BR41" s="49"/>
      <c r="BS41" s="68" t="s">
        <v>220</v>
      </c>
      <c r="BT41" s="47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</row>
    <row r="42" spans="1:97" ht="10.199999999999999" x14ac:dyDescent="0.2">
      <c r="A42" s="30"/>
      <c r="B42" s="32">
        <v>5</v>
      </c>
      <c r="C42" s="76" t="s">
        <v>168</v>
      </c>
      <c r="D42" s="49" t="s">
        <v>37</v>
      </c>
      <c r="E42" s="32" t="s">
        <v>146</v>
      </c>
      <c r="F42" s="30"/>
      <c r="G42" s="35" t="s">
        <v>39</v>
      </c>
      <c r="H42" s="127" t="s">
        <v>239</v>
      </c>
      <c r="I42" s="47" t="s">
        <v>169</v>
      </c>
      <c r="J42" s="47" t="s">
        <v>170</v>
      </c>
      <c r="K42" s="47" t="s">
        <v>345</v>
      </c>
      <c r="L42" s="47">
        <v>500</v>
      </c>
      <c r="M42" s="47">
        <v>1</v>
      </c>
      <c r="N42" s="84">
        <v>62</v>
      </c>
      <c r="O42" s="32" t="s">
        <v>243</v>
      </c>
      <c r="P42" s="47" t="s">
        <v>46</v>
      </c>
      <c r="Q42" s="47" t="s">
        <v>190</v>
      </c>
      <c r="R42" s="47" t="s">
        <v>204</v>
      </c>
      <c r="S42" s="47" t="s">
        <v>175</v>
      </c>
      <c r="T42" s="47" t="s">
        <v>176</v>
      </c>
      <c r="U42" s="32" t="s">
        <v>127</v>
      </c>
      <c r="V42" s="47" t="s">
        <v>178</v>
      </c>
      <c r="W42" s="47" t="s">
        <v>205</v>
      </c>
      <c r="X42" s="47" t="s">
        <v>206</v>
      </c>
      <c r="Y42" s="47" t="s">
        <v>207</v>
      </c>
      <c r="Z42" s="47" t="s">
        <v>208</v>
      </c>
      <c r="AA42" s="47" t="s">
        <v>127</v>
      </c>
      <c r="AB42" s="47" t="s">
        <v>46</v>
      </c>
      <c r="AC42" s="47"/>
      <c r="AD42" s="47" t="s">
        <v>179</v>
      </c>
      <c r="AE42" s="47" t="s">
        <v>209</v>
      </c>
      <c r="AF42" s="47" t="s">
        <v>127</v>
      </c>
      <c r="AG42" s="47" t="s">
        <v>58</v>
      </c>
      <c r="AH42" s="47" t="s">
        <v>135</v>
      </c>
      <c r="AI42" s="47" t="s">
        <v>181</v>
      </c>
      <c r="AJ42" s="47" t="s">
        <v>53</v>
      </c>
      <c r="AK42" s="47" t="s">
        <v>54</v>
      </c>
      <c r="AL42" s="36"/>
      <c r="AM42" s="137">
        <v>6.6958920723700004</v>
      </c>
      <c r="AN42" s="137">
        <v>8.6619955822799994</v>
      </c>
      <c r="AO42" s="137">
        <v>6.2860652436800004</v>
      </c>
      <c r="AP42" s="137">
        <v>10.110847851300001</v>
      </c>
      <c r="AQ42" s="137">
        <v>6.06394944985</v>
      </c>
      <c r="AR42" s="137">
        <v>5.3780384082300001</v>
      </c>
      <c r="AS42" s="137">
        <v>7.2757269261799999</v>
      </c>
      <c r="AT42" s="137">
        <v>5.3076330600299997</v>
      </c>
      <c r="AU42" s="137">
        <v>6.7814836331999997</v>
      </c>
      <c r="AV42" s="137">
        <v>5.2720485292400001</v>
      </c>
      <c r="AW42" s="137">
        <v>5.5293295259399997</v>
      </c>
      <c r="AX42" s="137">
        <v>5.5269471450600003</v>
      </c>
      <c r="AY42" s="137">
        <v>5.8642092322900004</v>
      </c>
      <c r="AZ42" s="137">
        <v>5.4529900075300004</v>
      </c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42">
        <v>5.5200101017799996</v>
      </c>
      <c r="BN42" s="142">
        <v>5.2966569503800001</v>
      </c>
      <c r="BO42" s="138">
        <v>117</v>
      </c>
      <c r="BP42" s="36"/>
      <c r="BQ42" s="32"/>
      <c r="BR42" s="49"/>
      <c r="BS42" s="68" t="s">
        <v>220</v>
      </c>
      <c r="BT42" s="47"/>
      <c r="BU42" s="73"/>
      <c r="BV42" s="73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3"/>
      <c r="CO42" s="73"/>
      <c r="CP42" s="73"/>
      <c r="CQ42" s="73"/>
      <c r="CR42" s="73"/>
      <c r="CS42" s="73"/>
    </row>
    <row r="43" spans="1:97" ht="10.199999999999999" x14ac:dyDescent="0.2">
      <c r="A43" s="30"/>
      <c r="B43" s="47">
        <v>6</v>
      </c>
      <c r="C43" s="76" t="s">
        <v>168</v>
      </c>
      <c r="D43" s="49" t="s">
        <v>37</v>
      </c>
      <c r="E43" s="32" t="s">
        <v>146</v>
      </c>
      <c r="F43" s="30"/>
      <c r="G43" s="35" t="s">
        <v>39</v>
      </c>
      <c r="H43" s="127" t="s">
        <v>239</v>
      </c>
      <c r="I43" s="47" t="s">
        <v>169</v>
      </c>
      <c r="J43" s="47" t="s">
        <v>170</v>
      </c>
      <c r="K43" s="47" t="s">
        <v>345</v>
      </c>
      <c r="L43" s="47">
        <v>500</v>
      </c>
      <c r="M43" s="47">
        <v>1</v>
      </c>
      <c r="N43" s="84">
        <v>62</v>
      </c>
      <c r="O43" s="47" t="s">
        <v>182</v>
      </c>
      <c r="P43" s="47" t="s">
        <v>46</v>
      </c>
      <c r="Q43" s="47" t="s">
        <v>210</v>
      </c>
      <c r="R43" s="47" t="s">
        <v>211</v>
      </c>
      <c r="S43" s="47" t="s">
        <v>212</v>
      </c>
      <c r="T43" s="47" t="s">
        <v>213</v>
      </c>
      <c r="U43" s="47" t="s">
        <v>127</v>
      </c>
      <c r="V43" s="47" t="s">
        <v>178</v>
      </c>
      <c r="W43" s="47" t="s">
        <v>184</v>
      </c>
      <c r="X43" s="47" t="s">
        <v>186</v>
      </c>
      <c r="Y43" s="47" t="s">
        <v>171</v>
      </c>
      <c r="Z43" s="47" t="s">
        <v>203</v>
      </c>
      <c r="AA43" s="47" t="s">
        <v>127</v>
      </c>
      <c r="AB43" s="47" t="s">
        <v>46</v>
      </c>
      <c r="AC43" s="47"/>
      <c r="AD43" s="47" t="s">
        <v>214</v>
      </c>
      <c r="AE43" s="47" t="s">
        <v>215</v>
      </c>
      <c r="AF43" s="47" t="s">
        <v>127</v>
      </c>
      <c r="AG43" s="47" t="s">
        <v>58</v>
      </c>
      <c r="AH43" s="47" t="s">
        <v>135</v>
      </c>
      <c r="AI43" s="47" t="s">
        <v>181</v>
      </c>
      <c r="AJ43" s="47" t="s">
        <v>53</v>
      </c>
      <c r="AK43" s="47" t="s">
        <v>54</v>
      </c>
      <c r="AL43" s="36"/>
      <c r="AM43" s="138">
        <v>42.518969578300002</v>
      </c>
      <c r="AN43" s="138">
        <v>40.329695823400002</v>
      </c>
      <c r="AO43" s="138">
        <v>40.585180065000003</v>
      </c>
      <c r="AP43" s="138">
        <v>38.101653672799998</v>
      </c>
      <c r="AQ43" s="138">
        <v>44.868089345900003</v>
      </c>
      <c r="AR43" s="138">
        <v>37.946642706900001</v>
      </c>
      <c r="AS43" s="138">
        <v>41.094451694</v>
      </c>
      <c r="AT43" s="138">
        <v>38.812474059000003</v>
      </c>
      <c r="AU43" s="143">
        <v>39.835185551499997</v>
      </c>
      <c r="AV43" s="143">
        <v>37.167406226600001</v>
      </c>
      <c r="AW43" s="143">
        <v>37.770227356200003</v>
      </c>
      <c r="AX43" s="143">
        <v>37.0616113536</v>
      </c>
      <c r="AY43" s="135">
        <v>38.520841807499998</v>
      </c>
      <c r="AZ43" s="135">
        <v>37.572688994799996</v>
      </c>
      <c r="BA43" s="137">
        <v>39.144200746800003</v>
      </c>
      <c r="BB43" s="137">
        <v>37.174168335499999</v>
      </c>
      <c r="BC43" s="137">
        <v>37.770996738500003</v>
      </c>
      <c r="BD43" s="137">
        <v>36.870469094699999</v>
      </c>
      <c r="BE43" s="137"/>
      <c r="BF43" s="137"/>
      <c r="BG43" s="137"/>
      <c r="BH43" s="137"/>
      <c r="BI43" s="137"/>
      <c r="BJ43" s="137"/>
      <c r="BK43" s="137"/>
      <c r="BL43" s="137"/>
      <c r="BM43" s="142">
        <v>37.292533762300003</v>
      </c>
      <c r="BN43" s="142">
        <v>36.696512414700003</v>
      </c>
      <c r="BO43" s="138">
        <v>227</v>
      </c>
      <c r="BP43" s="36"/>
      <c r="BQ43" s="32"/>
      <c r="BR43" s="49"/>
      <c r="BS43" s="68"/>
      <c r="BT43" s="47"/>
      <c r="BU43" s="73"/>
      <c r="BV43" s="73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3"/>
      <c r="CO43" s="73"/>
      <c r="CP43" s="73"/>
      <c r="CQ43" s="73"/>
      <c r="CR43" s="73"/>
      <c r="CS43" s="73"/>
    </row>
    <row r="44" spans="1:97" ht="10.199999999999999" x14ac:dyDescent="0.2">
      <c r="A44" s="30"/>
      <c r="B44" s="32">
        <v>7</v>
      </c>
      <c r="C44" s="76" t="s">
        <v>168</v>
      </c>
      <c r="D44" s="49" t="s">
        <v>37</v>
      </c>
      <c r="E44" s="32" t="s">
        <v>146</v>
      </c>
      <c r="F44" s="30"/>
      <c r="G44" s="35" t="s">
        <v>39</v>
      </c>
      <c r="H44" s="127" t="s">
        <v>239</v>
      </c>
      <c r="I44" s="47" t="s">
        <v>169</v>
      </c>
      <c r="J44" s="47" t="s">
        <v>170</v>
      </c>
      <c r="K44" s="47" t="s">
        <v>345</v>
      </c>
      <c r="L44" s="47">
        <v>150</v>
      </c>
      <c r="M44" s="47">
        <v>1</v>
      </c>
      <c r="N44" s="84">
        <v>62</v>
      </c>
      <c r="O44" s="47" t="s">
        <v>182</v>
      </c>
      <c r="P44" s="47" t="s">
        <v>46</v>
      </c>
      <c r="Q44" s="47" t="s">
        <v>199</v>
      </c>
      <c r="R44" s="47" t="s">
        <v>216</v>
      </c>
      <c r="S44" s="47" t="s">
        <v>197</v>
      </c>
      <c r="T44" s="47" t="s">
        <v>200</v>
      </c>
      <c r="U44" s="47" t="s">
        <v>127</v>
      </c>
      <c r="V44" s="47" t="s">
        <v>178</v>
      </c>
      <c r="W44" s="47" t="s">
        <v>184</v>
      </c>
      <c r="X44" s="47" t="s">
        <v>186</v>
      </c>
      <c r="Y44" s="47" t="s">
        <v>171</v>
      </c>
      <c r="Z44" s="47" t="s">
        <v>203</v>
      </c>
      <c r="AA44" s="47" t="s">
        <v>127</v>
      </c>
      <c r="AB44" s="47" t="s">
        <v>46</v>
      </c>
      <c r="AC44" s="47"/>
      <c r="AD44" s="47" t="s">
        <v>214</v>
      </c>
      <c r="AE44" s="47" t="s">
        <v>215</v>
      </c>
      <c r="AF44" s="47" t="s">
        <v>127</v>
      </c>
      <c r="AG44" s="47" t="s">
        <v>59</v>
      </c>
      <c r="AH44" s="47" t="s">
        <v>135</v>
      </c>
      <c r="AI44" s="47" t="s">
        <v>217</v>
      </c>
      <c r="AJ44" s="47" t="s">
        <v>53</v>
      </c>
      <c r="AK44" s="47" t="s">
        <v>54</v>
      </c>
      <c r="AL44" s="36"/>
      <c r="AM44" s="138" t="s">
        <v>222</v>
      </c>
      <c r="AN44" s="138" t="s">
        <v>222</v>
      </c>
      <c r="AO44" s="138" t="s">
        <v>222</v>
      </c>
      <c r="AP44" s="138" t="s">
        <v>222</v>
      </c>
      <c r="AQ44" s="138" t="s">
        <v>222</v>
      </c>
      <c r="AR44" s="138" t="s">
        <v>222</v>
      </c>
      <c r="AS44" s="138" t="s">
        <v>222</v>
      </c>
      <c r="AT44" s="138" t="s">
        <v>222</v>
      </c>
      <c r="AU44" s="138" t="s">
        <v>222</v>
      </c>
      <c r="AV44" s="138" t="s">
        <v>222</v>
      </c>
      <c r="AW44" s="138" t="s">
        <v>222</v>
      </c>
      <c r="AX44" s="138" t="s">
        <v>222</v>
      </c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 t="s">
        <v>222</v>
      </c>
      <c r="BN44" s="137" t="s">
        <v>222</v>
      </c>
      <c r="BO44" s="138">
        <v>86</v>
      </c>
      <c r="BP44" s="36"/>
      <c r="BQ44" s="32"/>
      <c r="BR44" s="49"/>
      <c r="BS44" s="68"/>
      <c r="BT44" s="47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</row>
    <row r="45" spans="1:97" ht="10.199999999999999" x14ac:dyDescent="0.2">
      <c r="A45" s="30"/>
      <c r="B45" s="47">
        <v>8</v>
      </c>
      <c r="C45" s="76" t="s">
        <v>168</v>
      </c>
      <c r="D45" s="49" t="s">
        <v>37</v>
      </c>
      <c r="E45" s="32" t="s">
        <v>146</v>
      </c>
      <c r="F45" s="30"/>
      <c r="G45" s="35" t="s">
        <v>39</v>
      </c>
      <c r="H45" s="127" t="s">
        <v>239</v>
      </c>
      <c r="I45" s="47" t="s">
        <v>169</v>
      </c>
      <c r="J45" s="47" t="s">
        <v>170</v>
      </c>
      <c r="K45" s="47" t="s">
        <v>345</v>
      </c>
      <c r="L45" s="47">
        <v>150</v>
      </c>
      <c r="M45" s="47">
        <v>1</v>
      </c>
      <c r="N45" s="84">
        <v>62</v>
      </c>
      <c r="O45" s="47" t="s">
        <v>182</v>
      </c>
      <c r="P45" s="47" t="s">
        <v>46</v>
      </c>
      <c r="Q45" s="47" t="s">
        <v>199</v>
      </c>
      <c r="R45" s="47" t="s">
        <v>216</v>
      </c>
      <c r="S45" s="47" t="s">
        <v>197</v>
      </c>
      <c r="T45" s="47" t="s">
        <v>200</v>
      </c>
      <c r="U45" s="47" t="s">
        <v>127</v>
      </c>
      <c r="V45" s="47" t="s">
        <v>178</v>
      </c>
      <c r="W45" s="47" t="s">
        <v>184</v>
      </c>
      <c r="X45" s="47" t="s">
        <v>186</v>
      </c>
      <c r="Y45" s="47" t="s">
        <v>171</v>
      </c>
      <c r="Z45" s="47" t="s">
        <v>203</v>
      </c>
      <c r="AA45" s="47" t="s">
        <v>127</v>
      </c>
      <c r="AB45" s="47" t="s">
        <v>46</v>
      </c>
      <c r="AC45" s="47"/>
      <c r="AD45" s="47" t="s">
        <v>214</v>
      </c>
      <c r="AE45" s="47" t="s">
        <v>215</v>
      </c>
      <c r="AF45" s="47" t="s">
        <v>127</v>
      </c>
      <c r="AG45" s="47" t="s">
        <v>52</v>
      </c>
      <c r="AH45" s="47" t="s">
        <v>135</v>
      </c>
      <c r="AI45" s="47" t="s">
        <v>217</v>
      </c>
      <c r="AJ45" s="47" t="s">
        <v>53</v>
      </c>
      <c r="AK45" s="47" t="s">
        <v>54</v>
      </c>
      <c r="AL45" s="36"/>
      <c r="AM45" s="138">
        <v>6239.6021973200004</v>
      </c>
      <c r="AN45" s="138">
        <v>654457751.36500001</v>
      </c>
      <c r="AO45" s="138">
        <v>6239.7886373199999</v>
      </c>
      <c r="AP45" s="138">
        <v>2648815453.46</v>
      </c>
      <c r="AQ45" s="138"/>
      <c r="AR45" s="138"/>
      <c r="AS45" s="138"/>
      <c r="AT45" s="138"/>
      <c r="AU45" s="138"/>
      <c r="AV45" s="138"/>
      <c r="AW45" s="138"/>
      <c r="AX45" s="138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8"/>
      <c r="BP45" s="36"/>
      <c r="BQ45" s="32"/>
      <c r="BR45" s="49"/>
      <c r="BS45" s="68"/>
      <c r="BT45" s="47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</row>
    <row r="46" spans="1:97" s="109" customFormat="1" ht="10.199999999999999" x14ac:dyDescent="0.2">
      <c r="A46" s="104"/>
      <c r="B46" s="95">
        <v>9</v>
      </c>
      <c r="C46" s="96" t="s">
        <v>168</v>
      </c>
      <c r="D46" s="96" t="s">
        <v>37</v>
      </c>
      <c r="E46" s="95" t="s">
        <v>146</v>
      </c>
      <c r="F46" s="104"/>
      <c r="G46" s="105" t="s">
        <v>39</v>
      </c>
      <c r="H46" s="127" t="s">
        <v>239</v>
      </c>
      <c r="I46" s="47" t="s">
        <v>169</v>
      </c>
      <c r="J46" s="47" t="s">
        <v>170</v>
      </c>
      <c r="K46" s="47" t="s">
        <v>345</v>
      </c>
      <c r="L46" s="95">
        <v>150</v>
      </c>
      <c r="M46" s="95">
        <v>1</v>
      </c>
      <c r="N46" s="110">
        <v>62</v>
      </c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107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07"/>
      <c r="BQ46" s="95"/>
      <c r="BR46" s="96"/>
      <c r="BS46" s="108"/>
      <c r="BT46" s="95"/>
    </row>
    <row r="47" spans="1:97" ht="10.199999999999999" x14ac:dyDescent="0.2">
      <c r="A47" s="30"/>
      <c r="B47" s="80">
        <v>10</v>
      </c>
      <c r="C47" s="81" t="s">
        <v>168</v>
      </c>
      <c r="D47" s="81" t="s">
        <v>37</v>
      </c>
      <c r="E47" s="80" t="s">
        <v>146</v>
      </c>
      <c r="F47" s="30"/>
      <c r="G47" s="82" t="s">
        <v>39</v>
      </c>
      <c r="H47" s="128" t="s">
        <v>239</v>
      </c>
      <c r="I47" s="47" t="s">
        <v>169</v>
      </c>
      <c r="J47" s="47" t="s">
        <v>170</v>
      </c>
      <c r="K47" s="47" t="s">
        <v>345</v>
      </c>
      <c r="L47" s="80">
        <v>150</v>
      </c>
      <c r="M47" s="80">
        <v>22</v>
      </c>
      <c r="N47" s="116">
        <v>62</v>
      </c>
      <c r="O47" s="80" t="s">
        <v>242</v>
      </c>
      <c r="P47" s="80" t="s">
        <v>50</v>
      </c>
      <c r="Q47" s="80" t="s">
        <v>199</v>
      </c>
      <c r="R47" s="80" t="s">
        <v>216</v>
      </c>
      <c r="S47" s="80" t="s">
        <v>197</v>
      </c>
      <c r="T47" s="80" t="s">
        <v>200</v>
      </c>
      <c r="U47" s="80" t="s">
        <v>223</v>
      </c>
      <c r="V47" s="80" t="s">
        <v>224</v>
      </c>
      <c r="W47" s="80" t="s">
        <v>184</v>
      </c>
      <c r="X47" s="80" t="s">
        <v>186</v>
      </c>
      <c r="Y47" s="80" t="s">
        <v>171</v>
      </c>
      <c r="Z47" s="80" t="s">
        <v>203</v>
      </c>
      <c r="AA47" s="80" t="s">
        <v>223</v>
      </c>
      <c r="AB47" s="80" t="s">
        <v>46</v>
      </c>
      <c r="AC47" s="80" t="s">
        <v>381</v>
      </c>
      <c r="AD47" s="80" t="s">
        <v>179</v>
      </c>
      <c r="AE47" s="80" t="s">
        <v>209</v>
      </c>
      <c r="AF47" s="80" t="s">
        <v>223</v>
      </c>
      <c r="AG47" s="80" t="s">
        <v>58</v>
      </c>
      <c r="AH47" s="80" t="s">
        <v>128</v>
      </c>
      <c r="AI47" s="80" t="s">
        <v>217</v>
      </c>
      <c r="AJ47" s="80" t="s">
        <v>53</v>
      </c>
      <c r="AK47" s="80" t="s">
        <v>54</v>
      </c>
      <c r="AL47" s="36"/>
      <c r="AM47" s="143">
        <v>73.9801197667</v>
      </c>
      <c r="AN47" s="145">
        <v>151.77295176199999</v>
      </c>
      <c r="AO47" s="145">
        <v>63.389403312399999</v>
      </c>
      <c r="AP47" s="145">
        <v>76.167577107699998</v>
      </c>
      <c r="AQ47" s="145">
        <v>57.746205606799997</v>
      </c>
      <c r="AR47" s="145">
        <v>55.299683888799997</v>
      </c>
      <c r="AS47" s="145">
        <v>36.567607510499997</v>
      </c>
      <c r="AT47" s="145">
        <v>38.085965474399998</v>
      </c>
      <c r="AU47" s="145">
        <v>19.7595384659</v>
      </c>
      <c r="AV47" s="145">
        <v>46.482660929399998</v>
      </c>
      <c r="AW47" s="138">
        <v>11.155259317000001</v>
      </c>
      <c r="AX47" s="138">
        <v>21.518608411199999</v>
      </c>
      <c r="AY47" s="137">
        <v>9.3249150399200005</v>
      </c>
      <c r="AZ47" s="137">
        <v>16.200447400400002</v>
      </c>
      <c r="BA47" s="137">
        <v>6.6105859202700001</v>
      </c>
      <c r="BB47" s="137">
        <v>20.305551528900001</v>
      </c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8">
        <v>150</v>
      </c>
      <c r="BP47" s="36"/>
      <c r="BQ47" s="32"/>
      <c r="BR47" s="49"/>
      <c r="BS47" s="68" t="s">
        <v>231</v>
      </c>
      <c r="BT47" s="73" t="s">
        <v>226</v>
      </c>
      <c r="BU47" s="73" t="s">
        <v>225</v>
      </c>
      <c r="BV47" s="73"/>
      <c r="BW47" s="73"/>
      <c r="BX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</row>
    <row r="48" spans="1:97" ht="10.199999999999999" x14ac:dyDescent="0.2">
      <c r="A48" s="30"/>
      <c r="B48" s="32">
        <v>11</v>
      </c>
      <c r="C48" s="49" t="s">
        <v>168</v>
      </c>
      <c r="D48" s="49" t="s">
        <v>37</v>
      </c>
      <c r="E48" s="32" t="s">
        <v>146</v>
      </c>
      <c r="F48" s="30"/>
      <c r="G48" s="35" t="s">
        <v>39</v>
      </c>
      <c r="H48" s="127" t="s">
        <v>239</v>
      </c>
      <c r="I48" s="47" t="s">
        <v>169</v>
      </c>
      <c r="J48" s="47" t="s">
        <v>170</v>
      </c>
      <c r="K48" s="47" t="s">
        <v>345</v>
      </c>
      <c r="L48" s="47">
        <v>200</v>
      </c>
      <c r="M48" s="83">
        <v>22</v>
      </c>
      <c r="N48" s="83">
        <v>62</v>
      </c>
      <c r="O48" s="83" t="s">
        <v>242</v>
      </c>
      <c r="P48" s="83" t="s">
        <v>50</v>
      </c>
      <c r="Q48" s="47" t="s">
        <v>227</v>
      </c>
      <c r="R48" s="47" t="s">
        <v>227</v>
      </c>
      <c r="S48" s="47" t="s">
        <v>227</v>
      </c>
      <c r="T48" s="47" t="s">
        <v>234</v>
      </c>
      <c r="U48" s="47" t="s">
        <v>229</v>
      </c>
      <c r="V48" s="83" t="s">
        <v>224</v>
      </c>
      <c r="W48" s="47" t="s">
        <v>228</v>
      </c>
      <c r="X48" s="47" t="s">
        <v>175</v>
      </c>
      <c r="Y48" s="47" t="s">
        <v>190</v>
      </c>
      <c r="Z48" s="47" t="s">
        <v>189</v>
      </c>
      <c r="AA48" s="47" t="s">
        <v>229</v>
      </c>
      <c r="AB48" s="83" t="s">
        <v>46</v>
      </c>
      <c r="AC48" s="83" t="s">
        <v>381</v>
      </c>
      <c r="AD48" s="83" t="s">
        <v>179</v>
      </c>
      <c r="AE48" s="83" t="s">
        <v>209</v>
      </c>
      <c r="AF48" s="47" t="s">
        <v>229</v>
      </c>
      <c r="AG48" s="83" t="s">
        <v>58</v>
      </c>
      <c r="AH48" s="83" t="s">
        <v>128</v>
      </c>
      <c r="AI48" s="83" t="s">
        <v>230</v>
      </c>
      <c r="AJ48" s="83" t="s">
        <v>53</v>
      </c>
      <c r="AK48" s="83" t="s">
        <v>54</v>
      </c>
      <c r="AL48" s="36"/>
      <c r="AM48" s="138">
        <v>211.04922633000001</v>
      </c>
      <c r="AN48" s="138">
        <v>283.54170735700001</v>
      </c>
      <c r="AO48" s="138">
        <v>179.42533480700001</v>
      </c>
      <c r="AP48" s="138">
        <v>176.42661539700001</v>
      </c>
      <c r="AQ48" s="138">
        <v>141.03684308499999</v>
      </c>
      <c r="AR48" s="138">
        <v>152.73701985700001</v>
      </c>
      <c r="AS48" s="138">
        <v>62.809213699799997</v>
      </c>
      <c r="AT48" s="138">
        <v>87.575684865300005</v>
      </c>
      <c r="AU48" s="138">
        <v>27.8595002082</v>
      </c>
      <c r="AV48" s="138">
        <v>60.504605611199999</v>
      </c>
      <c r="AW48" s="138">
        <v>17.616053519699999</v>
      </c>
      <c r="AX48" s="138">
        <v>31.698563257899998</v>
      </c>
      <c r="AY48" s="137">
        <v>17.354968409400001</v>
      </c>
      <c r="AZ48" s="137">
        <v>31.659396489500001</v>
      </c>
      <c r="BA48" s="137">
        <v>19.543007573800001</v>
      </c>
      <c r="BB48" s="137">
        <v>73.035125732400004</v>
      </c>
      <c r="BC48" s="137">
        <v>11.2527928814</v>
      </c>
      <c r="BD48" s="137">
        <v>40.128363927199999</v>
      </c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8">
        <v>200</v>
      </c>
      <c r="BP48" s="36"/>
      <c r="BQ48" s="32"/>
      <c r="BR48" s="49"/>
      <c r="BS48" s="68"/>
      <c r="BT48" s="88" t="s">
        <v>233</v>
      </c>
      <c r="BU48" s="88" t="s">
        <v>232</v>
      </c>
      <c r="BV48" s="73"/>
      <c r="BW48" s="73"/>
      <c r="BX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</row>
    <row r="49" spans="1:97" ht="10.199999999999999" x14ac:dyDescent="0.2">
      <c r="A49" s="30"/>
      <c r="B49" s="32">
        <v>12</v>
      </c>
      <c r="C49" s="49" t="s">
        <v>168</v>
      </c>
      <c r="D49" s="49" t="s">
        <v>37</v>
      </c>
      <c r="E49" s="32" t="s">
        <v>146</v>
      </c>
      <c r="F49" s="30"/>
      <c r="G49" s="35" t="s">
        <v>39</v>
      </c>
      <c r="H49" s="127" t="s">
        <v>239</v>
      </c>
      <c r="I49" s="47" t="s">
        <v>169</v>
      </c>
      <c r="J49" s="47" t="s">
        <v>170</v>
      </c>
      <c r="K49" s="47" t="s">
        <v>345</v>
      </c>
      <c r="L49" s="47">
        <v>200</v>
      </c>
      <c r="M49" s="83">
        <v>22</v>
      </c>
      <c r="N49" s="83">
        <v>62</v>
      </c>
      <c r="O49" s="83" t="s">
        <v>242</v>
      </c>
      <c r="P49" s="47" t="s">
        <v>46</v>
      </c>
      <c r="Q49" s="83" t="s">
        <v>199</v>
      </c>
      <c r="R49" s="47" t="s">
        <v>235</v>
      </c>
      <c r="S49" s="83" t="s">
        <v>197</v>
      </c>
      <c r="T49" s="83" t="s">
        <v>200</v>
      </c>
      <c r="U49" s="83" t="s">
        <v>223</v>
      </c>
      <c r="V49" s="83" t="s">
        <v>224</v>
      </c>
      <c r="W49" s="47" t="s">
        <v>228</v>
      </c>
      <c r="X49" s="47" t="s">
        <v>175</v>
      </c>
      <c r="Y49" s="47" t="s">
        <v>190</v>
      </c>
      <c r="Z49" s="47" t="s">
        <v>189</v>
      </c>
      <c r="AA49" s="83" t="s">
        <v>223</v>
      </c>
      <c r="AB49" s="83" t="s">
        <v>46</v>
      </c>
      <c r="AC49" s="83" t="s">
        <v>381</v>
      </c>
      <c r="AD49" s="83" t="s">
        <v>179</v>
      </c>
      <c r="AE49" s="83" t="s">
        <v>209</v>
      </c>
      <c r="AF49" s="83" t="s">
        <v>223</v>
      </c>
      <c r="AG49" s="83" t="s">
        <v>58</v>
      </c>
      <c r="AH49" s="83" t="s">
        <v>128</v>
      </c>
      <c r="AI49" s="83" t="s">
        <v>230</v>
      </c>
      <c r="AJ49" s="83" t="s">
        <v>53</v>
      </c>
      <c r="AK49" s="83" t="s">
        <v>54</v>
      </c>
      <c r="AL49" s="36"/>
      <c r="AM49" s="145">
        <v>115.828681207</v>
      </c>
      <c r="AN49" s="145">
        <v>689.27480061799997</v>
      </c>
      <c r="AO49" s="145">
        <v>104.08299673800001</v>
      </c>
      <c r="AP49" s="145">
        <v>112.398109436</v>
      </c>
      <c r="AQ49" s="145">
        <v>90.681109520700005</v>
      </c>
      <c r="AR49" s="145">
        <v>128.22497812899999</v>
      </c>
      <c r="AS49" s="145">
        <v>55.1315574646</v>
      </c>
      <c r="AT49" s="145">
        <v>94.030375162799999</v>
      </c>
      <c r="AU49" s="145">
        <v>26.8091286075</v>
      </c>
      <c r="AV49" s="145">
        <v>68.433279673300007</v>
      </c>
      <c r="AW49" s="138">
        <v>13.8764432169</v>
      </c>
      <c r="AX49" s="138">
        <v>64.646900812799998</v>
      </c>
      <c r="AY49" s="137">
        <v>12.729417924</v>
      </c>
      <c r="AZ49" s="137">
        <v>39.348037401799999</v>
      </c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41">
        <v>12.8222738697</v>
      </c>
      <c r="BN49" s="141">
        <v>37.640041351299999</v>
      </c>
      <c r="BO49" s="138">
        <v>108</v>
      </c>
      <c r="BP49" s="36"/>
      <c r="BQ49" s="32"/>
      <c r="BR49" s="49"/>
      <c r="BS49" s="68"/>
      <c r="BT49" s="73"/>
      <c r="BU49" s="73"/>
      <c r="BV49" s="73"/>
      <c r="BW49" s="73"/>
      <c r="BX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</row>
    <row r="50" spans="1:97" ht="10.199999999999999" x14ac:dyDescent="0.2">
      <c r="A50" s="30"/>
      <c r="B50" s="32">
        <v>13</v>
      </c>
      <c r="C50" s="49" t="s">
        <v>168</v>
      </c>
      <c r="D50" s="49" t="s">
        <v>37</v>
      </c>
      <c r="E50" s="32" t="s">
        <v>146</v>
      </c>
      <c r="F50" s="30"/>
      <c r="G50" s="35" t="s">
        <v>39</v>
      </c>
      <c r="H50" s="127" t="s">
        <v>239</v>
      </c>
      <c r="I50" s="47" t="s">
        <v>169</v>
      </c>
      <c r="J50" s="47" t="s">
        <v>170</v>
      </c>
      <c r="K50" s="47" t="s">
        <v>345</v>
      </c>
      <c r="L50" s="47">
        <v>300</v>
      </c>
      <c r="M50" s="83">
        <v>22</v>
      </c>
      <c r="N50" s="83">
        <v>62</v>
      </c>
      <c r="O50" s="84" t="s">
        <v>242</v>
      </c>
      <c r="P50" s="32" t="s">
        <v>70</v>
      </c>
      <c r="Q50" s="32" t="s">
        <v>171</v>
      </c>
      <c r="R50" s="32" t="s">
        <v>203</v>
      </c>
      <c r="S50" s="32" t="s">
        <v>183</v>
      </c>
      <c r="T50" s="32" t="s">
        <v>177</v>
      </c>
      <c r="U50" s="47" t="s">
        <v>236</v>
      </c>
      <c r="V50" s="83" t="s">
        <v>224</v>
      </c>
      <c r="W50" s="47" t="s">
        <v>183</v>
      </c>
      <c r="X50" s="47" t="s">
        <v>183</v>
      </c>
      <c r="Y50" s="83" t="s">
        <v>171</v>
      </c>
      <c r="Z50" s="83" t="s">
        <v>203</v>
      </c>
      <c r="AA50" s="47" t="s">
        <v>236</v>
      </c>
      <c r="AB50" s="83" t="s">
        <v>46</v>
      </c>
      <c r="AC50" s="83" t="s">
        <v>381</v>
      </c>
      <c r="AD50" s="83" t="s">
        <v>179</v>
      </c>
      <c r="AE50" s="83" t="s">
        <v>209</v>
      </c>
      <c r="AF50" s="47" t="s">
        <v>236</v>
      </c>
      <c r="AG50" s="83" t="s">
        <v>58</v>
      </c>
      <c r="AH50" s="83" t="s">
        <v>128</v>
      </c>
      <c r="AI50" s="83" t="s">
        <v>230</v>
      </c>
      <c r="AJ50" s="83" t="s">
        <v>53</v>
      </c>
      <c r="AK50" s="83" t="s">
        <v>54</v>
      </c>
      <c r="AL50" s="36"/>
      <c r="AM50" s="145">
        <v>56.281242370599998</v>
      </c>
      <c r="AN50" s="145">
        <v>141.054885864</v>
      </c>
      <c r="AO50" s="145">
        <v>51.072075382400001</v>
      </c>
      <c r="AP50" s="145">
        <v>48.749692281100003</v>
      </c>
      <c r="AQ50" s="145">
        <v>43.521123209300001</v>
      </c>
      <c r="AR50" s="145">
        <v>78.928578694699993</v>
      </c>
      <c r="AS50" s="145">
        <v>32.733281843100002</v>
      </c>
      <c r="AT50" s="145">
        <v>80.9446919759</v>
      </c>
      <c r="AU50" s="145">
        <v>23.012960557</v>
      </c>
      <c r="AV50" s="145">
        <v>109.895113627</v>
      </c>
      <c r="AW50" s="138">
        <v>19.415703865800001</v>
      </c>
      <c r="AX50" s="138">
        <v>75.608596801800005</v>
      </c>
      <c r="AY50" s="137">
        <v>16.702194706099998</v>
      </c>
      <c r="AZ50" s="137">
        <v>64.720867792799993</v>
      </c>
      <c r="BA50" s="137">
        <v>16.208214083000001</v>
      </c>
      <c r="BB50" s="137">
        <v>72.218255996699995</v>
      </c>
      <c r="BC50" s="137">
        <v>14.2990221823</v>
      </c>
      <c r="BD50" s="137">
        <v>70.963415781699993</v>
      </c>
      <c r="BE50" s="137">
        <v>11.9388867963</v>
      </c>
      <c r="BF50" s="137">
        <v>68.868260701500006</v>
      </c>
      <c r="BG50" s="137">
        <v>10.0436258316</v>
      </c>
      <c r="BH50" s="137">
        <v>70.404165267899998</v>
      </c>
      <c r="BI50" s="137"/>
      <c r="BJ50" s="137"/>
      <c r="BK50" s="137"/>
      <c r="BL50" s="137"/>
      <c r="BM50" s="137"/>
      <c r="BN50" s="137"/>
      <c r="BO50" s="138">
        <v>300</v>
      </c>
      <c r="BP50" s="36"/>
      <c r="BQ50" s="32"/>
      <c r="BR50" s="49"/>
      <c r="BS50" s="68"/>
      <c r="BT50" s="73"/>
      <c r="BU50" s="73"/>
      <c r="BV50" s="73"/>
      <c r="BW50" s="73"/>
      <c r="BX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</row>
    <row r="51" spans="1:97" ht="10.199999999999999" x14ac:dyDescent="0.2">
      <c r="A51" s="30"/>
      <c r="B51" s="32">
        <v>14</v>
      </c>
      <c r="C51" s="49" t="s">
        <v>168</v>
      </c>
      <c r="D51" s="49" t="s">
        <v>37</v>
      </c>
      <c r="E51" s="32" t="s">
        <v>146</v>
      </c>
      <c r="F51" s="30"/>
      <c r="G51" s="35" t="s">
        <v>39</v>
      </c>
      <c r="H51" s="127" t="s">
        <v>239</v>
      </c>
      <c r="I51" s="47" t="s">
        <v>169</v>
      </c>
      <c r="J51" s="47" t="s">
        <v>170</v>
      </c>
      <c r="K51" s="47" t="s">
        <v>345</v>
      </c>
      <c r="L51" s="47">
        <v>300</v>
      </c>
      <c r="M51" s="83">
        <v>22</v>
      </c>
      <c r="N51" s="83">
        <v>62</v>
      </c>
      <c r="O51" s="84" t="s">
        <v>242</v>
      </c>
      <c r="P51" s="32" t="s">
        <v>46</v>
      </c>
      <c r="Q51" s="84" t="s">
        <v>199</v>
      </c>
      <c r="R51" s="84" t="s">
        <v>216</v>
      </c>
      <c r="S51" s="53" t="s">
        <v>237</v>
      </c>
      <c r="T51" s="84" t="s">
        <v>200</v>
      </c>
      <c r="U51" s="47" t="s">
        <v>236</v>
      </c>
      <c r="V51" s="83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236</v>
      </c>
      <c r="AB51" s="83" t="s">
        <v>46</v>
      </c>
      <c r="AC51" s="83" t="s">
        <v>381</v>
      </c>
      <c r="AD51" s="83" t="s">
        <v>179</v>
      </c>
      <c r="AE51" s="83" t="s">
        <v>209</v>
      </c>
      <c r="AF51" s="47" t="s">
        <v>236</v>
      </c>
      <c r="AG51" s="83" t="s">
        <v>58</v>
      </c>
      <c r="AH51" s="83" t="s">
        <v>128</v>
      </c>
      <c r="AI51" s="83" t="s">
        <v>230</v>
      </c>
      <c r="AJ51" s="83" t="s">
        <v>53</v>
      </c>
      <c r="AK51" s="83" t="s">
        <v>54</v>
      </c>
      <c r="AL51" s="36"/>
      <c r="AM51" s="145">
        <v>41.320455981800002</v>
      </c>
      <c r="AN51" s="145">
        <v>56.886271158900001</v>
      </c>
      <c r="AO51" s="145">
        <v>35.322126696200002</v>
      </c>
      <c r="AP51" s="145">
        <v>55.390209198000001</v>
      </c>
      <c r="AQ51" s="145">
        <v>33.788293592400002</v>
      </c>
      <c r="AR51" s="145">
        <v>100.478736877</v>
      </c>
      <c r="AS51" s="145">
        <v>24.050245284999999</v>
      </c>
      <c r="AT51" s="145">
        <v>48.283097585</v>
      </c>
      <c r="AU51" s="145">
        <v>15.233642854999999</v>
      </c>
      <c r="AV51" s="145">
        <v>33.312213261899998</v>
      </c>
      <c r="AW51" s="138">
        <v>11.5856754088</v>
      </c>
      <c r="AX51" s="138">
        <v>28.998339970899998</v>
      </c>
      <c r="AY51" s="137">
        <v>10.023134477699999</v>
      </c>
      <c r="AZ51" s="137">
        <v>25.201429685000001</v>
      </c>
      <c r="BA51" s="137">
        <v>10.35468766</v>
      </c>
      <c r="BB51" s="137">
        <v>24.730092684399999</v>
      </c>
      <c r="BC51" s="137">
        <v>18.870902307600002</v>
      </c>
      <c r="BD51" s="137">
        <v>95.647435506199997</v>
      </c>
      <c r="BE51" s="137">
        <v>19.542807486699999</v>
      </c>
      <c r="BF51" s="137">
        <v>49.226595560699998</v>
      </c>
      <c r="BG51" s="137">
        <v>11.518736562400001</v>
      </c>
      <c r="BH51" s="137">
        <v>38.231535593700002</v>
      </c>
      <c r="BI51" s="137"/>
      <c r="BJ51" s="137"/>
      <c r="BK51" s="137"/>
      <c r="BL51" s="137"/>
      <c r="BM51" s="137"/>
      <c r="BN51" s="137"/>
      <c r="BO51" s="138">
        <v>300</v>
      </c>
      <c r="BP51" s="36"/>
      <c r="BQ51" s="32"/>
      <c r="BR51" s="49"/>
      <c r="BS51" s="68"/>
    </row>
    <row r="52" spans="1:97" ht="10.199999999999999" x14ac:dyDescent="0.2">
      <c r="A52" s="30"/>
      <c r="B52" s="32">
        <v>15</v>
      </c>
      <c r="C52" s="49" t="s">
        <v>168</v>
      </c>
      <c r="D52" s="49" t="s">
        <v>37</v>
      </c>
      <c r="E52" s="32" t="s">
        <v>146</v>
      </c>
      <c r="F52" s="30"/>
      <c r="G52" s="35" t="s">
        <v>39</v>
      </c>
      <c r="H52" s="127" t="s">
        <v>239</v>
      </c>
      <c r="I52" s="47" t="s">
        <v>169</v>
      </c>
      <c r="J52" s="47" t="s">
        <v>170</v>
      </c>
      <c r="K52" s="47" t="s">
        <v>345</v>
      </c>
      <c r="L52" s="47">
        <v>300</v>
      </c>
      <c r="M52" s="47">
        <v>15</v>
      </c>
      <c r="N52" s="83">
        <v>62</v>
      </c>
      <c r="O52" s="32" t="s">
        <v>240</v>
      </c>
      <c r="P52" s="84" t="s">
        <v>50</v>
      </c>
      <c r="Q52" s="84" t="s">
        <v>199</v>
      </c>
      <c r="R52" s="53" t="s">
        <v>244</v>
      </c>
      <c r="S52" s="53" t="s">
        <v>215</v>
      </c>
      <c r="T52" s="84" t="s">
        <v>200</v>
      </c>
      <c r="U52" s="84" t="s">
        <v>223</v>
      </c>
      <c r="V52" s="84" t="s">
        <v>224</v>
      </c>
      <c r="W52" s="32" t="s">
        <v>209</v>
      </c>
      <c r="X52" s="32" t="s">
        <v>209</v>
      </c>
      <c r="Y52" s="84" t="s">
        <v>171</v>
      </c>
      <c r="Z52" s="32" t="s">
        <v>245</v>
      </c>
      <c r="AA52" s="84" t="s">
        <v>223</v>
      </c>
      <c r="AB52" s="84" t="s">
        <v>46</v>
      </c>
      <c r="AC52" s="83" t="s">
        <v>381</v>
      </c>
      <c r="AD52" s="84" t="s">
        <v>179</v>
      </c>
      <c r="AE52" s="83" t="s">
        <v>209</v>
      </c>
      <c r="AF52" s="84" t="s">
        <v>223</v>
      </c>
      <c r="AG52" s="84" t="s">
        <v>58</v>
      </c>
      <c r="AH52" s="84" t="s">
        <v>128</v>
      </c>
      <c r="AI52" s="84" t="s">
        <v>230</v>
      </c>
      <c r="AJ52" s="84" t="s">
        <v>53</v>
      </c>
      <c r="AK52" s="84" t="s">
        <v>54</v>
      </c>
      <c r="AL52" s="36"/>
      <c r="AM52" s="145">
        <v>95.454976358721296</v>
      </c>
      <c r="AN52" s="145">
        <v>126.787563323974</v>
      </c>
      <c r="AO52" s="145">
        <v>86.2131165535219</v>
      </c>
      <c r="AP52" s="145">
        <v>146.928923288981</v>
      </c>
      <c r="AQ52" s="145">
        <v>71.940272854220396</v>
      </c>
      <c r="AR52" s="145">
        <v>169.947748819986</v>
      </c>
      <c r="AS52" s="145">
        <v>44.241473105645902</v>
      </c>
      <c r="AT52" s="145">
        <v>121.84639485677</v>
      </c>
      <c r="AU52" s="145">
        <v>29.236817359924299</v>
      </c>
      <c r="AV52" s="145">
        <v>106.13718954722</v>
      </c>
      <c r="AW52" s="145">
        <v>42.899227972953497</v>
      </c>
      <c r="AX52" s="145">
        <v>61.602459589640297</v>
      </c>
      <c r="AY52" s="146">
        <v>97.978664275138598</v>
      </c>
      <c r="AZ52" s="146">
        <v>90.297149658203097</v>
      </c>
      <c r="BA52" s="146">
        <v>46.814210030340298</v>
      </c>
      <c r="BB52" s="146">
        <v>43.9836400349934</v>
      </c>
      <c r="BC52" s="146">
        <v>35.394158271051197</v>
      </c>
      <c r="BD52" s="146">
        <v>51.770109812418603</v>
      </c>
      <c r="BE52" s="138">
        <v>32.034045557821898</v>
      </c>
      <c r="BF52" s="138">
        <v>34.6019070943196</v>
      </c>
      <c r="BG52" s="138">
        <v>27.284150215887198</v>
      </c>
      <c r="BH52" s="138">
        <v>31.344270070393801</v>
      </c>
      <c r="BI52" s="138"/>
      <c r="BJ52" s="138"/>
      <c r="BK52" s="138"/>
      <c r="BL52" s="138"/>
      <c r="BM52" s="138"/>
      <c r="BN52" s="138"/>
      <c r="BO52" s="138">
        <v>300</v>
      </c>
      <c r="BP52" s="36"/>
      <c r="BQ52" s="32"/>
      <c r="BR52" s="49"/>
      <c r="BS52" s="68"/>
      <c r="BT52" s="94" t="s">
        <v>246</v>
      </c>
      <c r="BU52" s="94" t="s">
        <v>248</v>
      </c>
      <c r="BV52" s="94" t="s">
        <v>249</v>
      </c>
      <c r="BW52" s="94" t="s">
        <v>250</v>
      </c>
      <c r="BX52" s="94" t="s">
        <v>251</v>
      </c>
    </row>
    <row r="53" spans="1:97" ht="10.199999999999999" x14ac:dyDescent="0.2">
      <c r="A53" s="30"/>
      <c r="B53" s="32">
        <v>16</v>
      </c>
      <c r="C53" s="49" t="s">
        <v>168</v>
      </c>
      <c r="D53" s="49" t="s">
        <v>37</v>
      </c>
      <c r="E53" s="32" t="s">
        <v>146</v>
      </c>
      <c r="F53" s="30"/>
      <c r="G53" s="35" t="s">
        <v>39</v>
      </c>
      <c r="H53" s="127" t="s">
        <v>239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10</v>
      </c>
      <c r="N53" s="32">
        <v>92</v>
      </c>
      <c r="O53" s="32" t="s">
        <v>240</v>
      </c>
      <c r="P53" s="84" t="s">
        <v>50</v>
      </c>
      <c r="Q53" s="84" t="s">
        <v>199</v>
      </c>
      <c r="R53" s="53" t="s">
        <v>244</v>
      </c>
      <c r="S53" s="53" t="s">
        <v>215</v>
      </c>
      <c r="T53" s="84" t="s">
        <v>200</v>
      </c>
      <c r="U53" s="84" t="s">
        <v>223</v>
      </c>
      <c r="V53" s="84" t="s">
        <v>224</v>
      </c>
      <c r="W53" s="32" t="s">
        <v>209</v>
      </c>
      <c r="X53" s="32" t="s">
        <v>209</v>
      </c>
      <c r="Y53" s="84" t="s">
        <v>171</v>
      </c>
      <c r="Z53" s="32" t="s">
        <v>245</v>
      </c>
      <c r="AA53" s="84" t="s">
        <v>223</v>
      </c>
      <c r="AB53" s="84" t="s">
        <v>46</v>
      </c>
      <c r="AC53" s="83" t="s">
        <v>381</v>
      </c>
      <c r="AD53" s="84" t="s">
        <v>179</v>
      </c>
      <c r="AE53" s="83" t="s">
        <v>209</v>
      </c>
      <c r="AF53" s="84" t="s">
        <v>223</v>
      </c>
      <c r="AG53" s="84" t="s">
        <v>58</v>
      </c>
      <c r="AH53" s="84" t="s">
        <v>128</v>
      </c>
      <c r="AI53" s="84" t="s">
        <v>230</v>
      </c>
      <c r="AJ53" s="84" t="s">
        <v>53</v>
      </c>
      <c r="AK53" s="84" t="s">
        <v>54</v>
      </c>
      <c r="AL53" s="36"/>
      <c r="AM53" s="145">
        <v>169.38347404233801</v>
      </c>
      <c r="AN53" s="145">
        <v>249.48200310601101</v>
      </c>
      <c r="AO53" s="145">
        <v>199.31076328728699</v>
      </c>
      <c r="AP53" s="145">
        <v>246.02244398328901</v>
      </c>
      <c r="AQ53" s="145">
        <v>169.117846745316</v>
      </c>
      <c r="AR53" s="145">
        <v>178.91800435384101</v>
      </c>
      <c r="AS53" s="145">
        <v>94.875027318154594</v>
      </c>
      <c r="AT53" s="145">
        <v>140.81301795111699</v>
      </c>
      <c r="AU53" s="138">
        <v>103.062176201933</v>
      </c>
      <c r="AV53" s="138">
        <v>211.50851101345401</v>
      </c>
      <c r="AW53" s="138">
        <v>95.023078672347495</v>
      </c>
      <c r="AX53" s="138">
        <v>87.086141798231296</v>
      </c>
      <c r="AY53" s="137">
        <v>86.512806553994395</v>
      </c>
      <c r="AZ53" s="137">
        <v>77.434124840630403</v>
      </c>
      <c r="BA53" s="137"/>
      <c r="BB53" s="137"/>
      <c r="BC53" s="137"/>
      <c r="BD53" s="137"/>
      <c r="BE53" s="138"/>
      <c r="BF53" s="138"/>
      <c r="BG53" s="138"/>
      <c r="BH53" s="138"/>
      <c r="BI53" s="138"/>
      <c r="BJ53" s="138"/>
      <c r="BK53" s="138"/>
      <c r="BL53" s="138"/>
      <c r="BM53" s="147">
        <v>90.173676521547307</v>
      </c>
      <c r="BN53" s="147">
        <v>898.39953613281205</v>
      </c>
      <c r="BO53" s="138">
        <v>134</v>
      </c>
      <c r="BP53" s="36"/>
      <c r="BQ53" s="32"/>
      <c r="BR53" s="49"/>
      <c r="BS53" s="68"/>
    </row>
    <row r="54" spans="1:97" ht="10.199999999999999" x14ac:dyDescent="0.2">
      <c r="A54" s="30"/>
      <c r="B54" s="32">
        <v>17</v>
      </c>
      <c r="C54" s="49" t="s">
        <v>168</v>
      </c>
      <c r="D54" s="49" t="s">
        <v>37</v>
      </c>
      <c r="E54" s="32" t="s">
        <v>146</v>
      </c>
      <c r="F54" s="30"/>
      <c r="G54" s="35" t="s">
        <v>39</v>
      </c>
      <c r="H54" s="127" t="s">
        <v>239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2">
        <v>32</v>
      </c>
      <c r="O54" s="32" t="s">
        <v>240</v>
      </c>
      <c r="P54" s="84" t="s">
        <v>50</v>
      </c>
      <c r="Q54" s="84" t="s">
        <v>199</v>
      </c>
      <c r="R54" s="53" t="s">
        <v>244</v>
      </c>
      <c r="S54" s="53" t="s">
        <v>215</v>
      </c>
      <c r="T54" s="84" t="s">
        <v>200</v>
      </c>
      <c r="U54" s="84" t="s">
        <v>223</v>
      </c>
      <c r="V54" s="84" t="s">
        <v>224</v>
      </c>
      <c r="W54" s="32" t="s">
        <v>209</v>
      </c>
      <c r="X54" s="32" t="s">
        <v>209</v>
      </c>
      <c r="Y54" s="84" t="s">
        <v>171</v>
      </c>
      <c r="Z54" s="32" t="s">
        <v>245</v>
      </c>
      <c r="AA54" s="84" t="s">
        <v>223</v>
      </c>
      <c r="AB54" s="84" t="s">
        <v>46</v>
      </c>
      <c r="AC54" s="83" t="s">
        <v>381</v>
      </c>
      <c r="AD54" s="84" t="s">
        <v>179</v>
      </c>
      <c r="AE54" s="83" t="s">
        <v>209</v>
      </c>
      <c r="AF54" s="84" t="s">
        <v>223</v>
      </c>
      <c r="AG54" s="84" t="s">
        <v>58</v>
      </c>
      <c r="AH54" s="84" t="s">
        <v>128</v>
      </c>
      <c r="AI54" s="84" t="s">
        <v>230</v>
      </c>
      <c r="AJ54" s="84" t="s">
        <v>53</v>
      </c>
      <c r="AK54" s="84" t="s">
        <v>54</v>
      </c>
      <c r="AL54" s="36"/>
      <c r="AM54" s="143">
        <v>91.557287400768601</v>
      </c>
      <c r="AN54" s="143">
        <v>505.62249247233001</v>
      </c>
      <c r="AO54" s="143">
        <v>82.143231299615607</v>
      </c>
      <c r="AP54" s="143">
        <v>225.326736450195</v>
      </c>
      <c r="AQ54" s="143">
        <v>74.664461197391603</v>
      </c>
      <c r="AR54" s="143">
        <v>145.97651672363199</v>
      </c>
      <c r="AS54" s="143">
        <v>50.113202618014398</v>
      </c>
      <c r="AT54" s="143">
        <v>136.639188130696</v>
      </c>
      <c r="AU54" s="143">
        <v>26.666860518916899</v>
      </c>
      <c r="AV54" s="143">
        <v>111.84546661376901</v>
      </c>
      <c r="AW54" s="138">
        <v>16.4593943011376</v>
      </c>
      <c r="AX54" s="138">
        <v>62.0828450520833</v>
      </c>
      <c r="AY54" s="137">
        <v>13.421164635688999</v>
      </c>
      <c r="AZ54" s="137">
        <v>73.0417455037434</v>
      </c>
      <c r="BA54" s="137">
        <v>9.1216085803124205</v>
      </c>
      <c r="BB54" s="137">
        <v>78.026145935058594</v>
      </c>
      <c r="BC54" s="137">
        <v>6.6022818780714401</v>
      </c>
      <c r="BD54" s="137">
        <v>72.363182067871094</v>
      </c>
      <c r="BE54" s="138">
        <v>8.1239127266791495</v>
      </c>
      <c r="BF54" s="138">
        <v>71.591636657714801</v>
      </c>
      <c r="BG54" s="138">
        <v>7.1347055973545199</v>
      </c>
      <c r="BH54" s="138">
        <v>66.147900899251297</v>
      </c>
      <c r="BI54" s="138"/>
      <c r="BJ54" s="138"/>
      <c r="BK54" s="138"/>
      <c r="BL54" s="138"/>
      <c r="BM54" s="138"/>
      <c r="BN54" s="138"/>
      <c r="BO54" s="138">
        <v>300</v>
      </c>
      <c r="BP54" s="36"/>
      <c r="BQ54" s="32"/>
      <c r="BR54" s="49"/>
      <c r="BS54" s="68"/>
      <c r="BT54" s="94" t="s">
        <v>247</v>
      </c>
    </row>
    <row r="55" spans="1:97" ht="10.199999999999999" x14ac:dyDescent="0.2">
      <c r="A55" s="30"/>
      <c r="B55" s="32">
        <v>18</v>
      </c>
      <c r="C55" s="49" t="s">
        <v>168</v>
      </c>
      <c r="D55" s="49" t="s">
        <v>37</v>
      </c>
      <c r="E55" s="32" t="s">
        <v>146</v>
      </c>
      <c r="F55" s="30"/>
      <c r="G55" s="35" t="s">
        <v>39</v>
      </c>
      <c r="H55" s="127" t="s">
        <v>254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2">
        <v>42</v>
      </c>
      <c r="O55" s="32" t="s">
        <v>240</v>
      </c>
      <c r="P55" s="84" t="s">
        <v>50</v>
      </c>
      <c r="Q55" s="84" t="s">
        <v>199</v>
      </c>
      <c r="R55" s="34" t="s">
        <v>216</v>
      </c>
      <c r="S55" s="32" t="s">
        <v>252</v>
      </c>
      <c r="T55" s="34" t="s">
        <v>200</v>
      </c>
      <c r="U55" s="84" t="s">
        <v>223</v>
      </c>
      <c r="V55" s="34" t="s">
        <v>224</v>
      </c>
      <c r="W55" s="32" t="s">
        <v>209</v>
      </c>
      <c r="X55" s="32" t="s">
        <v>183</v>
      </c>
      <c r="Y55" s="34" t="s">
        <v>171</v>
      </c>
      <c r="Z55" s="32" t="s">
        <v>195</v>
      </c>
      <c r="AA55" s="84" t="s">
        <v>223</v>
      </c>
      <c r="AB55" s="34" t="s">
        <v>46</v>
      </c>
      <c r="AC55" s="83" t="s">
        <v>381</v>
      </c>
      <c r="AD55" s="32" t="s">
        <v>253</v>
      </c>
      <c r="AE55" s="32" t="s">
        <v>255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143">
        <v>222.30226529029099</v>
      </c>
      <c r="AN55" s="143">
        <v>499.50866699218699</v>
      </c>
      <c r="AO55" s="143">
        <v>196.21232604980401</v>
      </c>
      <c r="AP55" s="143">
        <v>262.779062906901</v>
      </c>
      <c r="AQ55" s="143">
        <v>167.141550863942</v>
      </c>
      <c r="AR55" s="143">
        <v>259.593017578125</v>
      </c>
      <c r="AS55" s="143">
        <v>92.403793088851401</v>
      </c>
      <c r="AT55" s="143">
        <v>137.048746744791</v>
      </c>
      <c r="AU55" s="143">
        <v>38.495529297859399</v>
      </c>
      <c r="AV55" s="143">
        <v>77.268764495849595</v>
      </c>
      <c r="AW55" s="138">
        <v>22.012452525477201</v>
      </c>
      <c r="AX55" s="138">
        <v>47.711226145426402</v>
      </c>
      <c r="AY55" s="137">
        <v>23.117343164259299</v>
      </c>
      <c r="AZ55" s="137">
        <v>58.089775085449197</v>
      </c>
      <c r="BA55" s="137">
        <v>38.7698941384592</v>
      </c>
      <c r="BB55" s="137">
        <v>87.007965087890597</v>
      </c>
      <c r="BC55" s="137">
        <v>19.229660095707001</v>
      </c>
      <c r="BD55" s="137">
        <v>65.968217213948506</v>
      </c>
      <c r="BE55" s="138">
        <v>17.986843632113501</v>
      </c>
      <c r="BF55" s="138">
        <v>63.368193308512303</v>
      </c>
      <c r="BG55" s="138">
        <v>14.268927912558199</v>
      </c>
      <c r="BH55" s="138">
        <v>61.260924657185797</v>
      </c>
      <c r="BI55" s="138"/>
      <c r="BJ55" s="138"/>
      <c r="BK55" s="138"/>
      <c r="BL55" s="138"/>
      <c r="BM55" s="138"/>
      <c r="BN55" s="138"/>
      <c r="BO55" s="138">
        <v>300</v>
      </c>
      <c r="BP55" s="36"/>
      <c r="BQ55" s="32"/>
      <c r="BR55" s="49"/>
      <c r="BS55" s="68"/>
      <c r="BT55" s="32" t="s">
        <v>259</v>
      </c>
    </row>
    <row r="56" spans="1:97" ht="10.199999999999999" x14ac:dyDescent="0.2">
      <c r="A56" s="30"/>
      <c r="B56" s="32">
        <v>19</v>
      </c>
      <c r="C56" s="49" t="s">
        <v>168</v>
      </c>
      <c r="D56" s="49" t="s">
        <v>37</v>
      </c>
      <c r="E56" s="32" t="s">
        <v>146</v>
      </c>
      <c r="F56" s="30"/>
      <c r="G56" s="35" t="s">
        <v>39</v>
      </c>
      <c r="H56" s="127" t="s">
        <v>254</v>
      </c>
      <c r="I56" s="47" t="s">
        <v>169</v>
      </c>
      <c r="J56" s="47" t="s">
        <v>170</v>
      </c>
      <c r="K56" s="47" t="s">
        <v>345</v>
      </c>
      <c r="L56" s="47">
        <v>300</v>
      </c>
      <c r="M56" s="32">
        <v>30</v>
      </c>
      <c r="N56" s="34">
        <v>62</v>
      </c>
      <c r="O56" s="32" t="s">
        <v>240</v>
      </c>
      <c r="P56" s="34" t="s">
        <v>50</v>
      </c>
      <c r="Q56" s="34" t="s">
        <v>199</v>
      </c>
      <c r="R56" s="34" t="s">
        <v>216</v>
      </c>
      <c r="S56" s="32" t="s">
        <v>252</v>
      </c>
      <c r="T56" s="34" t="s">
        <v>200</v>
      </c>
      <c r="U56" s="84" t="s">
        <v>223</v>
      </c>
      <c r="V56" s="34" t="s">
        <v>224</v>
      </c>
      <c r="W56" s="32" t="s">
        <v>255</v>
      </c>
      <c r="X56" s="32" t="s">
        <v>209</v>
      </c>
      <c r="Y56" s="34" t="s">
        <v>171</v>
      </c>
      <c r="Z56" s="34" t="s">
        <v>203</v>
      </c>
      <c r="AA56" s="84" t="s">
        <v>223</v>
      </c>
      <c r="AB56" s="34" t="s">
        <v>46</v>
      </c>
      <c r="AC56" s="83" t="s">
        <v>381</v>
      </c>
      <c r="AD56" s="34" t="s">
        <v>179</v>
      </c>
      <c r="AE56" s="32" t="s">
        <v>255</v>
      </c>
      <c r="AF56" s="84" t="s">
        <v>223</v>
      </c>
      <c r="AG56" s="34" t="s">
        <v>58</v>
      </c>
      <c r="AH56" s="84" t="s">
        <v>128</v>
      </c>
      <c r="AI56" s="84" t="s">
        <v>230</v>
      </c>
      <c r="AJ56" s="34" t="s">
        <v>53</v>
      </c>
      <c r="AK56" s="34" t="s">
        <v>54</v>
      </c>
      <c r="AL56" s="36"/>
      <c r="AM56" s="138">
        <v>135.79606579195999</v>
      </c>
      <c r="AN56" s="138">
        <v>666.51963297526004</v>
      </c>
      <c r="AO56" s="138">
        <v>123.723212457472</v>
      </c>
      <c r="AP56" s="138">
        <v>138.91548156738199</v>
      </c>
      <c r="AQ56" s="138">
        <v>110.830795041976</v>
      </c>
      <c r="AR56" s="138">
        <v>210.094706217447</v>
      </c>
      <c r="AS56" s="138">
        <v>83.529019263482795</v>
      </c>
      <c r="AT56" s="138">
        <v>268.48106892903598</v>
      </c>
      <c r="AU56" s="138">
        <v>52.718409876669597</v>
      </c>
      <c r="AV56" s="138">
        <v>193.99091593424399</v>
      </c>
      <c r="AW56" s="138">
        <v>37.767996880315899</v>
      </c>
      <c r="AX56" s="138">
        <v>165.903755187988</v>
      </c>
      <c r="AY56" s="137">
        <v>30.904746394003499</v>
      </c>
      <c r="AZ56" s="137">
        <v>147.115971883138</v>
      </c>
      <c r="BA56" s="137">
        <v>21.267605135517702</v>
      </c>
      <c r="BB56" s="137">
        <v>119.328234354654</v>
      </c>
      <c r="BC56" s="137">
        <v>14.2577221778131</v>
      </c>
      <c r="BD56" s="137">
        <v>122.16212972005199</v>
      </c>
      <c r="BE56" s="138">
        <v>11.866983244496</v>
      </c>
      <c r="BF56" s="138">
        <v>98.225902557373004</v>
      </c>
      <c r="BG56" s="138">
        <v>8.8064473367506402</v>
      </c>
      <c r="BH56" s="138">
        <v>143.66495513916001</v>
      </c>
      <c r="BI56" s="138"/>
      <c r="BJ56" s="138"/>
      <c r="BK56" s="138"/>
      <c r="BL56" s="138"/>
      <c r="BM56" s="138"/>
      <c r="BN56" s="138"/>
      <c r="BO56" s="138">
        <v>300</v>
      </c>
      <c r="BP56" s="36"/>
      <c r="BQ56" s="32"/>
      <c r="BR56" s="49"/>
      <c r="BS56" s="68"/>
      <c r="BT56" s="32" t="s">
        <v>260</v>
      </c>
      <c r="BU56" s="15" t="s">
        <v>261</v>
      </c>
      <c r="BV56" s="15" t="s">
        <v>262</v>
      </c>
      <c r="BW56" s="15" t="s">
        <v>263</v>
      </c>
    </row>
    <row r="57" spans="1:97" ht="10.199999999999999" x14ac:dyDescent="0.2">
      <c r="A57" s="30"/>
      <c r="B57" s="32">
        <v>20</v>
      </c>
      <c r="C57" s="49" t="s">
        <v>168</v>
      </c>
      <c r="D57" s="49" t="s">
        <v>37</v>
      </c>
      <c r="E57" s="32" t="s">
        <v>146</v>
      </c>
      <c r="F57" s="30"/>
      <c r="G57" s="35" t="s">
        <v>39</v>
      </c>
      <c r="H57" s="47" t="s">
        <v>256</v>
      </c>
      <c r="I57" s="47" t="s">
        <v>169</v>
      </c>
      <c r="J57" s="47" t="s">
        <v>170</v>
      </c>
      <c r="K57" s="47" t="s">
        <v>345</v>
      </c>
      <c r="L57" s="47">
        <v>300</v>
      </c>
      <c r="M57" s="32">
        <v>30</v>
      </c>
      <c r="N57" s="34">
        <v>62</v>
      </c>
      <c r="O57" s="32" t="s">
        <v>240</v>
      </c>
      <c r="P57" s="34" t="s">
        <v>50</v>
      </c>
      <c r="Q57" s="34" t="s">
        <v>199</v>
      </c>
      <c r="R57" s="34" t="s">
        <v>216</v>
      </c>
      <c r="S57" s="32" t="s">
        <v>252</v>
      </c>
      <c r="T57" s="34" t="s">
        <v>200</v>
      </c>
      <c r="U57" s="84" t="s">
        <v>223</v>
      </c>
      <c r="V57" s="34" t="s">
        <v>224</v>
      </c>
      <c r="W57" s="32" t="s">
        <v>255</v>
      </c>
      <c r="X57" s="32" t="s">
        <v>209</v>
      </c>
      <c r="Y57" s="34" t="s">
        <v>171</v>
      </c>
      <c r="Z57" s="34" t="s">
        <v>203</v>
      </c>
      <c r="AA57" s="84" t="s">
        <v>223</v>
      </c>
      <c r="AB57" s="34" t="s">
        <v>46</v>
      </c>
      <c r="AC57" s="83" t="s">
        <v>381</v>
      </c>
      <c r="AD57" s="34" t="s">
        <v>179</v>
      </c>
      <c r="AE57" s="32" t="s">
        <v>255</v>
      </c>
      <c r="AF57" s="84" t="s">
        <v>223</v>
      </c>
      <c r="AG57" s="34" t="s">
        <v>58</v>
      </c>
      <c r="AH57" s="84" t="s">
        <v>128</v>
      </c>
      <c r="AI57" s="84" t="s">
        <v>230</v>
      </c>
      <c r="AJ57" s="34" t="s">
        <v>53</v>
      </c>
      <c r="AK57" s="34" t="s">
        <v>54</v>
      </c>
      <c r="AL57" s="36"/>
      <c r="AM57" s="138">
        <v>93.449069607642301</v>
      </c>
      <c r="AN57" s="138">
        <v>202.235872904459</v>
      </c>
      <c r="AO57" s="138">
        <v>85.241528910975305</v>
      </c>
      <c r="AP57" s="138">
        <v>71.608215332031193</v>
      </c>
      <c r="AQ57" s="138">
        <v>77.642225450084993</v>
      </c>
      <c r="AR57" s="138">
        <v>69.481870015462206</v>
      </c>
      <c r="AS57" s="138">
        <v>58.684730898949397</v>
      </c>
      <c r="AT57" s="138">
        <v>67.636091868082602</v>
      </c>
      <c r="AU57" s="138">
        <v>39.823513154060599</v>
      </c>
      <c r="AV57" s="138">
        <v>45.765093485514299</v>
      </c>
      <c r="AW57" s="138">
        <v>25.400688602078301</v>
      </c>
      <c r="AX57" s="138">
        <v>41.315040588378899</v>
      </c>
      <c r="AY57" s="137">
        <v>20.5069945243097</v>
      </c>
      <c r="AZ57" s="137">
        <v>35.25390625</v>
      </c>
      <c r="BA57" s="137">
        <v>15.614481710618501</v>
      </c>
      <c r="BB57" s="137">
        <v>33.503533681233698</v>
      </c>
      <c r="BC57" s="137">
        <v>11.0093266117957</v>
      </c>
      <c r="BD57" s="137">
        <v>37.243231455485002</v>
      </c>
      <c r="BE57" s="138">
        <v>8.8681739530255701</v>
      </c>
      <c r="BF57" s="138">
        <v>34.761625925699803</v>
      </c>
      <c r="BG57" s="138">
        <v>9.0266013606902096</v>
      </c>
      <c r="BH57" s="138">
        <v>24.595978418986</v>
      </c>
      <c r="BI57" s="138"/>
      <c r="BJ57" s="138"/>
      <c r="BK57" s="138"/>
      <c r="BL57" s="138"/>
      <c r="BM57" s="138"/>
      <c r="BN57" s="138"/>
      <c r="BO57" s="138">
        <v>300</v>
      </c>
      <c r="BP57" s="36"/>
      <c r="BQ57" s="32"/>
      <c r="BR57" s="49"/>
      <c r="BS57" s="68"/>
      <c r="BT57" s="32" t="s">
        <v>264</v>
      </c>
      <c r="BU57" s="15" t="s">
        <v>265</v>
      </c>
      <c r="BV57" s="15" t="s">
        <v>266</v>
      </c>
      <c r="BW57" s="15" t="s">
        <v>267</v>
      </c>
      <c r="BX57" s="15" t="s">
        <v>268</v>
      </c>
    </row>
    <row r="58" spans="1:97" ht="10.199999999999999" x14ac:dyDescent="0.2">
      <c r="A58" s="30"/>
      <c r="B58" s="32">
        <v>21</v>
      </c>
      <c r="C58" s="49" t="s">
        <v>168</v>
      </c>
      <c r="D58" s="49" t="s">
        <v>37</v>
      </c>
      <c r="E58" s="32" t="s">
        <v>146</v>
      </c>
      <c r="F58" s="30"/>
      <c r="G58" s="35" t="s">
        <v>39</v>
      </c>
      <c r="H58" s="47" t="s">
        <v>239</v>
      </c>
      <c r="I58" s="47" t="s">
        <v>169</v>
      </c>
      <c r="J58" s="47" t="s">
        <v>170</v>
      </c>
      <c r="K58" s="47" t="s">
        <v>345</v>
      </c>
      <c r="L58" s="47">
        <v>300</v>
      </c>
      <c r="M58" s="32">
        <v>30</v>
      </c>
      <c r="N58" s="34">
        <v>62</v>
      </c>
      <c r="O58" s="32" t="s">
        <v>240</v>
      </c>
      <c r="P58" s="34" t="s">
        <v>50</v>
      </c>
      <c r="Q58" s="34" t="s">
        <v>199</v>
      </c>
      <c r="R58" s="34" t="s">
        <v>216</v>
      </c>
      <c r="S58" s="84" t="s">
        <v>197</v>
      </c>
      <c r="T58" s="34" t="s">
        <v>200</v>
      </c>
      <c r="U58" s="84" t="s">
        <v>223</v>
      </c>
      <c r="V58" s="34" t="s">
        <v>224</v>
      </c>
      <c r="W58" s="84" t="s">
        <v>184</v>
      </c>
      <c r="X58" s="32" t="s">
        <v>184</v>
      </c>
      <c r="Y58" s="34" t="s">
        <v>171</v>
      </c>
      <c r="Z58" s="34" t="s">
        <v>203</v>
      </c>
      <c r="AA58" s="84" t="s">
        <v>223</v>
      </c>
      <c r="AB58" s="34" t="s">
        <v>46</v>
      </c>
      <c r="AC58" s="83" t="s">
        <v>381</v>
      </c>
      <c r="AD58" s="34" t="s">
        <v>179</v>
      </c>
      <c r="AE58" s="32" t="s">
        <v>257</v>
      </c>
      <c r="AF58" s="84" t="s">
        <v>223</v>
      </c>
      <c r="AG58" s="34" t="s">
        <v>58</v>
      </c>
      <c r="AH58" s="84" t="s">
        <v>128</v>
      </c>
      <c r="AI58" s="84" t="s">
        <v>230</v>
      </c>
      <c r="AJ58" s="34" t="s">
        <v>53</v>
      </c>
      <c r="AK58" s="34" t="s">
        <v>54</v>
      </c>
      <c r="AL58" s="36"/>
      <c r="AM58" s="138">
        <v>84.176912861485604</v>
      </c>
      <c r="AN58" s="138">
        <v>197.17005666097</v>
      </c>
      <c r="AO58" s="138">
        <v>74.589408382292703</v>
      </c>
      <c r="AP58" s="138">
        <v>98.958114624023395</v>
      </c>
      <c r="AQ58" s="138">
        <v>68.349090207007606</v>
      </c>
      <c r="AR58" s="138">
        <v>139.28936513264901</v>
      </c>
      <c r="AS58" s="138">
        <v>50.8649054496519</v>
      </c>
      <c r="AT58" s="138">
        <v>93.879686991373703</v>
      </c>
      <c r="AU58" s="138">
        <v>29.4500771184121</v>
      </c>
      <c r="AV58" s="138">
        <v>61.5848795572916</v>
      </c>
      <c r="AW58" s="138">
        <v>17.729425553352598</v>
      </c>
      <c r="AX58" s="138">
        <v>55.131617228190102</v>
      </c>
      <c r="AY58" s="137">
        <v>18.5857873424406</v>
      </c>
      <c r="AZ58" s="137">
        <v>58.594123840332003</v>
      </c>
      <c r="BA58" s="137">
        <v>19.9106142290176</v>
      </c>
      <c r="BB58" s="137">
        <v>45.546112060546797</v>
      </c>
      <c r="BC58" s="137">
        <v>15.530796574008001</v>
      </c>
      <c r="BD58" s="137">
        <v>35.314830780029297</v>
      </c>
      <c r="BE58" s="138">
        <v>10.5638574630983</v>
      </c>
      <c r="BF58" s="138">
        <v>31.861809412638301</v>
      </c>
      <c r="BG58" s="138">
        <v>9.9798514919896206</v>
      </c>
      <c r="BH58" s="138">
        <v>31.202830632527601</v>
      </c>
      <c r="BI58" s="138"/>
      <c r="BJ58" s="138"/>
      <c r="BK58" s="138"/>
      <c r="BL58" s="138"/>
      <c r="BM58" s="138"/>
      <c r="BN58" s="138"/>
      <c r="BO58" s="138">
        <v>300</v>
      </c>
      <c r="BP58" s="36"/>
      <c r="BQ58" s="32"/>
      <c r="BR58" s="49"/>
      <c r="BS58" s="68"/>
      <c r="BT58" s="32" t="s">
        <v>269</v>
      </c>
      <c r="BU58" s="15" t="s">
        <v>270</v>
      </c>
      <c r="BV58" s="15" t="s">
        <v>271</v>
      </c>
      <c r="BW58" s="15" t="s">
        <v>272</v>
      </c>
      <c r="BX58" s="15" t="s">
        <v>273</v>
      </c>
    </row>
    <row r="59" spans="1:97" ht="10.199999999999999" x14ac:dyDescent="0.2">
      <c r="A59" s="30"/>
      <c r="B59" s="32">
        <v>22</v>
      </c>
      <c r="C59" s="49" t="s">
        <v>168</v>
      </c>
      <c r="D59" s="49" t="s">
        <v>37</v>
      </c>
      <c r="E59" s="32" t="s">
        <v>146</v>
      </c>
      <c r="F59" s="30"/>
      <c r="G59" s="35" t="s">
        <v>39</v>
      </c>
      <c r="H59" s="47" t="s">
        <v>239</v>
      </c>
      <c r="I59" s="47" t="s">
        <v>169</v>
      </c>
      <c r="J59" s="47" t="s">
        <v>170</v>
      </c>
      <c r="K59" s="47" t="s">
        <v>345</v>
      </c>
      <c r="L59" s="47">
        <v>300</v>
      </c>
      <c r="M59" s="32">
        <v>30</v>
      </c>
      <c r="N59" s="34">
        <v>62</v>
      </c>
      <c r="O59" s="32" t="s">
        <v>240</v>
      </c>
      <c r="P59" s="34" t="s">
        <v>50</v>
      </c>
      <c r="Q59" s="34" t="s">
        <v>199</v>
      </c>
      <c r="R59" s="34" t="s">
        <v>216</v>
      </c>
      <c r="S59" s="84" t="s">
        <v>197</v>
      </c>
      <c r="T59" s="34" t="s">
        <v>200</v>
      </c>
      <c r="U59" s="84" t="s">
        <v>223</v>
      </c>
      <c r="V59" s="34" t="s">
        <v>224</v>
      </c>
      <c r="W59" s="84" t="s">
        <v>184</v>
      </c>
      <c r="X59" s="32" t="s">
        <v>184</v>
      </c>
      <c r="Y59" s="34" t="s">
        <v>171</v>
      </c>
      <c r="Z59" s="34" t="s">
        <v>203</v>
      </c>
      <c r="AA59" s="84" t="s">
        <v>223</v>
      </c>
      <c r="AB59" s="34" t="s">
        <v>46</v>
      </c>
      <c r="AC59" s="83" t="s">
        <v>381</v>
      </c>
      <c r="AD59" s="32" t="s">
        <v>214</v>
      </c>
      <c r="AE59" s="32" t="s">
        <v>258</v>
      </c>
      <c r="AF59" s="84" t="s">
        <v>223</v>
      </c>
      <c r="AG59" s="34" t="s">
        <v>58</v>
      </c>
      <c r="AH59" s="84" t="s">
        <v>128</v>
      </c>
      <c r="AI59" s="84" t="s">
        <v>230</v>
      </c>
      <c r="AJ59" s="34" t="s">
        <v>53</v>
      </c>
      <c r="AK59" s="34" t="s">
        <v>54</v>
      </c>
      <c r="AL59" s="36"/>
      <c r="AM59" s="138">
        <v>72.256646925403203</v>
      </c>
      <c r="AN59" s="138">
        <v>72.514537811279297</v>
      </c>
      <c r="AO59" s="138">
        <v>60.979968286329701</v>
      </c>
      <c r="AP59" s="138">
        <v>65.136375427246094</v>
      </c>
      <c r="AQ59" s="138">
        <v>54.935813657699001</v>
      </c>
      <c r="AR59" s="138">
        <v>88.935096740722599</v>
      </c>
      <c r="AS59" s="138">
        <v>36.686268714166403</v>
      </c>
      <c r="AT59" s="138">
        <v>62.663243611653598</v>
      </c>
      <c r="AU59" s="138">
        <v>23.380853776008799</v>
      </c>
      <c r="AV59" s="138">
        <v>30.221285502115801</v>
      </c>
      <c r="AW59" s="138">
        <v>18.183596272622299</v>
      </c>
      <c r="AX59" s="138">
        <v>35.651736577351798</v>
      </c>
      <c r="AY59" s="137">
        <v>19.3124386264431</v>
      </c>
      <c r="AZ59" s="137">
        <v>48.691319147745702</v>
      </c>
      <c r="BA59" s="137">
        <v>30.754365428801499</v>
      </c>
      <c r="BB59" s="137">
        <v>44.628273010253899</v>
      </c>
      <c r="BC59" s="137">
        <v>27.789270093364099</v>
      </c>
      <c r="BD59" s="137">
        <v>41.250807444254498</v>
      </c>
      <c r="BE59" s="138">
        <v>19.734359372046601</v>
      </c>
      <c r="BF59" s="138">
        <v>27.845109939575099</v>
      </c>
      <c r="BG59" s="138">
        <v>18.633163667494198</v>
      </c>
      <c r="BH59" s="138">
        <v>26.4103597005208</v>
      </c>
      <c r="BI59" s="138"/>
      <c r="BJ59" s="138"/>
      <c r="BK59" s="138"/>
      <c r="BL59" s="138"/>
      <c r="BM59" s="138"/>
      <c r="BN59" s="138"/>
      <c r="BO59" s="138">
        <v>300</v>
      </c>
      <c r="BP59" s="36"/>
      <c r="BQ59" s="32"/>
      <c r="BR59" s="49"/>
      <c r="BS59" s="68"/>
      <c r="BT59" s="32" t="s">
        <v>274</v>
      </c>
      <c r="BU59" s="15" t="s">
        <v>275</v>
      </c>
      <c r="BV59" s="15" t="s">
        <v>276</v>
      </c>
      <c r="BW59" s="15" t="s">
        <v>277</v>
      </c>
      <c r="BX59" s="15" t="s">
        <v>278</v>
      </c>
    </row>
    <row r="60" spans="1:97" ht="10.199999999999999" x14ac:dyDescent="0.2">
      <c r="A60" s="30"/>
      <c r="B60" s="32">
        <v>23</v>
      </c>
      <c r="C60" s="49" t="s">
        <v>168</v>
      </c>
      <c r="D60" s="49" t="s">
        <v>37</v>
      </c>
      <c r="E60" s="32" t="s">
        <v>146</v>
      </c>
      <c r="F60" s="30"/>
      <c r="G60" s="35" t="s">
        <v>39</v>
      </c>
      <c r="H60" s="47" t="s">
        <v>256</v>
      </c>
      <c r="I60" s="47" t="s">
        <v>169</v>
      </c>
      <c r="J60" s="47" t="s">
        <v>170</v>
      </c>
      <c r="K60" s="47" t="s">
        <v>345</v>
      </c>
      <c r="L60" s="47">
        <v>300</v>
      </c>
      <c r="M60" s="32">
        <v>30</v>
      </c>
      <c r="N60" s="34">
        <v>62</v>
      </c>
      <c r="O60" s="32" t="s">
        <v>240</v>
      </c>
      <c r="P60" s="32" t="s">
        <v>70</v>
      </c>
      <c r="Q60" s="34" t="s">
        <v>199</v>
      </c>
      <c r="R60" s="34" t="s">
        <v>216</v>
      </c>
      <c r="S60" s="84" t="s">
        <v>197</v>
      </c>
      <c r="T60" s="34" t="s">
        <v>200</v>
      </c>
      <c r="U60" s="84" t="s">
        <v>223</v>
      </c>
      <c r="V60" s="34" t="s">
        <v>224</v>
      </c>
      <c r="W60" s="32" t="s">
        <v>197</v>
      </c>
      <c r="X60" s="32" t="s">
        <v>197</v>
      </c>
      <c r="Y60" s="32" t="s">
        <v>199</v>
      </c>
      <c r="Z60" s="32" t="s">
        <v>216</v>
      </c>
      <c r="AA60" s="84" t="s">
        <v>223</v>
      </c>
      <c r="AB60" s="34" t="s">
        <v>46</v>
      </c>
      <c r="AC60" s="83" t="s">
        <v>381</v>
      </c>
      <c r="AD60" s="32" t="s">
        <v>214</v>
      </c>
      <c r="AE60" s="32" t="s">
        <v>258</v>
      </c>
      <c r="AF60" s="84" t="s">
        <v>223</v>
      </c>
      <c r="AG60" s="34" t="s">
        <v>58</v>
      </c>
      <c r="AH60" s="84" t="s">
        <v>128</v>
      </c>
      <c r="AI60" s="84" t="s">
        <v>230</v>
      </c>
      <c r="AJ60" s="34" t="s">
        <v>53</v>
      </c>
      <c r="AK60" s="34" t="s">
        <v>54</v>
      </c>
      <c r="AL60" s="36"/>
      <c r="AM60" s="138">
        <v>72.205270951794006</v>
      </c>
      <c r="AN60" s="138">
        <v>437.49629720052002</v>
      </c>
      <c r="AO60" s="138">
        <v>60.884849548339801</v>
      </c>
      <c r="AP60" s="138">
        <v>318.08954366048101</v>
      </c>
      <c r="AQ60" s="138">
        <v>53.3724928825132</v>
      </c>
      <c r="AR60" s="138">
        <v>516.315419514974</v>
      </c>
      <c r="AS60" s="138">
        <v>36.295117285943803</v>
      </c>
      <c r="AT60" s="138">
        <v>303.82650756835898</v>
      </c>
      <c r="AU60" s="138">
        <v>25.664884628788101</v>
      </c>
      <c r="AV60" s="138">
        <v>679.86485671997002</v>
      </c>
      <c r="AW60" s="138">
        <v>21.4559277257611</v>
      </c>
      <c r="AX60" s="138">
        <v>137.482579549153</v>
      </c>
      <c r="AY60" s="137">
        <v>18.442638766380998</v>
      </c>
      <c r="AZ60" s="137">
        <v>55.2401746114095</v>
      </c>
      <c r="BA60" s="137">
        <v>28.5586896096506</v>
      </c>
      <c r="BB60" s="137">
        <v>43.7239055633544</v>
      </c>
      <c r="BC60" s="137">
        <v>17.3650606832196</v>
      </c>
      <c r="BD60" s="137">
        <v>34.557329177856403</v>
      </c>
      <c r="BE60" s="138">
        <v>15.2074041674214</v>
      </c>
      <c r="BF60" s="138">
        <v>35.449474334716797</v>
      </c>
      <c r="BG60" s="138">
        <v>13.354551622944401</v>
      </c>
      <c r="BH60" s="138">
        <v>34.469231923421198</v>
      </c>
      <c r="BI60" s="138"/>
      <c r="BJ60" s="138"/>
      <c r="BK60" s="138"/>
      <c r="BL60" s="138"/>
      <c r="BM60" s="138"/>
      <c r="BN60" s="138"/>
      <c r="BO60" s="138">
        <v>300</v>
      </c>
      <c r="BP60" s="36"/>
      <c r="BQ60" s="32"/>
      <c r="BR60" s="49"/>
      <c r="BS60" s="68"/>
      <c r="BT60" s="32" t="s">
        <v>283</v>
      </c>
      <c r="BU60" s="15" t="s">
        <v>282</v>
      </c>
      <c r="BV60" s="15" t="s">
        <v>281</v>
      </c>
      <c r="BW60" s="15" t="s">
        <v>280</v>
      </c>
      <c r="BX60" s="15" t="s">
        <v>279</v>
      </c>
    </row>
    <row r="61" spans="1:97" ht="10.199999999999999" x14ac:dyDescent="0.2">
      <c r="A61" s="30"/>
      <c r="B61" s="32">
        <v>24</v>
      </c>
      <c r="C61" s="49" t="s">
        <v>168</v>
      </c>
      <c r="D61" s="49" t="s">
        <v>37</v>
      </c>
      <c r="E61" s="32" t="s">
        <v>146</v>
      </c>
      <c r="F61" s="30"/>
      <c r="G61" s="35" t="s">
        <v>39</v>
      </c>
      <c r="H61" s="47" t="s">
        <v>256</v>
      </c>
      <c r="I61" s="47" t="s">
        <v>169</v>
      </c>
      <c r="J61" s="47" t="s">
        <v>170</v>
      </c>
      <c r="K61" s="47" t="s">
        <v>345</v>
      </c>
      <c r="L61" s="47">
        <v>300</v>
      </c>
      <c r="M61" s="32">
        <v>30</v>
      </c>
      <c r="N61" s="34">
        <v>62</v>
      </c>
      <c r="O61" s="32" t="s">
        <v>240</v>
      </c>
      <c r="P61" s="32" t="s">
        <v>46</v>
      </c>
      <c r="Q61" s="34" t="s">
        <v>199</v>
      </c>
      <c r="R61" s="32" t="s">
        <v>284</v>
      </c>
      <c r="S61" s="84" t="s">
        <v>197</v>
      </c>
      <c r="T61" s="34" t="s">
        <v>200</v>
      </c>
      <c r="U61" s="47" t="s">
        <v>229</v>
      </c>
      <c r="V61" s="34" t="s">
        <v>224</v>
      </c>
      <c r="W61" s="32" t="s">
        <v>197</v>
      </c>
      <c r="X61" s="32" t="s">
        <v>202</v>
      </c>
      <c r="Y61" s="32" t="s">
        <v>199</v>
      </c>
      <c r="Z61" s="32" t="s">
        <v>216</v>
      </c>
      <c r="AA61" s="47" t="s">
        <v>229</v>
      </c>
      <c r="AB61" s="34" t="s">
        <v>46</v>
      </c>
      <c r="AC61" s="83" t="s">
        <v>381</v>
      </c>
      <c r="AD61" s="32" t="s">
        <v>214</v>
      </c>
      <c r="AE61" s="32" t="s">
        <v>258</v>
      </c>
      <c r="AF61" s="84" t="s">
        <v>223</v>
      </c>
      <c r="AG61" s="34" t="s">
        <v>58</v>
      </c>
      <c r="AH61" s="84" t="s">
        <v>128</v>
      </c>
      <c r="AI61" s="84" t="s">
        <v>230</v>
      </c>
      <c r="AJ61" s="34" t="s">
        <v>53</v>
      </c>
      <c r="AK61" s="34" t="s">
        <v>54</v>
      </c>
      <c r="AL61" s="36"/>
      <c r="AM61" s="138">
        <v>80.751492161904594</v>
      </c>
      <c r="AN61" s="138">
        <v>220.47575887044201</v>
      </c>
      <c r="AO61" s="138">
        <v>68.974513146185103</v>
      </c>
      <c r="AP61" s="138">
        <v>86.298851013183594</v>
      </c>
      <c r="AQ61" s="138">
        <v>61.234669346963202</v>
      </c>
      <c r="AR61" s="138">
        <v>106.528689066569</v>
      </c>
      <c r="AS61" s="138">
        <v>40.562457053891997</v>
      </c>
      <c r="AT61" s="138">
        <v>54.041976928710902</v>
      </c>
      <c r="AU61" s="138">
        <v>25.2859297106342</v>
      </c>
      <c r="AV61" s="138">
        <v>45.3647448221842</v>
      </c>
      <c r="AW61" s="138">
        <v>16.5956045581448</v>
      </c>
      <c r="AX61" s="138">
        <v>28.971336364746001</v>
      </c>
      <c r="AY61" s="137">
        <v>17.3852142826203</v>
      </c>
      <c r="AZ61" s="137">
        <v>25.714565912882399</v>
      </c>
      <c r="BA61" s="137">
        <v>19.518339526268701</v>
      </c>
      <c r="BB61" s="137">
        <v>25.901965459187799</v>
      </c>
      <c r="BC61" s="137">
        <v>18.584360707190701</v>
      </c>
      <c r="BD61" s="137">
        <v>30.110587437947501</v>
      </c>
      <c r="BE61" s="138">
        <v>10.630680407247199</v>
      </c>
      <c r="BF61" s="138">
        <v>25.172774632771802</v>
      </c>
      <c r="BG61" s="138">
        <v>12.0254647347234</v>
      </c>
      <c r="BH61" s="138">
        <v>24.273146311442002</v>
      </c>
      <c r="BI61" s="138"/>
      <c r="BJ61" s="138"/>
      <c r="BK61" s="138"/>
      <c r="BL61" s="138"/>
      <c r="BM61" s="138"/>
      <c r="BN61" s="138"/>
      <c r="BO61" s="138">
        <v>300</v>
      </c>
      <c r="BP61" s="36"/>
      <c r="BQ61" s="32"/>
      <c r="BR61" s="49"/>
      <c r="BS61" s="68"/>
      <c r="BT61" s="32" t="s">
        <v>285</v>
      </c>
      <c r="BU61" s="15" t="s">
        <v>286</v>
      </c>
      <c r="BV61" s="15" t="s">
        <v>287</v>
      </c>
      <c r="BW61" s="15" t="s">
        <v>288</v>
      </c>
      <c r="BX61" s="15" t="s">
        <v>289</v>
      </c>
    </row>
    <row r="62" spans="1:97" ht="10.199999999999999" x14ac:dyDescent="0.2">
      <c r="A62" s="30"/>
      <c r="B62" s="32">
        <v>25</v>
      </c>
      <c r="C62" s="49" t="s">
        <v>168</v>
      </c>
      <c r="D62" s="49" t="s">
        <v>37</v>
      </c>
      <c r="E62" s="32" t="s">
        <v>146</v>
      </c>
      <c r="F62" s="30"/>
      <c r="G62" s="35" t="s">
        <v>39</v>
      </c>
      <c r="H62" s="47" t="s">
        <v>256</v>
      </c>
      <c r="I62" s="47" t="s">
        <v>169</v>
      </c>
      <c r="J62" s="47" t="s">
        <v>170</v>
      </c>
      <c r="K62" s="47" t="s">
        <v>345</v>
      </c>
      <c r="L62" s="47">
        <v>500</v>
      </c>
      <c r="M62" s="32">
        <v>50</v>
      </c>
      <c r="N62" s="34">
        <v>62</v>
      </c>
      <c r="O62" s="32" t="s">
        <v>292</v>
      </c>
      <c r="P62" s="32" t="s">
        <v>46</v>
      </c>
      <c r="Q62" s="34" t="s">
        <v>199</v>
      </c>
      <c r="R62" s="32" t="s">
        <v>293</v>
      </c>
      <c r="S62" s="32" t="s">
        <v>294</v>
      </c>
      <c r="T62" s="34" t="s">
        <v>200</v>
      </c>
      <c r="U62" s="47" t="s">
        <v>229</v>
      </c>
      <c r="V62" s="34" t="s">
        <v>224</v>
      </c>
      <c r="W62" s="32" t="s">
        <v>197</v>
      </c>
      <c r="X62" s="32" t="s">
        <v>202</v>
      </c>
      <c r="Y62" s="32" t="s">
        <v>199</v>
      </c>
      <c r="Z62" s="32" t="s">
        <v>244</v>
      </c>
      <c r="AA62" s="47" t="s">
        <v>229</v>
      </c>
      <c r="AB62" s="34" t="s">
        <v>46</v>
      </c>
      <c r="AC62" s="83" t="s">
        <v>381</v>
      </c>
      <c r="AD62" s="32" t="s">
        <v>214</v>
      </c>
      <c r="AE62" s="32" t="s">
        <v>258</v>
      </c>
      <c r="AF62" s="32" t="s">
        <v>236</v>
      </c>
      <c r="AG62" s="34" t="s">
        <v>58</v>
      </c>
      <c r="AH62" s="32" t="s">
        <v>290</v>
      </c>
      <c r="AI62" s="32" t="s">
        <v>291</v>
      </c>
      <c r="AJ62" s="34" t="s">
        <v>53</v>
      </c>
      <c r="AK62" s="34" t="s">
        <v>54</v>
      </c>
      <c r="AL62" s="36"/>
      <c r="AM62" s="138">
        <v>57.071780050954501</v>
      </c>
      <c r="AN62" s="138">
        <v>457.75364176432203</v>
      </c>
      <c r="AO62" s="138">
        <v>42.661903873566601</v>
      </c>
      <c r="AP62" s="138">
        <v>72.5190404256184</v>
      </c>
      <c r="AQ62" s="138">
        <v>38.949362724057998</v>
      </c>
      <c r="AR62" s="138">
        <v>39.501557668050097</v>
      </c>
      <c r="AS62" s="138">
        <v>31.705713087512599</v>
      </c>
      <c r="AT62" s="138">
        <v>39.597395579020102</v>
      </c>
      <c r="AU62" s="138">
        <v>23.720819227157101</v>
      </c>
      <c r="AV62" s="138">
        <v>35.686571121215799</v>
      </c>
      <c r="AW62" s="138">
        <v>17.338407393424699</v>
      </c>
      <c r="AX62" s="138">
        <v>26.9593410491943</v>
      </c>
      <c r="AY62" s="137">
        <v>13.051336473034199</v>
      </c>
      <c r="AZ62" s="137">
        <v>55.822021484375</v>
      </c>
      <c r="BA62" s="137">
        <v>10.054665934654899</v>
      </c>
      <c r="BB62" s="137">
        <v>23.775899251302</v>
      </c>
      <c r="BC62" s="137">
        <v>8.1565980295981095</v>
      </c>
      <c r="BD62" s="137">
        <v>11.386782328287699</v>
      </c>
      <c r="BE62" s="138">
        <v>11.7090191687307</v>
      </c>
      <c r="BF62" s="138">
        <v>19.8493353525797</v>
      </c>
      <c r="BG62" s="138">
        <v>11.308062153477801</v>
      </c>
      <c r="BH62" s="138">
        <v>20.404219309488902</v>
      </c>
      <c r="BI62" s="138">
        <v>6.6923431734884904</v>
      </c>
      <c r="BJ62" s="138">
        <v>17.947771708170499</v>
      </c>
      <c r="BK62" s="138">
        <v>6.2675147825671704</v>
      </c>
      <c r="BL62" s="138">
        <v>17.4540697733561</v>
      </c>
      <c r="BM62" s="138"/>
      <c r="BN62" s="138"/>
      <c r="BO62" s="138">
        <v>500</v>
      </c>
      <c r="BP62" s="36"/>
      <c r="BQ62" s="32"/>
      <c r="BR62" s="49"/>
      <c r="BS62" s="68"/>
      <c r="BT62" s="32" t="s">
        <v>299</v>
      </c>
      <c r="BU62" s="15" t="s">
        <v>298</v>
      </c>
      <c r="BV62" s="15" t="s">
        <v>297</v>
      </c>
      <c r="BW62" s="15" t="s">
        <v>296</v>
      </c>
      <c r="BX62" s="15" t="s">
        <v>295</v>
      </c>
    </row>
    <row r="63" spans="1:97" ht="10.199999999999999" x14ac:dyDescent="0.2">
      <c r="A63" s="30"/>
      <c r="B63" s="32">
        <v>26</v>
      </c>
      <c r="C63" s="49" t="s">
        <v>168</v>
      </c>
      <c r="D63" s="49" t="s">
        <v>37</v>
      </c>
      <c r="E63" s="32" t="s">
        <v>146</v>
      </c>
      <c r="F63" s="30"/>
      <c r="G63" s="35" t="s">
        <v>39</v>
      </c>
      <c r="H63" s="47" t="s">
        <v>256</v>
      </c>
      <c r="I63" s="47" t="s">
        <v>169</v>
      </c>
      <c r="J63" s="47" t="s">
        <v>170</v>
      </c>
      <c r="K63" s="47" t="s">
        <v>345</v>
      </c>
      <c r="L63" s="47">
        <v>500</v>
      </c>
      <c r="M63" s="32">
        <v>50</v>
      </c>
      <c r="N63" s="34">
        <v>62</v>
      </c>
      <c r="O63" s="32" t="s">
        <v>292</v>
      </c>
      <c r="P63" s="32" t="s">
        <v>46</v>
      </c>
      <c r="Q63" s="34" t="s">
        <v>199</v>
      </c>
      <c r="R63" s="32" t="s">
        <v>293</v>
      </c>
      <c r="S63" s="84" t="s">
        <v>197</v>
      </c>
      <c r="T63" s="34" t="s">
        <v>200</v>
      </c>
      <c r="U63" s="47" t="s">
        <v>229</v>
      </c>
      <c r="V63" s="34" t="s">
        <v>224</v>
      </c>
      <c r="W63" s="32" t="s">
        <v>197</v>
      </c>
      <c r="X63" s="32" t="s">
        <v>197</v>
      </c>
      <c r="Y63" s="32" t="s">
        <v>199</v>
      </c>
      <c r="Z63" s="32" t="s">
        <v>244</v>
      </c>
      <c r="AA63" s="47" t="s">
        <v>229</v>
      </c>
      <c r="AB63" s="34" t="s">
        <v>46</v>
      </c>
      <c r="AC63" s="83" t="s">
        <v>381</v>
      </c>
      <c r="AD63" s="32" t="s">
        <v>214</v>
      </c>
      <c r="AE63" s="32" t="s">
        <v>300</v>
      </c>
      <c r="AF63" s="32" t="s">
        <v>229</v>
      </c>
      <c r="AG63" s="34" t="s">
        <v>58</v>
      </c>
      <c r="AH63" s="32" t="s">
        <v>290</v>
      </c>
      <c r="AI63" s="32" t="s">
        <v>291</v>
      </c>
      <c r="AJ63" s="34" t="s">
        <v>53</v>
      </c>
      <c r="AK63" s="34" t="s">
        <v>54</v>
      </c>
      <c r="AL63" s="36"/>
      <c r="AM63" s="138">
        <v>172.76728131694099</v>
      </c>
      <c r="AN63" s="138">
        <v>1448.55554199218</v>
      </c>
      <c r="AO63" s="138">
        <v>147.96218527516999</v>
      </c>
      <c r="AP63" s="138">
        <v>143.517318725585</v>
      </c>
      <c r="AQ63" s="138">
        <v>137.23604903682499</v>
      </c>
      <c r="AR63" s="138">
        <v>130.06256357828701</v>
      </c>
      <c r="AS63" s="138">
        <v>97.032779078329696</v>
      </c>
      <c r="AT63" s="138">
        <v>96.052101135253906</v>
      </c>
      <c r="AU63" s="138">
        <v>58.433391201880603</v>
      </c>
      <c r="AV63" s="138">
        <v>76.364761352539006</v>
      </c>
      <c r="AW63" s="138">
        <v>32.089397122782998</v>
      </c>
      <c r="AX63" s="138">
        <v>65.454149881998703</v>
      </c>
      <c r="AY63" s="137">
        <v>24.522336898311401</v>
      </c>
      <c r="AZ63" s="137">
        <v>41.058190663655601</v>
      </c>
      <c r="BA63" s="137">
        <v>16.974625002953299</v>
      </c>
      <c r="BB63" s="137">
        <v>29.446295420328699</v>
      </c>
      <c r="BC63" s="137">
        <v>17.125208270165199</v>
      </c>
      <c r="BD63" s="137">
        <v>29.9270820617675</v>
      </c>
      <c r="BE63" s="138">
        <v>9.2067520387710999</v>
      </c>
      <c r="BF63" s="138">
        <v>25.0053412119547</v>
      </c>
      <c r="BG63" s="138">
        <v>7.01266439499393</v>
      </c>
      <c r="BH63" s="138">
        <v>21.935138066609699</v>
      </c>
      <c r="BI63" s="138">
        <v>5.9042458534240696</v>
      </c>
      <c r="BJ63" s="138">
        <v>22.440361022949201</v>
      </c>
      <c r="BK63" s="138">
        <v>5.4859546538322199</v>
      </c>
      <c r="BL63" s="138">
        <v>18.475629806518501</v>
      </c>
      <c r="BM63" s="138"/>
      <c r="BN63" s="138"/>
      <c r="BO63" s="138">
        <v>500</v>
      </c>
      <c r="BP63" s="36"/>
      <c r="BQ63" s="32"/>
      <c r="BR63" s="49"/>
      <c r="BS63" s="68"/>
      <c r="BT63" s="32" t="s">
        <v>305</v>
      </c>
      <c r="BU63" s="15" t="s">
        <v>304</v>
      </c>
      <c r="BV63" s="15" t="s">
        <v>303</v>
      </c>
      <c r="BW63" s="15" t="s">
        <v>302</v>
      </c>
      <c r="BX63" s="15" t="s">
        <v>301</v>
      </c>
    </row>
    <row r="64" spans="1:97" ht="10.199999999999999" x14ac:dyDescent="0.2">
      <c r="A64" s="30"/>
      <c r="B64" s="32">
        <v>27</v>
      </c>
      <c r="C64" s="49" t="s">
        <v>168</v>
      </c>
      <c r="D64" s="49" t="s">
        <v>37</v>
      </c>
      <c r="E64" s="32" t="s">
        <v>146</v>
      </c>
      <c r="F64" s="30"/>
      <c r="G64" s="35" t="s">
        <v>39</v>
      </c>
      <c r="H64" s="47" t="s">
        <v>256</v>
      </c>
      <c r="I64" s="47" t="s">
        <v>169</v>
      </c>
      <c r="J64" s="47" t="s">
        <v>170</v>
      </c>
      <c r="K64" s="47" t="s">
        <v>345</v>
      </c>
      <c r="L64" s="47">
        <v>500</v>
      </c>
      <c r="M64" s="32">
        <v>50</v>
      </c>
      <c r="N64" s="34">
        <v>62</v>
      </c>
      <c r="O64" s="32" t="s">
        <v>292</v>
      </c>
      <c r="P64" s="32" t="s">
        <v>46</v>
      </c>
      <c r="Q64" s="34" t="s">
        <v>199</v>
      </c>
      <c r="R64" s="32" t="s">
        <v>293</v>
      </c>
      <c r="S64" s="32" t="s">
        <v>237</v>
      </c>
      <c r="T64" s="34" t="s">
        <v>200</v>
      </c>
      <c r="U64" s="47" t="s">
        <v>306</v>
      </c>
      <c r="V64" s="34" t="s">
        <v>224</v>
      </c>
      <c r="W64" s="32" t="s">
        <v>237</v>
      </c>
      <c r="X64" s="32" t="s">
        <v>237</v>
      </c>
      <c r="Y64" s="32" t="s">
        <v>199</v>
      </c>
      <c r="Z64" s="32" t="s">
        <v>216</v>
      </c>
      <c r="AA64" s="47" t="s">
        <v>306</v>
      </c>
      <c r="AB64" s="34" t="s">
        <v>46</v>
      </c>
      <c r="AC64" s="83" t="s">
        <v>381</v>
      </c>
      <c r="AD64" s="32" t="s">
        <v>214</v>
      </c>
      <c r="AE64" s="32" t="s">
        <v>300</v>
      </c>
      <c r="AF64" s="32" t="s">
        <v>306</v>
      </c>
      <c r="AG64" s="34" t="s">
        <v>58</v>
      </c>
      <c r="AH64" s="32" t="s">
        <v>290</v>
      </c>
      <c r="AI64" s="32" t="s">
        <v>291</v>
      </c>
      <c r="AJ64" s="34" t="s">
        <v>53</v>
      </c>
      <c r="AK64" s="34" t="s">
        <v>54</v>
      </c>
      <c r="AL64" s="36"/>
      <c r="AM64" s="138">
        <v>203.76009344285501</v>
      </c>
      <c r="AN64" s="138">
        <v>1590.07775878906</v>
      </c>
      <c r="AO64" s="138">
        <v>183.46621408770099</v>
      </c>
      <c r="AP64" s="138">
        <v>164.84979248046801</v>
      </c>
      <c r="AQ64" s="138">
        <v>166.43837024319501</v>
      </c>
      <c r="AR64" s="138">
        <v>188.306299845377</v>
      </c>
      <c r="AS64" s="138">
        <v>115.21071403257299</v>
      </c>
      <c r="AT64" s="138">
        <v>150.41912333170501</v>
      </c>
      <c r="AU64" s="138">
        <v>64.356919934672604</v>
      </c>
      <c r="AV64" s="138">
        <v>169.268328348795</v>
      </c>
      <c r="AW64" s="138">
        <v>36.593468327676099</v>
      </c>
      <c r="AX64" s="138">
        <v>61.761206309000599</v>
      </c>
      <c r="AY64" s="137">
        <v>23.8863975771011</v>
      </c>
      <c r="AZ64" s="137">
        <v>93.278743743896399</v>
      </c>
      <c r="BA64" s="137">
        <v>18.885413508261401</v>
      </c>
      <c r="BB64" s="137">
        <v>53.446264266967702</v>
      </c>
      <c r="BC64" s="137">
        <v>21.289100646972599</v>
      </c>
      <c r="BD64" s="137">
        <v>50.245951970418297</v>
      </c>
      <c r="BE64" s="138">
        <v>13.5018077358122</v>
      </c>
      <c r="BF64" s="138">
        <v>70.588073094685797</v>
      </c>
      <c r="BG64" s="138">
        <v>10.694810128981</v>
      </c>
      <c r="BH64" s="138">
        <v>70.869469960530594</v>
      </c>
      <c r="BI64" s="138">
        <v>10.868207131662601</v>
      </c>
      <c r="BJ64" s="138">
        <v>71.788420995076393</v>
      </c>
      <c r="BK64" s="138">
        <v>9.8089371342812797</v>
      </c>
      <c r="BL64" s="138">
        <v>71.297887166341098</v>
      </c>
      <c r="BM64" s="138"/>
      <c r="BN64" s="138"/>
      <c r="BO64" s="138">
        <v>500</v>
      </c>
      <c r="BP64" s="36"/>
      <c r="BQ64" s="32"/>
      <c r="BR64" s="49"/>
      <c r="BS64" s="68"/>
      <c r="BT64" s="32" t="s">
        <v>311</v>
      </c>
      <c r="BU64" s="15" t="s">
        <v>310</v>
      </c>
      <c r="BV64" s="15" t="s">
        <v>309</v>
      </c>
      <c r="BW64" s="15" t="s">
        <v>308</v>
      </c>
      <c r="BX64" s="15" t="s">
        <v>307</v>
      </c>
    </row>
    <row r="65" spans="1:76" ht="10.199999999999999" x14ac:dyDescent="0.2">
      <c r="A65" s="30"/>
      <c r="B65" s="95">
        <v>28</v>
      </c>
      <c r="C65" s="96" t="s">
        <v>168</v>
      </c>
      <c r="D65" s="96" t="s">
        <v>37</v>
      </c>
      <c r="E65" s="95" t="s">
        <v>146</v>
      </c>
      <c r="F65" s="30"/>
      <c r="G65" s="95" t="s">
        <v>39</v>
      </c>
      <c r="H65" s="47" t="s">
        <v>256</v>
      </c>
      <c r="I65" s="47" t="s">
        <v>169</v>
      </c>
      <c r="J65" s="47" t="s">
        <v>336</v>
      </c>
      <c r="K65" s="47" t="s">
        <v>346</v>
      </c>
      <c r="L65" s="95">
        <v>500</v>
      </c>
      <c r="M65" s="95">
        <v>50</v>
      </c>
      <c r="N65" s="97">
        <v>62</v>
      </c>
      <c r="O65" s="95" t="s">
        <v>318</v>
      </c>
      <c r="P65" s="95" t="s">
        <v>46</v>
      </c>
      <c r="Q65" s="97" t="s">
        <v>199</v>
      </c>
      <c r="R65" s="95" t="s">
        <v>216</v>
      </c>
      <c r="S65" s="95" t="s">
        <v>237</v>
      </c>
      <c r="T65" s="97" t="s">
        <v>200</v>
      </c>
      <c r="U65" s="95" t="s">
        <v>236</v>
      </c>
      <c r="V65" s="97" t="s">
        <v>224</v>
      </c>
      <c r="W65" s="95" t="s">
        <v>237</v>
      </c>
      <c r="X65" s="95" t="s">
        <v>237</v>
      </c>
      <c r="Y65" s="95" t="s">
        <v>199</v>
      </c>
      <c r="Z65" s="95" t="s">
        <v>216</v>
      </c>
      <c r="AA65" s="95" t="s">
        <v>236</v>
      </c>
      <c r="AB65" s="97" t="s">
        <v>46</v>
      </c>
      <c r="AC65" s="97" t="s">
        <v>381</v>
      </c>
      <c r="AD65" s="95" t="s">
        <v>214</v>
      </c>
      <c r="AE65" s="95" t="s">
        <v>300</v>
      </c>
      <c r="AF65" s="95" t="s">
        <v>236</v>
      </c>
      <c r="AG65" s="97" t="s">
        <v>58</v>
      </c>
      <c r="AH65" s="95" t="s">
        <v>290</v>
      </c>
      <c r="AI65" s="95" t="s">
        <v>291</v>
      </c>
      <c r="AJ65" s="97" t="s">
        <v>53</v>
      </c>
      <c r="AK65" s="97" t="s">
        <v>54</v>
      </c>
      <c r="AL65" s="36"/>
      <c r="AM65" s="137">
        <v>63.883103971128101</v>
      </c>
      <c r="AN65" s="137">
        <v>175.302322387695</v>
      </c>
      <c r="AO65" s="137">
        <v>55.540589933042099</v>
      </c>
      <c r="AP65" s="137">
        <v>183.637735366821</v>
      </c>
      <c r="AQ65" s="137">
        <v>50.518668421992501</v>
      </c>
      <c r="AR65" s="137">
        <v>165.42589282989499</v>
      </c>
      <c r="AS65" s="137">
        <v>42.589864942762503</v>
      </c>
      <c r="AT65" s="137">
        <v>180.139170646667</v>
      </c>
      <c r="AU65" s="137">
        <v>34.738533231947102</v>
      </c>
      <c r="AV65" s="137">
        <v>152.18156909942601</v>
      </c>
      <c r="AW65" s="137">
        <v>24.351121478610501</v>
      </c>
      <c r="AX65" s="137">
        <v>143.53828144073401</v>
      </c>
      <c r="AY65" s="137">
        <v>19.107012642754398</v>
      </c>
      <c r="AZ65" s="137">
        <v>124.145444869995</v>
      </c>
      <c r="BA65" s="137">
        <v>20.550239739594598</v>
      </c>
      <c r="BB65" s="137">
        <v>123.050595283508</v>
      </c>
      <c r="BC65" s="137">
        <v>13.6317098405626</v>
      </c>
      <c r="BD65" s="137">
        <v>129.99799776077199</v>
      </c>
      <c r="BE65" s="138">
        <v>12.4589275077537</v>
      </c>
      <c r="BF65" s="138">
        <v>114.468348741531</v>
      </c>
      <c r="BG65" s="138">
        <v>11.5656393898857</v>
      </c>
      <c r="BH65" s="138">
        <v>116.036105155944</v>
      </c>
      <c r="BI65" s="138">
        <v>14.4511467615763</v>
      </c>
      <c r="BJ65" s="138">
        <v>115.157071352005</v>
      </c>
      <c r="BK65" s="138">
        <v>11.696303155687101</v>
      </c>
      <c r="BL65" s="138">
        <v>114.727144479751</v>
      </c>
      <c r="BM65" s="138"/>
      <c r="BN65" s="138"/>
      <c r="BO65" s="138">
        <v>500</v>
      </c>
      <c r="BP65" s="36"/>
      <c r="BQ65" s="32"/>
      <c r="BR65" s="49"/>
      <c r="BS65" s="68" t="s">
        <v>312</v>
      </c>
      <c r="BT65" s="32" t="s">
        <v>317</v>
      </c>
      <c r="BU65" s="15" t="s">
        <v>316</v>
      </c>
      <c r="BV65" s="15" t="s">
        <v>315</v>
      </c>
      <c r="BW65" s="15" t="s">
        <v>314</v>
      </c>
      <c r="BX65" s="15" t="s">
        <v>313</v>
      </c>
    </row>
    <row r="66" spans="1:76" ht="10.199999999999999" x14ac:dyDescent="0.2">
      <c r="A66" s="30"/>
      <c r="B66" s="32">
        <v>29</v>
      </c>
      <c r="C66" s="49" t="s">
        <v>168</v>
      </c>
      <c r="D66" s="49" t="s">
        <v>37</v>
      </c>
      <c r="E66" s="32" t="s">
        <v>146</v>
      </c>
      <c r="F66" s="30"/>
      <c r="G66" s="35" t="s">
        <v>39</v>
      </c>
      <c r="H66" s="47" t="s">
        <v>256</v>
      </c>
      <c r="I66" s="47" t="s">
        <v>169</v>
      </c>
      <c r="J66" s="47" t="s">
        <v>336</v>
      </c>
      <c r="K66" s="47" t="s">
        <v>346</v>
      </c>
      <c r="L66" s="32">
        <v>500</v>
      </c>
      <c r="M66" s="32">
        <v>30</v>
      </c>
      <c r="N66" s="34">
        <v>62</v>
      </c>
      <c r="O66" s="32" t="s">
        <v>318</v>
      </c>
      <c r="P66" s="32" t="s">
        <v>46</v>
      </c>
      <c r="Q66" s="34" t="s">
        <v>199</v>
      </c>
      <c r="R66" s="84" t="s">
        <v>216</v>
      </c>
      <c r="S66" s="32" t="s">
        <v>320</v>
      </c>
      <c r="T66" s="34" t="s">
        <v>200</v>
      </c>
      <c r="U66" s="47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47" t="s">
        <v>319</v>
      </c>
      <c r="AB66" s="34" t="s">
        <v>46</v>
      </c>
      <c r="AC66" s="34" t="s">
        <v>381</v>
      </c>
      <c r="AD66" s="32" t="s">
        <v>214</v>
      </c>
      <c r="AE66" s="32" t="s">
        <v>321</v>
      </c>
      <c r="AF66" s="32" t="s">
        <v>322</v>
      </c>
      <c r="AG66" s="34" t="s">
        <v>58</v>
      </c>
      <c r="AH66" s="32" t="s">
        <v>290</v>
      </c>
      <c r="AI66" s="32" t="s">
        <v>291</v>
      </c>
      <c r="AJ66" s="34" t="s">
        <v>53</v>
      </c>
      <c r="AK66" s="34" t="s">
        <v>54</v>
      </c>
      <c r="AL66" s="36"/>
      <c r="AM66" s="137">
        <v>71.678841908772696</v>
      </c>
      <c r="AN66" s="137">
        <v>1320.7389221191399</v>
      </c>
      <c r="AO66" s="137">
        <v>61.725772575095803</v>
      </c>
      <c r="AP66" s="137">
        <v>192.521303176879</v>
      </c>
      <c r="AQ66" s="137">
        <v>56.7811443187572</v>
      </c>
      <c r="AR66" s="137">
        <v>155.77765846252399</v>
      </c>
      <c r="AS66" s="137">
        <v>45.830483471905701</v>
      </c>
      <c r="AT66" s="137">
        <v>140.78734111785801</v>
      </c>
      <c r="AU66" s="137">
        <v>30.489324145846801</v>
      </c>
      <c r="AV66" s="137">
        <v>107.192239761352</v>
      </c>
      <c r="AW66" s="137">
        <v>20.369089550442101</v>
      </c>
      <c r="AX66" s="137">
        <v>119.81895160675001</v>
      </c>
      <c r="AY66" s="137">
        <v>17.1730646204065</v>
      </c>
      <c r="AZ66" s="137">
        <v>107.97090530395501</v>
      </c>
      <c r="BA66" s="137">
        <v>13.0075406674985</v>
      </c>
      <c r="BB66" s="137">
        <v>87.303319692611694</v>
      </c>
      <c r="BC66" s="137">
        <v>10.895999060736701</v>
      </c>
      <c r="BD66" s="137">
        <v>90.766911983489905</v>
      </c>
      <c r="BE66" s="138">
        <v>9.2078121326587805</v>
      </c>
      <c r="BF66" s="138">
        <v>92.053703784942599</v>
      </c>
      <c r="BG66" s="138">
        <v>10.198861969841801</v>
      </c>
      <c r="BH66" s="138">
        <v>92.206084489822302</v>
      </c>
      <c r="BI66" s="138">
        <v>8.8018457977859992</v>
      </c>
      <c r="BJ66" s="138">
        <v>91.182421922683702</v>
      </c>
      <c r="BK66" s="138">
        <v>7.6298131412929902</v>
      </c>
      <c r="BL66" s="138">
        <v>91.594741106033297</v>
      </c>
      <c r="BM66" s="138"/>
      <c r="BN66" s="138"/>
      <c r="BO66" s="138">
        <v>500</v>
      </c>
      <c r="BP66" s="36"/>
      <c r="BQ66" s="32"/>
      <c r="BR66" s="49"/>
      <c r="BS66" s="68"/>
      <c r="BT66" s="32" t="s">
        <v>329</v>
      </c>
      <c r="BU66" s="15" t="s">
        <v>328</v>
      </c>
      <c r="BV66" s="15" t="s">
        <v>333</v>
      </c>
      <c r="BW66" s="15" t="s">
        <v>327</v>
      </c>
      <c r="BX66" s="15" t="s">
        <v>326</v>
      </c>
    </row>
    <row r="67" spans="1:76" ht="10.199999999999999" x14ac:dyDescent="0.2">
      <c r="A67" s="30"/>
      <c r="B67" s="32">
        <v>30</v>
      </c>
      <c r="C67" s="49" t="s">
        <v>168</v>
      </c>
      <c r="D67" s="49" t="s">
        <v>37</v>
      </c>
      <c r="E67" s="32" t="s">
        <v>146</v>
      </c>
      <c r="F67" s="30"/>
      <c r="G67" s="35" t="s">
        <v>39</v>
      </c>
      <c r="H67" s="47" t="s">
        <v>239</v>
      </c>
      <c r="I67" s="47" t="s">
        <v>169</v>
      </c>
      <c r="J67" s="47" t="s">
        <v>336</v>
      </c>
      <c r="K67" s="47" t="s">
        <v>346</v>
      </c>
      <c r="L67" s="32">
        <v>500</v>
      </c>
      <c r="M67" s="32">
        <v>30</v>
      </c>
      <c r="N67" s="34">
        <v>62</v>
      </c>
      <c r="O67" s="32" t="s">
        <v>318</v>
      </c>
      <c r="P67" s="32" t="s">
        <v>46</v>
      </c>
      <c r="Q67" s="34" t="s">
        <v>199</v>
      </c>
      <c r="R67" s="84" t="s">
        <v>216</v>
      </c>
      <c r="S67" s="32" t="s">
        <v>320</v>
      </c>
      <c r="T67" s="34" t="s">
        <v>200</v>
      </c>
      <c r="U67" s="47" t="s">
        <v>319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47" t="s">
        <v>319</v>
      </c>
      <c r="AB67" s="34" t="s">
        <v>46</v>
      </c>
      <c r="AC67" s="34" t="s">
        <v>381</v>
      </c>
      <c r="AD67" s="32" t="s">
        <v>214</v>
      </c>
      <c r="AE67" s="32" t="s">
        <v>321</v>
      </c>
      <c r="AF67" s="32" t="s">
        <v>322</v>
      </c>
      <c r="AG67" s="34" t="s">
        <v>58</v>
      </c>
      <c r="AH67" s="32" t="s">
        <v>290</v>
      </c>
      <c r="AI67" s="32" t="s">
        <v>291</v>
      </c>
      <c r="AJ67" s="34" t="s">
        <v>53</v>
      </c>
      <c r="AK67" s="34" t="s">
        <v>54</v>
      </c>
      <c r="AL67" s="36"/>
      <c r="AM67" s="137">
        <v>65.843781647858705</v>
      </c>
      <c r="AN67" s="137">
        <v>155.261360168457</v>
      </c>
      <c r="AO67" s="137">
        <v>55.656403294316</v>
      </c>
      <c r="AP67" s="137">
        <v>136.90518760681101</v>
      </c>
      <c r="AQ67" s="137">
        <v>51.056926303439603</v>
      </c>
      <c r="AR67" s="137">
        <v>181.00384902954099</v>
      </c>
      <c r="AS67" s="137">
        <v>41.407469714129398</v>
      </c>
      <c r="AT67" s="137">
        <v>102.232278823852</v>
      </c>
      <c r="AU67" s="137">
        <v>28.05708694458</v>
      </c>
      <c r="AV67" s="137">
        <v>102.326016902923</v>
      </c>
      <c r="AW67" s="137">
        <v>19.795200559828</v>
      </c>
      <c r="AX67" s="137">
        <v>75.317995548248206</v>
      </c>
      <c r="AY67" s="137">
        <v>17.361704261214602</v>
      </c>
      <c r="AZ67" s="137">
        <v>86.035057544708195</v>
      </c>
      <c r="BA67" s="137">
        <v>19.402980345266801</v>
      </c>
      <c r="BB67" s="137">
        <v>82.5229425430297</v>
      </c>
      <c r="BC67" s="137">
        <v>10.223069102675799</v>
      </c>
      <c r="BD67" s="137">
        <v>77.427926063537598</v>
      </c>
      <c r="BE67" s="138">
        <v>10.1118775297094</v>
      </c>
      <c r="BF67" s="138">
        <v>79.352541923522907</v>
      </c>
      <c r="BG67" s="138">
        <v>9.9111326712149097</v>
      </c>
      <c r="BH67" s="138">
        <v>79.1156680583953</v>
      </c>
      <c r="BI67" s="138">
        <v>8.8596499760945608</v>
      </c>
      <c r="BJ67" s="138">
        <v>78.121259927749605</v>
      </c>
      <c r="BK67" s="138">
        <v>10.046718067593</v>
      </c>
      <c r="BL67" s="138">
        <v>78.321667671203599</v>
      </c>
      <c r="BM67" s="138"/>
      <c r="BN67" s="138"/>
      <c r="BO67" s="138">
        <v>500</v>
      </c>
      <c r="BP67" s="36"/>
      <c r="BQ67" s="32"/>
      <c r="BR67" s="49"/>
      <c r="BS67" s="68"/>
      <c r="BT67" s="32" t="s">
        <v>335</v>
      </c>
      <c r="BU67" s="15" t="s">
        <v>334</v>
      </c>
      <c r="BV67" s="15" t="s">
        <v>332</v>
      </c>
      <c r="BW67" s="15" t="s">
        <v>331</v>
      </c>
      <c r="BX67" s="15" t="s">
        <v>330</v>
      </c>
    </row>
    <row r="68" spans="1:76" ht="10.199999999999999" x14ac:dyDescent="0.2">
      <c r="A68" s="30"/>
      <c r="B68" s="32">
        <v>31</v>
      </c>
      <c r="C68" s="49" t="s">
        <v>168</v>
      </c>
      <c r="D68" s="49" t="s">
        <v>37</v>
      </c>
      <c r="E68" s="32" t="s">
        <v>146</v>
      </c>
      <c r="F68" s="30"/>
      <c r="G68" s="35" t="s">
        <v>39</v>
      </c>
      <c r="H68" s="47" t="s">
        <v>239</v>
      </c>
      <c r="I68" s="47" t="s">
        <v>323</v>
      </c>
      <c r="J68" s="47" t="s">
        <v>336</v>
      </c>
      <c r="K68" s="47" t="s">
        <v>346</v>
      </c>
      <c r="L68" s="32">
        <v>500</v>
      </c>
      <c r="M68" s="32">
        <v>30</v>
      </c>
      <c r="N68" s="34">
        <v>62</v>
      </c>
      <c r="O68" s="32" t="s">
        <v>318</v>
      </c>
      <c r="P68" s="32" t="s">
        <v>46</v>
      </c>
      <c r="Q68" s="34" t="s">
        <v>199</v>
      </c>
      <c r="R68" s="84" t="s">
        <v>216</v>
      </c>
      <c r="S68" s="32" t="s">
        <v>320</v>
      </c>
      <c r="T68" s="34" t="s">
        <v>200</v>
      </c>
      <c r="U68" s="47" t="s">
        <v>319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319</v>
      </c>
      <c r="AB68" s="34" t="s">
        <v>46</v>
      </c>
      <c r="AC68" s="34" t="s">
        <v>381</v>
      </c>
      <c r="AD68" s="32" t="s">
        <v>214</v>
      </c>
      <c r="AE68" s="32" t="s">
        <v>321</v>
      </c>
      <c r="AF68" s="32" t="s">
        <v>322</v>
      </c>
      <c r="AG68" s="34" t="s">
        <v>58</v>
      </c>
      <c r="AH68" s="32" t="s">
        <v>290</v>
      </c>
      <c r="AI68" s="32" t="s">
        <v>291</v>
      </c>
      <c r="AJ68" s="34" t="s">
        <v>53</v>
      </c>
      <c r="AK68" s="34" t="s">
        <v>54</v>
      </c>
      <c r="AL68" s="36"/>
      <c r="AM68" s="137">
        <v>79.670359858760094</v>
      </c>
      <c r="AN68" s="137">
        <v>125.53090667724599</v>
      </c>
      <c r="AO68" s="137">
        <v>68.445721379032804</v>
      </c>
      <c r="AP68" s="137">
        <v>92.038315773010197</v>
      </c>
      <c r="AQ68" s="137">
        <v>59.605566236707901</v>
      </c>
      <c r="AR68" s="137">
        <v>92.252834320068303</v>
      </c>
      <c r="AS68" s="137">
        <v>47.753360465720803</v>
      </c>
      <c r="AT68" s="137">
        <v>77.258199691772404</v>
      </c>
      <c r="AU68" s="137">
        <v>33.852001614040802</v>
      </c>
      <c r="AV68" s="137">
        <v>68.290014266967702</v>
      </c>
      <c r="AW68" s="137">
        <v>24.860710850468301</v>
      </c>
      <c r="AX68" s="137">
        <v>60.042993068694997</v>
      </c>
      <c r="AY68" s="137">
        <v>18.511263494138301</v>
      </c>
      <c r="AZ68" s="137">
        <v>73.830427169799805</v>
      </c>
      <c r="BA68" s="137">
        <v>20.448564953274101</v>
      </c>
      <c r="BB68" s="137">
        <v>73.792596817016602</v>
      </c>
      <c r="BC68" s="137">
        <v>21.508260373715999</v>
      </c>
      <c r="BD68" s="137">
        <v>89.450852394104004</v>
      </c>
      <c r="BE68" s="138">
        <v>63.152898859094599</v>
      </c>
      <c r="BF68" s="138">
        <v>100.194520950317</v>
      </c>
      <c r="BG68" s="138">
        <v>35.475341796875</v>
      </c>
      <c r="BH68" s="138">
        <v>79.009883880615206</v>
      </c>
      <c r="BI68" s="138">
        <v>32.511577959413799</v>
      </c>
      <c r="BJ68" s="138">
        <v>76.849155426025305</v>
      </c>
      <c r="BK68" s="138">
        <v>32.486061661331703</v>
      </c>
      <c r="BL68" s="138">
        <v>76.417100906371999</v>
      </c>
      <c r="BM68" s="138"/>
      <c r="BN68" s="138"/>
      <c r="BO68" s="138">
        <v>500</v>
      </c>
      <c r="BP68" s="36"/>
      <c r="BQ68" s="32"/>
      <c r="BR68" s="49"/>
      <c r="BS68" s="68" t="s">
        <v>342</v>
      </c>
      <c r="BT68" s="32" t="s">
        <v>341</v>
      </c>
      <c r="BU68" s="15" t="s">
        <v>340</v>
      </c>
      <c r="BV68" s="15" t="s">
        <v>339</v>
      </c>
      <c r="BW68" s="15" t="s">
        <v>338</v>
      </c>
      <c r="BX68" s="15" t="s">
        <v>337</v>
      </c>
    </row>
    <row r="69" spans="1:76" s="125" customFormat="1" ht="10.199999999999999" x14ac:dyDescent="0.2">
      <c r="A69" s="118"/>
      <c r="B69" s="119">
        <v>32</v>
      </c>
      <c r="C69" s="120" t="s">
        <v>168</v>
      </c>
      <c r="D69" s="120" t="s">
        <v>37</v>
      </c>
      <c r="E69" s="121" t="s">
        <v>146</v>
      </c>
      <c r="F69" s="118"/>
      <c r="G69" s="122" t="s">
        <v>39</v>
      </c>
      <c r="H69" s="126" t="s">
        <v>239</v>
      </c>
      <c r="I69" s="126" t="s">
        <v>117</v>
      </c>
      <c r="J69" s="126" t="s">
        <v>347</v>
      </c>
      <c r="K69" s="126" t="s">
        <v>348</v>
      </c>
      <c r="L69" s="126">
        <v>500</v>
      </c>
      <c r="M69" s="126">
        <v>30</v>
      </c>
      <c r="N69" s="126">
        <v>62</v>
      </c>
      <c r="O69" s="126" t="s">
        <v>318</v>
      </c>
      <c r="P69" s="126" t="s">
        <v>46</v>
      </c>
      <c r="Q69" s="126" t="s">
        <v>199</v>
      </c>
      <c r="R69" s="126" t="s">
        <v>216</v>
      </c>
      <c r="S69" s="126" t="s">
        <v>320</v>
      </c>
      <c r="T69" s="126" t="s">
        <v>200</v>
      </c>
      <c r="U69" s="126" t="s">
        <v>319</v>
      </c>
      <c r="V69" s="126" t="s">
        <v>224</v>
      </c>
      <c r="W69" s="126" t="s">
        <v>184</v>
      </c>
      <c r="X69" s="126" t="s">
        <v>186</v>
      </c>
      <c r="Y69" s="126" t="s">
        <v>171</v>
      </c>
      <c r="Z69" s="126" t="s">
        <v>203</v>
      </c>
      <c r="AA69" s="126" t="s">
        <v>319</v>
      </c>
      <c r="AB69" s="126" t="s">
        <v>46</v>
      </c>
      <c r="AC69" s="126" t="s">
        <v>381</v>
      </c>
      <c r="AD69" s="126" t="s">
        <v>214</v>
      </c>
      <c r="AE69" s="126" t="s">
        <v>321</v>
      </c>
      <c r="AF69" s="126" t="s">
        <v>322</v>
      </c>
      <c r="AG69" s="126" t="s">
        <v>58</v>
      </c>
      <c r="AH69" s="126" t="s">
        <v>290</v>
      </c>
      <c r="AI69" s="126" t="s">
        <v>291</v>
      </c>
      <c r="AJ69" s="126" t="s">
        <v>53</v>
      </c>
      <c r="AK69" s="126" t="s">
        <v>54</v>
      </c>
      <c r="AL69" s="123"/>
      <c r="AM69" s="148">
        <v>62.877708875215902</v>
      </c>
      <c r="AN69" s="148">
        <v>94.952963256835901</v>
      </c>
      <c r="AO69" s="148">
        <v>56.1078781714806</v>
      </c>
      <c r="AP69" s="148">
        <v>105.029967498779</v>
      </c>
      <c r="AQ69" s="148">
        <v>52.745119388286803</v>
      </c>
      <c r="AR69" s="148">
        <v>70.629306793212805</v>
      </c>
      <c r="AS69" s="148">
        <v>40.976320266723597</v>
      </c>
      <c r="AT69" s="148">
        <v>99.029536437988199</v>
      </c>
      <c r="AU69" s="148">
        <v>27.236779506389901</v>
      </c>
      <c r="AV69" s="148">
        <v>80.115940475463802</v>
      </c>
      <c r="AW69" s="148">
        <v>17.8412153537456</v>
      </c>
      <c r="AX69" s="148">
        <v>50.423555755615197</v>
      </c>
      <c r="AY69" s="148">
        <v>18.0975671914907</v>
      </c>
      <c r="AZ69" s="148">
        <v>44.042997741699203</v>
      </c>
      <c r="BA69" s="148">
        <v>16.9491234192481</v>
      </c>
      <c r="BB69" s="148">
        <v>77.385494232177706</v>
      </c>
      <c r="BC69" s="148">
        <v>14.4335609582754</v>
      </c>
      <c r="BD69" s="148">
        <v>44.902422714233303</v>
      </c>
      <c r="BE69" s="149">
        <v>12.1879046146686</v>
      </c>
      <c r="BF69" s="149">
        <v>56.658317184448201</v>
      </c>
      <c r="BG69" s="149">
        <v>10.795161173893799</v>
      </c>
      <c r="BH69" s="149">
        <v>50.215784072875898</v>
      </c>
      <c r="BI69" s="149">
        <v>12.7014615719135</v>
      </c>
      <c r="BJ69" s="149">
        <v>49.435476303100501</v>
      </c>
      <c r="BK69" s="149">
        <v>9.92226872077355</v>
      </c>
      <c r="BL69" s="149">
        <v>49.419598770141597</v>
      </c>
      <c r="BM69" s="149"/>
      <c r="BN69" s="149"/>
      <c r="BO69" s="149">
        <v>500</v>
      </c>
      <c r="BP69" s="123"/>
      <c r="BQ69" s="121"/>
      <c r="BR69" s="120"/>
      <c r="BS69" s="124" t="s">
        <v>355</v>
      </c>
      <c r="BT69" s="100" t="s">
        <v>354</v>
      </c>
      <c r="BU69" s="125" t="s">
        <v>353</v>
      </c>
      <c r="BV69" s="125" t="s">
        <v>352</v>
      </c>
      <c r="BW69" s="111" t="s">
        <v>351</v>
      </c>
      <c r="BX69" s="125" t="s">
        <v>350</v>
      </c>
    </row>
    <row r="70" spans="1:76" ht="10.199999999999999" x14ac:dyDescent="0.2">
      <c r="A70" s="30"/>
      <c r="B70" s="99">
        <v>33</v>
      </c>
      <c r="C70" s="49" t="s">
        <v>168</v>
      </c>
      <c r="D70" s="49" t="s">
        <v>37</v>
      </c>
      <c r="E70" s="32" t="s">
        <v>146</v>
      </c>
      <c r="F70" s="30"/>
      <c r="G70" s="35" t="s">
        <v>39</v>
      </c>
      <c r="H70" s="80" t="s">
        <v>239</v>
      </c>
      <c r="I70" s="80" t="s">
        <v>323</v>
      </c>
      <c r="J70" s="80" t="s">
        <v>347</v>
      </c>
      <c r="K70" s="80" t="s">
        <v>348</v>
      </c>
      <c r="L70" s="80">
        <v>500</v>
      </c>
      <c r="M70" s="80">
        <v>30</v>
      </c>
      <c r="N70" s="80">
        <v>62</v>
      </c>
      <c r="O70" s="80" t="s">
        <v>318</v>
      </c>
      <c r="P70" s="80" t="s">
        <v>46</v>
      </c>
      <c r="Q70" s="80" t="s">
        <v>199</v>
      </c>
      <c r="R70" s="80" t="s">
        <v>216</v>
      </c>
      <c r="S70" s="80" t="s">
        <v>320</v>
      </c>
      <c r="T70" s="80" t="s">
        <v>200</v>
      </c>
      <c r="U70" s="80" t="s">
        <v>319</v>
      </c>
      <c r="V70" s="80" t="s">
        <v>224</v>
      </c>
      <c r="W70" s="80" t="s">
        <v>184</v>
      </c>
      <c r="X70" s="80" t="s">
        <v>186</v>
      </c>
      <c r="Y70" s="80" t="s">
        <v>171</v>
      </c>
      <c r="Z70" s="80" t="s">
        <v>203</v>
      </c>
      <c r="AA70" s="80" t="s">
        <v>319</v>
      </c>
      <c r="AB70" s="80" t="s">
        <v>46</v>
      </c>
      <c r="AC70" s="80" t="s">
        <v>381</v>
      </c>
      <c r="AD70" s="80" t="s">
        <v>214</v>
      </c>
      <c r="AE70" s="80" t="s">
        <v>321</v>
      </c>
      <c r="AF70" s="80" t="s">
        <v>322</v>
      </c>
      <c r="AG70" s="80" t="s">
        <v>58</v>
      </c>
      <c r="AH70" s="80" t="s">
        <v>290</v>
      </c>
      <c r="AI70" s="80" t="s">
        <v>291</v>
      </c>
      <c r="AJ70" s="80" t="s">
        <v>53</v>
      </c>
      <c r="AK70" s="80" t="s">
        <v>54</v>
      </c>
      <c r="AL70" s="36"/>
      <c r="AM70" s="139">
        <v>86.661313570462696</v>
      </c>
      <c r="AN70" s="139">
        <v>625.32017822265595</v>
      </c>
      <c r="AO70" s="139">
        <v>71.658820665799595</v>
      </c>
      <c r="AP70" s="139">
        <v>124.515939331054</v>
      </c>
      <c r="AQ70" s="139">
        <v>65.760267551128607</v>
      </c>
      <c r="AR70" s="139">
        <v>125.54029693603501</v>
      </c>
      <c r="AS70" s="139">
        <v>52.1722457592303</v>
      </c>
      <c r="AT70" s="139">
        <v>92.127278900146393</v>
      </c>
      <c r="AU70" s="139">
        <v>39.180174020620399</v>
      </c>
      <c r="AV70" s="139">
        <v>66.442955017089801</v>
      </c>
      <c r="AW70" s="139">
        <v>25.426513158357999</v>
      </c>
      <c r="AX70" s="139">
        <v>66.590456390380794</v>
      </c>
      <c r="AY70" s="139">
        <v>17.877483404599701</v>
      </c>
      <c r="AZ70" s="139">
        <v>51.866477966308501</v>
      </c>
      <c r="BA70" s="139">
        <v>15.046695269071099</v>
      </c>
      <c r="BB70" s="139">
        <v>53.647779083251898</v>
      </c>
      <c r="BC70" s="139">
        <v>17.064903736114498</v>
      </c>
      <c r="BD70" s="139">
        <v>41.1066379547119</v>
      </c>
      <c r="BE70" s="139">
        <v>11.682753709646301</v>
      </c>
      <c r="BF70" s="139">
        <v>38.049225425720202</v>
      </c>
      <c r="BG70" s="139">
        <v>10.3747964088733</v>
      </c>
      <c r="BH70" s="139">
        <v>38.453182601928702</v>
      </c>
      <c r="BI70" s="139">
        <v>10.116311550140299</v>
      </c>
      <c r="BJ70" s="139">
        <v>38.498078918456997</v>
      </c>
      <c r="BK70" s="139">
        <v>10.2461719879737</v>
      </c>
      <c r="BL70" s="139">
        <v>38.458440780639599</v>
      </c>
      <c r="BM70" s="138"/>
      <c r="BN70" s="138"/>
      <c r="BO70" s="138">
        <v>500</v>
      </c>
      <c r="BP70" s="36"/>
      <c r="BQ70" s="32"/>
      <c r="BR70" s="49"/>
      <c r="BS70" s="68" t="s">
        <v>361</v>
      </c>
      <c r="BT70" s="101" t="s">
        <v>360</v>
      </c>
      <c r="BU70" s="15" t="s">
        <v>359</v>
      </c>
      <c r="BV70" s="15" t="s">
        <v>358</v>
      </c>
      <c r="BW70" s="112" t="s">
        <v>357</v>
      </c>
      <c r="BX70" s="15" t="s">
        <v>356</v>
      </c>
    </row>
    <row r="71" spans="1:76" ht="10.199999999999999" x14ac:dyDescent="0.2">
      <c r="A71" s="30"/>
      <c r="B71" s="32">
        <v>34</v>
      </c>
      <c r="C71" s="49" t="s">
        <v>168</v>
      </c>
      <c r="D71" s="49" t="s">
        <v>37</v>
      </c>
      <c r="E71" s="32" t="s">
        <v>146</v>
      </c>
      <c r="F71" s="30"/>
      <c r="G71" s="35" t="s">
        <v>39</v>
      </c>
      <c r="H71" s="83" t="s">
        <v>239</v>
      </c>
      <c r="I71" s="83" t="s">
        <v>323</v>
      </c>
      <c r="J71" s="83" t="s">
        <v>347</v>
      </c>
      <c r="K71" s="83" t="s">
        <v>348</v>
      </c>
      <c r="L71" s="84">
        <v>500</v>
      </c>
      <c r="M71" s="84">
        <v>30</v>
      </c>
      <c r="N71" s="34">
        <v>62</v>
      </c>
      <c r="O71" s="84" t="s">
        <v>318</v>
      </c>
      <c r="P71" s="84" t="s">
        <v>46</v>
      </c>
      <c r="Q71" s="34" t="s">
        <v>199</v>
      </c>
      <c r="R71" s="84" t="s">
        <v>216</v>
      </c>
      <c r="S71" s="84" t="s">
        <v>320</v>
      </c>
      <c r="T71" s="34" t="s">
        <v>200</v>
      </c>
      <c r="U71" s="83" t="s">
        <v>319</v>
      </c>
      <c r="V71" s="83" t="s">
        <v>224</v>
      </c>
      <c r="W71" s="84" t="s">
        <v>184</v>
      </c>
      <c r="X71" s="84" t="s">
        <v>186</v>
      </c>
      <c r="Y71" s="84" t="s">
        <v>171</v>
      </c>
      <c r="Z71" s="84" t="s">
        <v>203</v>
      </c>
      <c r="AA71" s="83" t="s">
        <v>319</v>
      </c>
      <c r="AB71" s="84" t="s">
        <v>46</v>
      </c>
      <c r="AC71" s="84" t="s">
        <v>381</v>
      </c>
      <c r="AD71" s="84" t="s">
        <v>214</v>
      </c>
      <c r="AE71" s="84" t="s">
        <v>321</v>
      </c>
      <c r="AF71" s="84" t="s">
        <v>322</v>
      </c>
      <c r="AG71" s="84" t="s">
        <v>58</v>
      </c>
      <c r="AH71" s="84" t="s">
        <v>290</v>
      </c>
      <c r="AI71" s="84" t="s">
        <v>291</v>
      </c>
      <c r="AJ71" s="84" t="s">
        <v>53</v>
      </c>
      <c r="AK71" s="84" t="s">
        <v>54</v>
      </c>
      <c r="AL71" s="36"/>
      <c r="AM71" s="137">
        <v>71.058140974778397</v>
      </c>
      <c r="AN71" s="137">
        <v>265.469226074218</v>
      </c>
      <c r="AO71" s="137">
        <v>61.319406802837598</v>
      </c>
      <c r="AP71" s="137">
        <v>166.461598968505</v>
      </c>
      <c r="AQ71" s="137">
        <v>56.437274052546499</v>
      </c>
      <c r="AR71" s="137">
        <v>124.338119506835</v>
      </c>
      <c r="AS71" s="137">
        <v>47.059073668259799</v>
      </c>
      <c r="AT71" s="137">
        <v>101.840943908691</v>
      </c>
      <c r="AU71" s="137">
        <v>41.095383350665699</v>
      </c>
      <c r="AV71" s="137">
        <v>122.909629058837</v>
      </c>
      <c r="AW71" s="137">
        <v>22.533559725834699</v>
      </c>
      <c r="AX71" s="137">
        <v>63.632677841186499</v>
      </c>
      <c r="AY71" s="137">
        <v>16.742213689363901</v>
      </c>
      <c r="AZ71" s="137">
        <v>98.9135639190673</v>
      </c>
      <c r="BA71" s="137">
        <v>15.2869146420405</v>
      </c>
      <c r="BB71" s="137">
        <v>67.661907196044893</v>
      </c>
      <c r="BC71" s="137">
        <v>20.6434994477492</v>
      </c>
      <c r="BD71" s="137">
        <v>100.57059059143</v>
      </c>
      <c r="BE71" s="138">
        <v>18.502612554110001</v>
      </c>
      <c r="BF71" s="138">
        <v>100.470175933837</v>
      </c>
      <c r="BG71" s="138">
        <v>13.3881823099576</v>
      </c>
      <c r="BH71" s="138">
        <v>114.779244041442</v>
      </c>
      <c r="BI71" s="138">
        <v>12.819020748138399</v>
      </c>
      <c r="BJ71" s="138">
        <v>100.473306274414</v>
      </c>
      <c r="BK71" s="138">
        <v>12.6342270924494</v>
      </c>
      <c r="BL71" s="138">
        <v>97.776087951660102</v>
      </c>
      <c r="BM71" s="138"/>
      <c r="BN71" s="138"/>
      <c r="BO71" s="138">
        <v>500</v>
      </c>
      <c r="BP71" s="36"/>
      <c r="BQ71" s="32"/>
      <c r="BR71" s="49"/>
      <c r="BS71" s="68" t="s">
        <v>367</v>
      </c>
      <c r="BT71" s="103" t="s">
        <v>366</v>
      </c>
      <c r="BU71" s="15" t="s">
        <v>365</v>
      </c>
      <c r="BV71" s="15" t="s">
        <v>364</v>
      </c>
      <c r="BW71" s="113" t="s">
        <v>363</v>
      </c>
      <c r="BX71" s="15" t="s">
        <v>362</v>
      </c>
    </row>
    <row r="72" spans="1:76" ht="10.199999999999999" x14ac:dyDescent="0.2">
      <c r="A72" s="30"/>
      <c r="B72" s="99">
        <v>35</v>
      </c>
      <c r="C72" s="49" t="s">
        <v>168</v>
      </c>
      <c r="D72" s="49" t="s">
        <v>37</v>
      </c>
      <c r="E72" s="32" t="s">
        <v>146</v>
      </c>
      <c r="F72" s="30"/>
      <c r="G72" s="35" t="s">
        <v>39</v>
      </c>
      <c r="H72" s="83" t="s">
        <v>239</v>
      </c>
      <c r="I72" s="83" t="s">
        <v>323</v>
      </c>
      <c r="J72" s="83" t="s">
        <v>347</v>
      </c>
      <c r="K72" s="83" t="s">
        <v>348</v>
      </c>
      <c r="L72" s="84">
        <v>500</v>
      </c>
      <c r="M72" s="84">
        <v>30</v>
      </c>
      <c r="N72" s="34">
        <v>62</v>
      </c>
      <c r="O72" s="84" t="s">
        <v>318</v>
      </c>
      <c r="P72" s="84" t="s">
        <v>46</v>
      </c>
      <c r="Q72" s="34" t="s">
        <v>199</v>
      </c>
      <c r="R72" s="84" t="s">
        <v>216</v>
      </c>
      <c r="S72" s="32" t="s">
        <v>197</v>
      </c>
      <c r="T72" s="34" t="s">
        <v>200</v>
      </c>
      <c r="U72" s="32" t="s">
        <v>223</v>
      </c>
      <c r="V72" s="83" t="s">
        <v>224</v>
      </c>
      <c r="W72" s="84" t="s">
        <v>184</v>
      </c>
      <c r="X72" s="84" t="s">
        <v>186</v>
      </c>
      <c r="Y72" s="84" t="s">
        <v>171</v>
      </c>
      <c r="Z72" s="84" t="s">
        <v>203</v>
      </c>
      <c r="AA72" s="32" t="s">
        <v>223</v>
      </c>
      <c r="AB72" s="84" t="s">
        <v>46</v>
      </c>
      <c r="AC72" s="84" t="s">
        <v>381</v>
      </c>
      <c r="AD72" s="84" t="s">
        <v>214</v>
      </c>
      <c r="AE72" s="32" t="s">
        <v>215</v>
      </c>
      <c r="AF72" s="32" t="s">
        <v>223</v>
      </c>
      <c r="AG72" s="84" t="s">
        <v>58</v>
      </c>
      <c r="AH72" s="84" t="s">
        <v>290</v>
      </c>
      <c r="AI72" s="32" t="s">
        <v>349</v>
      </c>
      <c r="AJ72" s="84" t="s">
        <v>53</v>
      </c>
      <c r="AK72" s="84" t="s">
        <v>54</v>
      </c>
      <c r="AL72" s="36"/>
      <c r="AM72" s="137">
        <v>69.584475297194203</v>
      </c>
      <c r="AN72" s="137">
        <v>367.54500885009702</v>
      </c>
      <c r="AO72" s="137">
        <v>64.026820402878897</v>
      </c>
      <c r="AP72" s="137">
        <v>124.169043731689</v>
      </c>
      <c r="AQ72" s="137">
        <v>53.625028170072099</v>
      </c>
      <c r="AR72" s="137">
        <v>106.15221481323201</v>
      </c>
      <c r="AS72" s="137">
        <v>36.637332769540599</v>
      </c>
      <c r="AT72" s="137">
        <v>80.577391052246099</v>
      </c>
      <c r="AU72" s="137">
        <v>19.890818815964899</v>
      </c>
      <c r="AV72" s="137">
        <v>58.081820297241201</v>
      </c>
      <c r="AW72" s="137">
        <v>13.1704400502718</v>
      </c>
      <c r="AX72" s="137">
        <v>50.365449523925697</v>
      </c>
      <c r="AY72" s="137">
        <v>11.1775188446044</v>
      </c>
      <c r="AZ72" s="137">
        <v>51.525625419616702</v>
      </c>
      <c r="BA72" s="137">
        <v>7.6216214711849499</v>
      </c>
      <c r="BB72" s="137">
        <v>50.083456802368097</v>
      </c>
      <c r="BC72" s="137">
        <v>5.8996958916003797</v>
      </c>
      <c r="BD72" s="137">
        <v>51.834704017639098</v>
      </c>
      <c r="BE72" s="138">
        <v>5.7768096006833503</v>
      </c>
      <c r="BF72" s="138">
        <v>51.660117149352999</v>
      </c>
      <c r="BG72" s="138">
        <v>5.7084893721800496</v>
      </c>
      <c r="BH72" s="138">
        <v>51.295000839233303</v>
      </c>
      <c r="BI72" s="138">
        <v>4.99220122740818</v>
      </c>
      <c r="BJ72" s="138">
        <v>50.827589225769003</v>
      </c>
      <c r="BK72" s="138">
        <v>5.69364285469055</v>
      </c>
      <c r="BL72" s="138">
        <v>49.743533706664998</v>
      </c>
      <c r="BM72" s="138"/>
      <c r="BN72" s="138"/>
      <c r="BO72" s="138">
        <v>500</v>
      </c>
      <c r="BP72" s="36"/>
      <c r="BQ72" s="32"/>
      <c r="BR72" s="49"/>
      <c r="BS72" s="68" t="s">
        <v>373</v>
      </c>
      <c r="BT72" s="101" t="s">
        <v>372</v>
      </c>
      <c r="BU72" s="15" t="s">
        <v>371</v>
      </c>
      <c r="BV72" s="15" t="s">
        <v>370</v>
      </c>
      <c r="BW72" s="115" t="s">
        <v>369</v>
      </c>
      <c r="BX72" s="15" t="s">
        <v>368</v>
      </c>
    </row>
    <row r="73" spans="1:76" ht="10.199999999999999" x14ac:dyDescent="0.2">
      <c r="A73" s="30"/>
      <c r="B73" s="32">
        <v>36</v>
      </c>
      <c r="C73" s="49" t="s">
        <v>168</v>
      </c>
      <c r="D73" s="49" t="s">
        <v>37</v>
      </c>
      <c r="E73" s="32" t="s">
        <v>146</v>
      </c>
      <c r="F73" s="30"/>
      <c r="G73" s="35" t="s">
        <v>39</v>
      </c>
      <c r="H73" s="83" t="s">
        <v>239</v>
      </c>
      <c r="I73" s="83" t="s">
        <v>323</v>
      </c>
      <c r="J73" s="83" t="s">
        <v>347</v>
      </c>
      <c r="K73" s="83" t="s">
        <v>348</v>
      </c>
      <c r="L73" s="84">
        <v>500</v>
      </c>
      <c r="M73" s="84">
        <v>30</v>
      </c>
      <c r="N73" s="34">
        <v>62</v>
      </c>
      <c r="O73" s="84" t="s">
        <v>318</v>
      </c>
      <c r="P73" s="84" t="s">
        <v>46</v>
      </c>
      <c r="Q73" s="34" t="s">
        <v>199</v>
      </c>
      <c r="R73" s="84" t="s">
        <v>216</v>
      </c>
      <c r="S73" s="32" t="s">
        <v>197</v>
      </c>
      <c r="T73" s="34" t="s">
        <v>200</v>
      </c>
      <c r="U73" s="32" t="s">
        <v>223</v>
      </c>
      <c r="V73" s="83" t="s">
        <v>224</v>
      </c>
      <c r="W73" s="84" t="s">
        <v>184</v>
      </c>
      <c r="X73" s="84" t="s">
        <v>186</v>
      </c>
      <c r="Y73" s="84" t="s">
        <v>171</v>
      </c>
      <c r="Z73" s="84" t="s">
        <v>203</v>
      </c>
      <c r="AA73" s="32" t="s">
        <v>223</v>
      </c>
      <c r="AB73" s="84" t="s">
        <v>46</v>
      </c>
      <c r="AC73" s="32" t="s">
        <v>46</v>
      </c>
      <c r="AD73" s="84" t="s">
        <v>214</v>
      </c>
      <c r="AE73" s="32" t="s">
        <v>215</v>
      </c>
      <c r="AF73" s="32" t="s">
        <v>223</v>
      </c>
      <c r="AG73" s="84" t="s">
        <v>58</v>
      </c>
      <c r="AH73" s="84" t="s">
        <v>290</v>
      </c>
      <c r="AI73" s="32" t="s">
        <v>349</v>
      </c>
      <c r="AJ73" s="84" t="s">
        <v>53</v>
      </c>
      <c r="AK73" s="84" t="s">
        <v>54</v>
      </c>
      <c r="AL73" s="36"/>
      <c r="AM73" s="137">
        <v>77.163892599252506</v>
      </c>
      <c r="AN73" s="137">
        <v>171.56161193847601</v>
      </c>
      <c r="AO73" s="137">
        <v>69.928154138418293</v>
      </c>
      <c r="AP73" s="137">
        <v>122.02747650146399</v>
      </c>
      <c r="AQ73" s="137">
        <v>65.845301994910599</v>
      </c>
      <c r="AR73" s="137">
        <v>174.28813781738199</v>
      </c>
      <c r="AS73" s="137">
        <v>51.501893997192298</v>
      </c>
      <c r="AT73" s="137">
        <v>100.102481842041</v>
      </c>
      <c r="AU73" s="137">
        <v>28.319895084087602</v>
      </c>
      <c r="AV73" s="137">
        <v>131.741434478759</v>
      </c>
      <c r="AW73" s="137">
        <v>21.7767937733576</v>
      </c>
      <c r="AX73" s="137">
        <v>134.157033920288</v>
      </c>
      <c r="AY73" s="137">
        <v>20.559630540701001</v>
      </c>
      <c r="AZ73" s="137">
        <v>135.79482688903801</v>
      </c>
      <c r="BA73" s="137">
        <v>19.9740872016319</v>
      </c>
      <c r="BB73" s="137">
        <v>134.90266761779699</v>
      </c>
      <c r="BC73" s="137">
        <v>20.4704525287334</v>
      </c>
      <c r="BD73" s="137">
        <v>136.51371307373</v>
      </c>
      <c r="BE73" s="138">
        <v>20.2074242371779</v>
      </c>
      <c r="BF73" s="138">
        <v>134.60813751220701</v>
      </c>
      <c r="BG73" s="138">
        <v>19.098481985238799</v>
      </c>
      <c r="BH73" s="138">
        <v>135.52069168090799</v>
      </c>
      <c r="BI73" s="138">
        <v>17.525957400982101</v>
      </c>
      <c r="BJ73" s="138">
        <v>134.086605072021</v>
      </c>
      <c r="BK73" s="138">
        <v>17.2359170546898</v>
      </c>
      <c r="BL73" s="138">
        <v>127.173500823974</v>
      </c>
      <c r="BM73" s="138"/>
      <c r="BN73" s="138"/>
      <c r="BO73" s="138">
        <v>500</v>
      </c>
      <c r="BP73" s="36"/>
      <c r="BQ73" s="32"/>
      <c r="BR73" s="49"/>
      <c r="BS73" s="68" t="s">
        <v>379</v>
      </c>
      <c r="BT73" s="103" t="s">
        <v>378</v>
      </c>
      <c r="BU73" s="15" t="s">
        <v>377</v>
      </c>
      <c r="BV73" s="15" t="s">
        <v>376</v>
      </c>
      <c r="BW73" s="113" t="s">
        <v>375</v>
      </c>
      <c r="BX73" s="15" t="s">
        <v>374</v>
      </c>
    </row>
    <row r="74" spans="1:76" ht="10.199999999999999" x14ac:dyDescent="0.2">
      <c r="A74" s="30"/>
      <c r="B74" s="99">
        <v>37</v>
      </c>
      <c r="C74" s="49" t="s">
        <v>168</v>
      </c>
      <c r="D74" s="49" t="s">
        <v>37</v>
      </c>
      <c r="E74" s="32" t="s">
        <v>146</v>
      </c>
      <c r="F74" s="30"/>
      <c r="G74" s="35" t="s">
        <v>39</v>
      </c>
      <c r="H74" s="83" t="s">
        <v>239</v>
      </c>
      <c r="I74" s="83" t="s">
        <v>323</v>
      </c>
      <c r="J74" s="83" t="s">
        <v>347</v>
      </c>
      <c r="K74" s="83" t="s">
        <v>348</v>
      </c>
      <c r="L74" s="84">
        <v>500</v>
      </c>
      <c r="M74" s="84">
        <v>30</v>
      </c>
      <c r="N74" s="34">
        <v>62</v>
      </c>
      <c r="O74" s="84" t="s">
        <v>318</v>
      </c>
      <c r="P74" s="84" t="s">
        <v>46</v>
      </c>
      <c r="Q74" s="34" t="s">
        <v>199</v>
      </c>
      <c r="R74" s="84" t="s">
        <v>216</v>
      </c>
      <c r="S74" s="84" t="s">
        <v>320</v>
      </c>
      <c r="T74" s="34" t="s">
        <v>200</v>
      </c>
      <c r="U74" s="83" t="s">
        <v>319</v>
      </c>
      <c r="V74" s="83" t="s">
        <v>224</v>
      </c>
      <c r="W74" s="84" t="s">
        <v>184</v>
      </c>
      <c r="X74" s="84" t="s">
        <v>186</v>
      </c>
      <c r="Y74" s="84" t="s">
        <v>171</v>
      </c>
      <c r="Z74" s="84" t="s">
        <v>203</v>
      </c>
      <c r="AA74" s="83" t="s">
        <v>319</v>
      </c>
      <c r="AB74" s="84" t="s">
        <v>46</v>
      </c>
      <c r="AC74" s="32" t="s">
        <v>46</v>
      </c>
      <c r="AD74" s="84" t="s">
        <v>214</v>
      </c>
      <c r="AE74" s="84" t="s">
        <v>321</v>
      </c>
      <c r="AF74" s="84" t="s">
        <v>322</v>
      </c>
      <c r="AG74" s="84" t="s">
        <v>58</v>
      </c>
      <c r="AH74" s="84" t="s">
        <v>290</v>
      </c>
      <c r="AI74" s="32" t="s">
        <v>349</v>
      </c>
      <c r="AJ74" s="84" t="s">
        <v>53</v>
      </c>
      <c r="AK74" s="84" t="s">
        <v>54</v>
      </c>
      <c r="AL74" s="36"/>
      <c r="AM74" s="137">
        <v>77.160429881169193</v>
      </c>
      <c r="AN74" s="137">
        <v>197.976553344726</v>
      </c>
      <c r="AO74" s="137">
        <v>81.510749523456198</v>
      </c>
      <c r="AP74" s="137">
        <v>301.31586914062501</v>
      </c>
      <c r="AQ74" s="137">
        <v>70.668027584369298</v>
      </c>
      <c r="AR74" s="137">
        <v>217.27536163330001</v>
      </c>
      <c r="AS74" s="137">
        <v>55.8100266089806</v>
      </c>
      <c r="AT74" s="137">
        <v>88.607292938232405</v>
      </c>
      <c r="AU74" s="137">
        <v>36.754604339599602</v>
      </c>
      <c r="AV74" s="137">
        <v>76.8684581756591</v>
      </c>
      <c r="AW74" s="137">
        <v>25.3153038758497</v>
      </c>
      <c r="AX74" s="137">
        <v>88.568832015991205</v>
      </c>
      <c r="AY74" s="137">
        <v>20.748408977801901</v>
      </c>
      <c r="AZ74" s="137">
        <v>66.4786464691162</v>
      </c>
      <c r="BA74" s="137">
        <v>14.3516633693988</v>
      </c>
      <c r="BB74" s="137">
        <v>65.119573593139606</v>
      </c>
      <c r="BC74" s="137">
        <v>14.091361155876699</v>
      </c>
      <c r="BD74" s="137">
        <v>70.404528808593696</v>
      </c>
      <c r="BE74" s="138">
        <v>12.422366545750499</v>
      </c>
      <c r="BF74" s="138">
        <v>70.141420555114706</v>
      </c>
      <c r="BG74" s="138">
        <v>11.850096812615</v>
      </c>
      <c r="BH74" s="138">
        <v>70.333775901794397</v>
      </c>
      <c r="BI74" s="138">
        <v>11.6689128875732</v>
      </c>
      <c r="BJ74" s="138">
        <v>70.539445877075195</v>
      </c>
      <c r="BK74" s="138">
        <v>11.458161354064901</v>
      </c>
      <c r="BL74" s="138">
        <v>70.992649078369098</v>
      </c>
      <c r="BM74" s="138"/>
      <c r="BN74" s="138"/>
      <c r="BO74" s="138">
        <v>500</v>
      </c>
      <c r="BP74" s="36"/>
      <c r="BQ74" s="32"/>
      <c r="BR74" s="49"/>
      <c r="BS74" s="68" t="s">
        <v>389</v>
      </c>
      <c r="BT74" s="106" t="s">
        <v>388</v>
      </c>
      <c r="BU74" s="15" t="s">
        <v>387</v>
      </c>
      <c r="BV74" s="15" t="s">
        <v>386</v>
      </c>
      <c r="BW74" s="112" t="s">
        <v>385</v>
      </c>
      <c r="BX74" s="15" t="s">
        <v>384</v>
      </c>
    </row>
    <row r="75" spans="1:76" ht="10.199999999999999" x14ac:dyDescent="0.2">
      <c r="A75" s="30"/>
      <c r="B75" s="32">
        <v>38</v>
      </c>
      <c r="C75" s="49" t="s">
        <v>168</v>
      </c>
      <c r="D75" s="49" t="s">
        <v>37</v>
      </c>
      <c r="E75" s="32" t="s">
        <v>146</v>
      </c>
      <c r="F75" s="30"/>
      <c r="G75" s="35" t="s">
        <v>39</v>
      </c>
      <c r="H75" s="83" t="s">
        <v>239</v>
      </c>
      <c r="I75" s="83" t="s">
        <v>323</v>
      </c>
      <c r="J75" s="83" t="s">
        <v>347</v>
      </c>
      <c r="K75" s="83" t="s">
        <v>348</v>
      </c>
      <c r="L75" s="84">
        <v>500</v>
      </c>
      <c r="M75" s="84">
        <v>30</v>
      </c>
      <c r="N75" s="34">
        <v>62</v>
      </c>
      <c r="O75" s="84" t="s">
        <v>318</v>
      </c>
      <c r="P75" s="84" t="s">
        <v>46</v>
      </c>
      <c r="Q75" s="34" t="s">
        <v>199</v>
      </c>
      <c r="R75" s="84" t="s">
        <v>216</v>
      </c>
      <c r="S75" s="32" t="s">
        <v>197</v>
      </c>
      <c r="T75" s="34" t="s">
        <v>200</v>
      </c>
      <c r="U75" s="32" t="s">
        <v>223</v>
      </c>
      <c r="V75" s="83" t="s">
        <v>224</v>
      </c>
      <c r="W75" s="84" t="s">
        <v>184</v>
      </c>
      <c r="X75" s="84" t="s">
        <v>186</v>
      </c>
      <c r="Y75" s="84" t="s">
        <v>171</v>
      </c>
      <c r="Z75" s="84" t="s">
        <v>203</v>
      </c>
      <c r="AA75" s="32" t="s">
        <v>223</v>
      </c>
      <c r="AB75" s="84" t="s">
        <v>46</v>
      </c>
      <c r="AC75" s="32" t="s">
        <v>46</v>
      </c>
      <c r="AD75" s="32" t="s">
        <v>179</v>
      </c>
      <c r="AE75" s="32" t="s">
        <v>382</v>
      </c>
      <c r="AF75" s="32" t="s">
        <v>223</v>
      </c>
      <c r="AG75" s="84" t="s">
        <v>58</v>
      </c>
      <c r="AH75" s="84" t="s">
        <v>290</v>
      </c>
      <c r="AI75" s="84" t="s">
        <v>291</v>
      </c>
      <c r="AJ75" s="84" t="s">
        <v>53</v>
      </c>
      <c r="AK75" s="84" t="s">
        <v>54</v>
      </c>
      <c r="AL75" s="36"/>
      <c r="AM75" s="137">
        <v>86.222018315241797</v>
      </c>
      <c r="AN75" s="137">
        <v>220.32329711913999</v>
      </c>
      <c r="AO75" s="137">
        <v>74.459404725294803</v>
      </c>
      <c r="AP75" s="137">
        <v>323.02738342285102</v>
      </c>
      <c r="AQ75" s="137">
        <v>69.033628903902496</v>
      </c>
      <c r="AR75" s="137">
        <v>131.93752136230401</v>
      </c>
      <c r="AS75" s="137">
        <v>56.181474392230697</v>
      </c>
      <c r="AT75" s="137">
        <v>124.516310119628</v>
      </c>
      <c r="AU75" s="137">
        <v>41.7147727379432</v>
      </c>
      <c r="AV75" s="137">
        <v>96.276521301269497</v>
      </c>
      <c r="AW75" s="137">
        <v>24.802778610816301</v>
      </c>
      <c r="AX75" s="137">
        <v>90.445998764037995</v>
      </c>
      <c r="AY75" s="137">
        <v>24.230807451101398</v>
      </c>
      <c r="AZ75" s="137">
        <v>79.175647735595703</v>
      </c>
      <c r="BA75" s="137">
        <v>20.8717405979449</v>
      </c>
      <c r="BB75" s="137">
        <v>84.484105682372999</v>
      </c>
      <c r="BC75" s="137">
        <v>21.601840532743001</v>
      </c>
      <c r="BD75" s="137">
        <v>75.149966430663994</v>
      </c>
      <c r="BE75" s="138">
        <v>13.022100375248799</v>
      </c>
      <c r="BF75" s="138">
        <v>73.854158782958905</v>
      </c>
      <c r="BG75" s="138">
        <v>12.7273061825678</v>
      </c>
      <c r="BH75" s="138">
        <v>71.278323173522907</v>
      </c>
      <c r="BI75" s="138">
        <v>11.410540250631399</v>
      </c>
      <c r="BJ75" s="138">
        <v>72.416191101074205</v>
      </c>
      <c r="BK75" s="138">
        <v>11.148422057812001</v>
      </c>
      <c r="BL75" s="138">
        <v>72.812332916259706</v>
      </c>
      <c r="BM75" s="138"/>
      <c r="BN75" s="138"/>
      <c r="BO75" s="138">
        <v>500</v>
      </c>
      <c r="BP75" s="36"/>
      <c r="BQ75" s="32"/>
      <c r="BR75" s="49"/>
      <c r="BS75" s="68" t="s">
        <v>395</v>
      </c>
      <c r="BT75" s="103" t="s">
        <v>394</v>
      </c>
      <c r="BU75" s="15" t="s">
        <v>393</v>
      </c>
      <c r="BV75" s="15" t="s">
        <v>392</v>
      </c>
      <c r="BW75" s="113" t="s">
        <v>391</v>
      </c>
      <c r="BX75" s="15" t="s">
        <v>390</v>
      </c>
    </row>
    <row r="76" spans="1:76" ht="10.199999999999999" x14ac:dyDescent="0.2">
      <c r="A76" s="30"/>
      <c r="B76" s="32">
        <v>39</v>
      </c>
      <c r="C76" s="49" t="s">
        <v>168</v>
      </c>
      <c r="D76" s="49" t="s">
        <v>37</v>
      </c>
      <c r="E76" s="32" t="s">
        <v>146</v>
      </c>
      <c r="F76" s="30"/>
      <c r="G76" s="35" t="s">
        <v>39</v>
      </c>
      <c r="H76" s="83" t="s">
        <v>239</v>
      </c>
      <c r="I76" s="83" t="s">
        <v>323</v>
      </c>
      <c r="J76" s="83" t="s">
        <v>347</v>
      </c>
      <c r="K76" s="83" t="s">
        <v>348</v>
      </c>
      <c r="L76" s="84">
        <v>500</v>
      </c>
      <c r="M76" s="84">
        <v>30</v>
      </c>
      <c r="N76" s="34">
        <v>62</v>
      </c>
      <c r="O76" s="84" t="s">
        <v>318</v>
      </c>
      <c r="P76" s="84" t="s">
        <v>46</v>
      </c>
      <c r="Q76" s="34" t="s">
        <v>199</v>
      </c>
      <c r="R76" s="84" t="s">
        <v>216</v>
      </c>
      <c r="S76" s="84" t="s">
        <v>320</v>
      </c>
      <c r="T76" s="34" t="s">
        <v>200</v>
      </c>
      <c r="U76" s="47" t="s">
        <v>229</v>
      </c>
      <c r="V76" s="83" t="s">
        <v>224</v>
      </c>
      <c r="W76" s="84" t="s">
        <v>184</v>
      </c>
      <c r="X76" s="84" t="s">
        <v>186</v>
      </c>
      <c r="Y76" s="84" t="s">
        <v>171</v>
      </c>
      <c r="Z76" s="84" t="s">
        <v>203</v>
      </c>
      <c r="AA76" s="47" t="s">
        <v>229</v>
      </c>
      <c r="AB76" s="84" t="s">
        <v>46</v>
      </c>
      <c r="AC76" s="84" t="s">
        <v>381</v>
      </c>
      <c r="AD76" s="84" t="s">
        <v>214</v>
      </c>
      <c r="AE76" s="32" t="s">
        <v>258</v>
      </c>
      <c r="AF76" s="32" t="s">
        <v>229</v>
      </c>
      <c r="AG76" s="84" t="s">
        <v>58</v>
      </c>
      <c r="AH76" s="84" t="s">
        <v>290</v>
      </c>
      <c r="AI76" s="84" t="s">
        <v>291</v>
      </c>
      <c r="AJ76" s="84" t="s">
        <v>53</v>
      </c>
      <c r="AK76" s="84" t="s">
        <v>54</v>
      </c>
      <c r="AL76" s="36"/>
      <c r="AM76" s="137">
        <v>79.613837315485995</v>
      </c>
      <c r="AN76" s="137">
        <v>175.83980407714799</v>
      </c>
      <c r="AO76" s="137">
        <v>66.270713952871404</v>
      </c>
      <c r="AP76" s="137">
        <v>149.836348724365</v>
      </c>
      <c r="AQ76" s="137">
        <v>60.260359984177803</v>
      </c>
      <c r="AR76" s="137">
        <v>216.34099731445301</v>
      </c>
      <c r="AS76" s="137">
        <v>45.430628849909802</v>
      </c>
      <c r="AT76" s="137">
        <v>127.57290649414</v>
      </c>
      <c r="AU76" s="137">
        <v>27.275991146380999</v>
      </c>
      <c r="AV76" s="137">
        <v>83.037588119506793</v>
      </c>
      <c r="AW76" s="137">
        <v>21.382183918586101</v>
      </c>
      <c r="AX76" s="137">
        <v>114.834735107421</v>
      </c>
      <c r="AY76" s="137">
        <v>13.1841574815603</v>
      </c>
      <c r="AZ76" s="137">
        <v>83.297084426879806</v>
      </c>
      <c r="BA76" s="137">
        <v>14.860706366025401</v>
      </c>
      <c r="BB76" s="137">
        <v>81.191492462158195</v>
      </c>
      <c r="BC76" s="137">
        <v>16.811285128960201</v>
      </c>
      <c r="BD76" s="137">
        <v>73.894224929809496</v>
      </c>
      <c r="BE76" s="138">
        <v>11.0506406563978</v>
      </c>
      <c r="BF76" s="138">
        <v>66.647617340087805</v>
      </c>
      <c r="BG76" s="138">
        <v>10.0866502615121</v>
      </c>
      <c r="BH76" s="138">
        <v>65.950553512573194</v>
      </c>
      <c r="BI76" s="138">
        <v>9.3199940644777701</v>
      </c>
      <c r="BJ76" s="138">
        <v>63.411864089965803</v>
      </c>
      <c r="BK76" s="138">
        <v>6.7283964890700103</v>
      </c>
      <c r="BL76" s="138">
        <v>62.937532806396398</v>
      </c>
      <c r="BM76" s="138"/>
      <c r="BN76" s="138"/>
      <c r="BO76" s="138">
        <v>500</v>
      </c>
      <c r="BP76" s="36"/>
      <c r="BQ76" s="32"/>
      <c r="BR76" s="49"/>
      <c r="BS76" s="68" t="s">
        <v>401</v>
      </c>
      <c r="BT76" s="103" t="s">
        <v>400</v>
      </c>
      <c r="BU76" s="15" t="s">
        <v>399</v>
      </c>
      <c r="BV76" s="15" t="s">
        <v>398</v>
      </c>
      <c r="BW76" s="113" t="s">
        <v>397</v>
      </c>
      <c r="BX76" s="15" t="s">
        <v>396</v>
      </c>
    </row>
    <row r="77" spans="1:76" ht="10.199999999999999" x14ac:dyDescent="0.2">
      <c r="A77" s="30"/>
      <c r="B77" s="99">
        <v>40</v>
      </c>
      <c r="C77" s="49" t="s">
        <v>168</v>
      </c>
      <c r="D77" s="49" t="s">
        <v>37</v>
      </c>
      <c r="E77" s="32" t="s">
        <v>146</v>
      </c>
      <c r="F77" s="30"/>
      <c r="G77" s="35" t="s">
        <v>39</v>
      </c>
      <c r="H77" s="83" t="s">
        <v>239</v>
      </c>
      <c r="I77" s="83" t="s">
        <v>323</v>
      </c>
      <c r="J77" s="83" t="s">
        <v>347</v>
      </c>
      <c r="K77" s="83" t="s">
        <v>348</v>
      </c>
      <c r="L77" s="84">
        <v>500</v>
      </c>
      <c r="M77" s="84">
        <v>30</v>
      </c>
      <c r="N77" s="34">
        <v>62</v>
      </c>
      <c r="O77" s="84" t="s">
        <v>318</v>
      </c>
      <c r="P77" s="84" t="s">
        <v>46</v>
      </c>
      <c r="Q77" s="32" t="s">
        <v>227</v>
      </c>
      <c r="R77" s="32" t="s">
        <v>227</v>
      </c>
      <c r="S77" s="32" t="s">
        <v>227</v>
      </c>
      <c r="T77" s="32" t="s">
        <v>234</v>
      </c>
      <c r="U77" s="47" t="s">
        <v>229</v>
      </c>
      <c r="V77" s="83" t="s">
        <v>224</v>
      </c>
      <c r="W77" s="84" t="s">
        <v>184</v>
      </c>
      <c r="X77" s="84" t="s">
        <v>186</v>
      </c>
      <c r="Y77" s="84" t="s">
        <v>171</v>
      </c>
      <c r="Z77" s="84" t="s">
        <v>203</v>
      </c>
      <c r="AA77" s="47" t="s">
        <v>229</v>
      </c>
      <c r="AB77" s="84" t="s">
        <v>46</v>
      </c>
      <c r="AC77" s="84" t="s">
        <v>381</v>
      </c>
      <c r="AD77" s="84" t="s">
        <v>214</v>
      </c>
      <c r="AE77" s="32" t="s">
        <v>258</v>
      </c>
      <c r="AF77" s="32" t="s">
        <v>229</v>
      </c>
      <c r="AG77" s="84" t="s">
        <v>58</v>
      </c>
      <c r="AH77" s="84" t="s">
        <v>290</v>
      </c>
      <c r="AI77" s="84" t="s">
        <v>291</v>
      </c>
      <c r="AJ77" s="84" t="s">
        <v>53</v>
      </c>
      <c r="AK77" s="84" t="s">
        <v>54</v>
      </c>
      <c r="AL77" s="36"/>
      <c r="AM77" s="137">
        <v>88.351120288555407</v>
      </c>
      <c r="AN77" s="137">
        <v>233.30315246582001</v>
      </c>
      <c r="AO77" s="137">
        <v>74.083017495962295</v>
      </c>
      <c r="AP77" s="137">
        <v>115.344236755371</v>
      </c>
      <c r="AQ77" s="137">
        <v>68.794708545391302</v>
      </c>
      <c r="AR77" s="137">
        <v>151.300239562988</v>
      </c>
      <c r="AS77" s="137">
        <v>47.859511302067602</v>
      </c>
      <c r="AT77" s="137">
        <v>81.051201629638598</v>
      </c>
      <c r="AU77" s="137">
        <v>31.150267380934402</v>
      </c>
      <c r="AV77" s="137">
        <v>74.216021728515599</v>
      </c>
      <c r="AW77" s="137">
        <v>20.055114819453301</v>
      </c>
      <c r="AX77" s="137">
        <v>51.542720794677699</v>
      </c>
      <c r="AY77" s="137">
        <v>15.8456637675945</v>
      </c>
      <c r="AZ77" s="137">
        <v>85.599415969848593</v>
      </c>
      <c r="BA77" s="137">
        <v>17.075503349304199</v>
      </c>
      <c r="BB77" s="137">
        <v>66.4597755432128</v>
      </c>
      <c r="BC77" s="137">
        <v>10.947466740241399</v>
      </c>
      <c r="BD77" s="137">
        <v>53.417679595947199</v>
      </c>
      <c r="BE77" s="138">
        <v>9.9909510795886707</v>
      </c>
      <c r="BF77" s="138">
        <v>54.103751373290997</v>
      </c>
      <c r="BG77" s="138">
        <v>9.3967018127441406</v>
      </c>
      <c r="BH77" s="138">
        <v>51.684416007995601</v>
      </c>
      <c r="BI77" s="138">
        <v>7.5472534986642597</v>
      </c>
      <c r="BJ77" s="138">
        <v>48.813772201538001</v>
      </c>
      <c r="BK77" s="138">
        <v>6.4159433383208002</v>
      </c>
      <c r="BL77" s="138">
        <v>52.3102023124694</v>
      </c>
      <c r="BM77" s="138"/>
      <c r="BN77" s="138"/>
      <c r="BO77" s="138">
        <v>500</v>
      </c>
      <c r="BP77" s="36"/>
      <c r="BQ77" s="32"/>
      <c r="BR77" s="49"/>
      <c r="BS77" s="68" t="s">
        <v>407</v>
      </c>
      <c r="BT77" s="102" t="s">
        <v>406</v>
      </c>
      <c r="BU77" s="15" t="s">
        <v>405</v>
      </c>
      <c r="BV77" s="15" t="s">
        <v>404</v>
      </c>
      <c r="BW77" s="114" t="s">
        <v>403</v>
      </c>
      <c r="BX77" s="15" t="s">
        <v>402</v>
      </c>
    </row>
    <row r="78" spans="1:76" ht="10.199999999999999" x14ac:dyDescent="0.2">
      <c r="A78" s="30"/>
      <c r="B78" s="32">
        <v>41</v>
      </c>
      <c r="C78" s="49" t="s">
        <v>168</v>
      </c>
      <c r="D78" s="49" t="s">
        <v>37</v>
      </c>
      <c r="E78" s="32" t="s">
        <v>146</v>
      </c>
      <c r="F78" s="30"/>
      <c r="G78" s="35" t="s">
        <v>39</v>
      </c>
      <c r="H78" s="47" t="s">
        <v>256</v>
      </c>
      <c r="I78" s="83" t="s">
        <v>323</v>
      </c>
      <c r="J78" s="83" t="s">
        <v>347</v>
      </c>
      <c r="K78" s="83" t="s">
        <v>348</v>
      </c>
      <c r="L78" s="84">
        <v>500</v>
      </c>
      <c r="M78" s="84">
        <v>30</v>
      </c>
      <c r="N78" s="34">
        <v>62</v>
      </c>
      <c r="O78" s="84" t="s">
        <v>318</v>
      </c>
      <c r="P78" s="84" t="s">
        <v>46</v>
      </c>
      <c r="Q78" s="32" t="s">
        <v>227</v>
      </c>
      <c r="R78" s="32" t="s">
        <v>227</v>
      </c>
      <c r="S78" s="32" t="s">
        <v>227</v>
      </c>
      <c r="T78" s="32" t="s">
        <v>234</v>
      </c>
      <c r="U78" s="47" t="s">
        <v>229</v>
      </c>
      <c r="V78" s="83" t="s">
        <v>224</v>
      </c>
      <c r="W78" s="84" t="s">
        <v>184</v>
      </c>
      <c r="X78" s="84" t="s">
        <v>186</v>
      </c>
      <c r="Y78" s="84" t="s">
        <v>171</v>
      </c>
      <c r="Z78" s="84" t="s">
        <v>203</v>
      </c>
      <c r="AA78" s="47" t="s">
        <v>229</v>
      </c>
      <c r="AB78" s="84" t="s">
        <v>46</v>
      </c>
      <c r="AC78" s="84" t="s">
        <v>381</v>
      </c>
      <c r="AD78" s="84" t="s">
        <v>214</v>
      </c>
      <c r="AE78" s="32" t="s">
        <v>258</v>
      </c>
      <c r="AF78" s="32" t="s">
        <v>229</v>
      </c>
      <c r="AG78" s="84" t="s">
        <v>58</v>
      </c>
      <c r="AH78" s="84" t="s">
        <v>290</v>
      </c>
      <c r="AI78" s="84" t="s">
        <v>291</v>
      </c>
      <c r="AJ78" s="84" t="s">
        <v>53</v>
      </c>
      <c r="AK78" s="84" t="s">
        <v>54</v>
      </c>
      <c r="AL78" s="36"/>
      <c r="AM78" s="139">
        <v>80.7028999328613</v>
      </c>
      <c r="AN78" s="139">
        <v>229.08037719726499</v>
      </c>
      <c r="AO78" s="139">
        <v>74.240450345552802</v>
      </c>
      <c r="AP78" s="139">
        <v>149.751020050048</v>
      </c>
      <c r="AQ78" s="139">
        <v>61.406195420485197</v>
      </c>
      <c r="AR78" s="139">
        <v>127.01690673828099</v>
      </c>
      <c r="AS78" s="139">
        <v>43.709268129788903</v>
      </c>
      <c r="AT78" s="139">
        <v>110.424712371826</v>
      </c>
      <c r="AU78" s="139">
        <v>28.049994175250699</v>
      </c>
      <c r="AV78" s="139">
        <v>83.988044738769503</v>
      </c>
      <c r="AW78" s="139">
        <v>16.457451270176801</v>
      </c>
      <c r="AX78" s="139">
        <v>90.6736906051635</v>
      </c>
      <c r="AY78" s="139">
        <v>15.7893098317659</v>
      </c>
      <c r="AZ78" s="139">
        <v>67.581919860839804</v>
      </c>
      <c r="BA78" s="139">
        <v>18.514284427349299</v>
      </c>
      <c r="BB78" s="139">
        <v>77.3369228363037</v>
      </c>
      <c r="BC78" s="139">
        <v>18.504056893862199</v>
      </c>
      <c r="BD78" s="139">
        <v>71.512132263183503</v>
      </c>
      <c r="BE78" s="139">
        <v>12.1372434542729</v>
      </c>
      <c r="BF78" s="139">
        <v>63.8427211761474</v>
      </c>
      <c r="BG78" s="139">
        <v>11.6171652537125</v>
      </c>
      <c r="BH78" s="139">
        <v>73.311181068420396</v>
      </c>
      <c r="BI78" s="139">
        <v>7.9650766115922096</v>
      </c>
      <c r="BJ78" s="139">
        <v>61.638251399993898</v>
      </c>
      <c r="BK78" s="139">
        <v>5.8559831747641899</v>
      </c>
      <c r="BL78" s="139">
        <v>68.109468650817803</v>
      </c>
      <c r="BM78" s="138"/>
      <c r="BN78" s="138"/>
      <c r="BO78" s="138">
        <v>500</v>
      </c>
      <c r="BP78" s="36"/>
      <c r="BQ78" s="32"/>
      <c r="BR78" s="49"/>
      <c r="BS78" s="15" t="s">
        <v>416</v>
      </c>
      <c r="BT78" s="15" t="s">
        <v>415</v>
      </c>
      <c r="BU78" s="15" t="s">
        <v>413</v>
      </c>
      <c r="BV78" s="15" t="s">
        <v>414</v>
      </c>
      <c r="BW78" s="15" t="s">
        <v>412</v>
      </c>
      <c r="BX78" s="15" t="s">
        <v>411</v>
      </c>
    </row>
    <row r="79" spans="1:76" ht="10.199999999999999" x14ac:dyDescent="0.2">
      <c r="A79" s="30"/>
      <c r="B79" s="32" t="s">
        <v>417</v>
      </c>
      <c r="C79" s="49" t="s">
        <v>168</v>
      </c>
      <c r="D79" s="49" t="s">
        <v>37</v>
      </c>
      <c r="E79" s="32" t="s">
        <v>146</v>
      </c>
      <c r="F79" s="30"/>
      <c r="G79" s="32" t="s">
        <v>383</v>
      </c>
      <c r="H79" s="47" t="s">
        <v>256</v>
      </c>
      <c r="I79" s="83" t="s">
        <v>323</v>
      </c>
      <c r="J79" s="83" t="s">
        <v>347</v>
      </c>
      <c r="K79" s="83" t="s">
        <v>348</v>
      </c>
      <c r="L79" s="83">
        <v>500</v>
      </c>
      <c r="M79" s="84">
        <v>60</v>
      </c>
      <c r="N79" s="34">
        <v>62</v>
      </c>
      <c r="O79" s="84" t="s">
        <v>318</v>
      </c>
      <c r="P79" s="84" t="s">
        <v>46</v>
      </c>
      <c r="Q79" s="34" t="s">
        <v>199</v>
      </c>
      <c r="R79" s="32" t="s">
        <v>293</v>
      </c>
      <c r="S79" s="32" t="s">
        <v>294</v>
      </c>
      <c r="T79" s="34" t="s">
        <v>200</v>
      </c>
      <c r="U79" s="47" t="s">
        <v>229</v>
      </c>
      <c r="V79" s="84" t="s">
        <v>224</v>
      </c>
      <c r="W79" s="32" t="s">
        <v>197</v>
      </c>
      <c r="X79" s="32" t="s">
        <v>202</v>
      </c>
      <c r="Y79" s="32" t="s">
        <v>199</v>
      </c>
      <c r="Z79" s="32" t="s">
        <v>244</v>
      </c>
      <c r="AA79" s="47" t="s">
        <v>229</v>
      </c>
      <c r="AB79" s="84" t="s">
        <v>46</v>
      </c>
      <c r="AC79" s="83" t="s">
        <v>381</v>
      </c>
      <c r="AD79" s="84" t="s">
        <v>214</v>
      </c>
      <c r="AE79" s="32" t="s">
        <v>258</v>
      </c>
      <c r="AF79" s="32" t="s">
        <v>236</v>
      </c>
      <c r="AG79" s="84" t="s">
        <v>58</v>
      </c>
      <c r="AH79" s="84" t="s">
        <v>290</v>
      </c>
      <c r="AI79" s="84" t="s">
        <v>291</v>
      </c>
      <c r="AJ79" s="84" t="s">
        <v>53</v>
      </c>
      <c r="AK79" s="84" t="s">
        <v>54</v>
      </c>
      <c r="AL79" s="36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  <c r="BO79" s="138"/>
      <c r="BP79" s="36"/>
      <c r="BQ79" s="32"/>
      <c r="BR79" s="49"/>
      <c r="BS79" s="68"/>
      <c r="BT79" s="32"/>
    </row>
    <row r="80" spans="1:76" ht="10.199999999999999" x14ac:dyDescent="0.2">
      <c r="A80" s="30"/>
      <c r="B80" s="32" t="s">
        <v>418</v>
      </c>
      <c r="C80" s="49" t="s">
        <v>168</v>
      </c>
      <c r="D80" s="49" t="s">
        <v>37</v>
      </c>
      <c r="E80" s="32" t="s">
        <v>146</v>
      </c>
      <c r="F80" s="30"/>
      <c r="G80" s="32" t="s">
        <v>383</v>
      </c>
      <c r="H80" s="47" t="s">
        <v>256</v>
      </c>
      <c r="I80" s="47" t="s">
        <v>117</v>
      </c>
      <c r="J80" s="83" t="s">
        <v>347</v>
      </c>
      <c r="K80" s="83" t="s">
        <v>348</v>
      </c>
      <c r="L80" s="83">
        <v>500</v>
      </c>
      <c r="M80" s="84">
        <v>60</v>
      </c>
      <c r="N80" s="34">
        <v>62</v>
      </c>
      <c r="O80" s="84" t="s">
        <v>318</v>
      </c>
      <c r="P80" s="84" t="s">
        <v>46</v>
      </c>
      <c r="Q80" s="34" t="s">
        <v>199</v>
      </c>
      <c r="R80" s="32" t="s">
        <v>293</v>
      </c>
      <c r="S80" s="32" t="s">
        <v>294</v>
      </c>
      <c r="T80" s="34" t="s">
        <v>200</v>
      </c>
      <c r="U80" s="47" t="s">
        <v>229</v>
      </c>
      <c r="V80" s="84" t="s">
        <v>224</v>
      </c>
      <c r="W80" s="32" t="s">
        <v>197</v>
      </c>
      <c r="X80" s="32" t="s">
        <v>202</v>
      </c>
      <c r="Y80" s="32" t="s">
        <v>199</v>
      </c>
      <c r="Z80" s="32" t="s">
        <v>244</v>
      </c>
      <c r="AA80" s="47" t="s">
        <v>229</v>
      </c>
      <c r="AB80" s="84" t="s">
        <v>46</v>
      </c>
      <c r="AC80" s="83" t="s">
        <v>381</v>
      </c>
      <c r="AD80" s="84" t="s">
        <v>214</v>
      </c>
      <c r="AE80" s="32" t="s">
        <v>258</v>
      </c>
      <c r="AF80" s="32" t="s">
        <v>236</v>
      </c>
      <c r="AG80" s="84" t="s">
        <v>58</v>
      </c>
      <c r="AH80" s="84" t="s">
        <v>290</v>
      </c>
      <c r="AI80" s="84" t="s">
        <v>291</v>
      </c>
      <c r="AJ80" s="84" t="s">
        <v>53</v>
      </c>
      <c r="AK80" s="84" t="s">
        <v>54</v>
      </c>
      <c r="AL80" s="36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36"/>
      <c r="BQ80" s="32"/>
      <c r="BR80" s="49"/>
      <c r="BS80" s="68"/>
      <c r="BT80" s="32"/>
    </row>
    <row r="81" spans="1:72" ht="10.199999999999999" x14ac:dyDescent="0.2">
      <c r="A81" s="30"/>
      <c r="B81" s="32" t="s">
        <v>419</v>
      </c>
      <c r="C81" s="49" t="s">
        <v>168</v>
      </c>
      <c r="D81" s="49" t="s">
        <v>37</v>
      </c>
      <c r="E81" s="32" t="s">
        <v>146</v>
      </c>
      <c r="F81" s="30"/>
      <c r="G81" s="32" t="s">
        <v>383</v>
      </c>
      <c r="H81" s="47" t="s">
        <v>256</v>
      </c>
      <c r="I81" s="83" t="s">
        <v>323</v>
      </c>
      <c r="J81" s="83" t="s">
        <v>347</v>
      </c>
      <c r="K81" s="83" t="s">
        <v>348</v>
      </c>
      <c r="L81" s="84">
        <v>500</v>
      </c>
      <c r="M81" s="84">
        <v>60</v>
      </c>
      <c r="N81" s="32">
        <v>47</v>
      </c>
      <c r="O81" s="84" t="s">
        <v>318</v>
      </c>
      <c r="P81" s="84" t="s">
        <v>46</v>
      </c>
      <c r="Q81" s="34" t="s">
        <v>199</v>
      </c>
      <c r="R81" s="84" t="s">
        <v>216</v>
      </c>
      <c r="S81" s="84" t="s">
        <v>320</v>
      </c>
      <c r="T81" s="34" t="s">
        <v>200</v>
      </c>
      <c r="U81" s="83" t="s">
        <v>319</v>
      </c>
      <c r="V81" s="83" t="s">
        <v>224</v>
      </c>
      <c r="W81" s="84" t="s">
        <v>184</v>
      </c>
      <c r="X81" s="84" t="s">
        <v>186</v>
      </c>
      <c r="Y81" s="84" t="s">
        <v>171</v>
      </c>
      <c r="Z81" s="84" t="s">
        <v>203</v>
      </c>
      <c r="AA81" s="83" t="s">
        <v>319</v>
      </c>
      <c r="AB81" s="84" t="s">
        <v>46</v>
      </c>
      <c r="AC81" s="84" t="s">
        <v>381</v>
      </c>
      <c r="AD81" s="84" t="s">
        <v>214</v>
      </c>
      <c r="AE81" s="84" t="s">
        <v>321</v>
      </c>
      <c r="AF81" s="84" t="s">
        <v>322</v>
      </c>
      <c r="AG81" s="84" t="s">
        <v>58</v>
      </c>
      <c r="AH81" s="84" t="s">
        <v>290</v>
      </c>
      <c r="AI81" s="84" t="s">
        <v>291</v>
      </c>
      <c r="AJ81" s="84" t="s">
        <v>53</v>
      </c>
      <c r="AK81" s="84" t="s">
        <v>54</v>
      </c>
      <c r="AL81" s="36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36"/>
      <c r="BQ81" s="32"/>
      <c r="BR81" s="49"/>
      <c r="BS81" s="68"/>
      <c r="BT81" s="32"/>
    </row>
    <row r="82" spans="1:72" ht="10.199999999999999" x14ac:dyDescent="0.2">
      <c r="A82" s="30"/>
      <c r="B82" s="32" t="s">
        <v>420</v>
      </c>
      <c r="C82" s="49" t="s">
        <v>168</v>
      </c>
      <c r="D82" s="49" t="s">
        <v>37</v>
      </c>
      <c r="E82" s="32" t="s">
        <v>146</v>
      </c>
      <c r="F82" s="30"/>
      <c r="G82" s="32" t="s">
        <v>383</v>
      </c>
      <c r="H82" s="47" t="s">
        <v>256</v>
      </c>
      <c r="I82" s="83" t="s">
        <v>323</v>
      </c>
      <c r="J82" s="83" t="s">
        <v>347</v>
      </c>
      <c r="K82" s="83" t="s">
        <v>348</v>
      </c>
      <c r="L82" s="84">
        <v>500</v>
      </c>
      <c r="M82" s="84">
        <v>30</v>
      </c>
      <c r="N82" s="32">
        <v>77</v>
      </c>
      <c r="O82" s="84" t="s">
        <v>318</v>
      </c>
      <c r="P82" s="84" t="s">
        <v>46</v>
      </c>
      <c r="Q82" s="34" t="s">
        <v>199</v>
      </c>
      <c r="R82" s="84" t="s">
        <v>216</v>
      </c>
      <c r="S82" s="84" t="s">
        <v>320</v>
      </c>
      <c r="T82" s="34" t="s">
        <v>200</v>
      </c>
      <c r="U82" s="83" t="s">
        <v>319</v>
      </c>
      <c r="V82" s="83" t="s">
        <v>224</v>
      </c>
      <c r="W82" s="84" t="s">
        <v>184</v>
      </c>
      <c r="X82" s="84" t="s">
        <v>186</v>
      </c>
      <c r="Y82" s="84" t="s">
        <v>171</v>
      </c>
      <c r="Z82" s="84" t="s">
        <v>203</v>
      </c>
      <c r="AA82" s="83" t="s">
        <v>319</v>
      </c>
      <c r="AB82" s="84" t="s">
        <v>46</v>
      </c>
      <c r="AC82" s="84" t="s">
        <v>381</v>
      </c>
      <c r="AD82" s="84" t="s">
        <v>214</v>
      </c>
      <c r="AE82" s="84" t="s">
        <v>321</v>
      </c>
      <c r="AF82" s="84" t="s">
        <v>322</v>
      </c>
      <c r="AG82" s="84" t="s">
        <v>58</v>
      </c>
      <c r="AH82" s="84" t="s">
        <v>290</v>
      </c>
      <c r="AI82" s="84" t="s">
        <v>291</v>
      </c>
      <c r="AJ82" s="84" t="s">
        <v>53</v>
      </c>
      <c r="AK82" s="84" t="s">
        <v>54</v>
      </c>
      <c r="AL82" s="36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8"/>
      <c r="BP82" s="36"/>
      <c r="BQ82" s="32"/>
      <c r="BR82" s="49"/>
      <c r="BS82" s="68"/>
      <c r="BT82" s="32"/>
    </row>
    <row r="83" spans="1:72" ht="10.199999999999999" x14ac:dyDescent="0.2">
      <c r="A83" s="30"/>
      <c r="B83" s="32">
        <v>46</v>
      </c>
      <c r="C83" s="49" t="s">
        <v>168</v>
      </c>
      <c r="D83" s="49" t="s">
        <v>37</v>
      </c>
      <c r="E83" s="32" t="s">
        <v>146</v>
      </c>
      <c r="F83" s="30"/>
      <c r="G83" s="32" t="s">
        <v>410</v>
      </c>
      <c r="H83" s="83"/>
      <c r="I83" s="83"/>
      <c r="J83" s="83"/>
      <c r="K83" s="83"/>
      <c r="L83" s="84"/>
      <c r="M83" s="84"/>
      <c r="N83" s="84"/>
      <c r="O83" s="84"/>
      <c r="P83" s="84"/>
      <c r="Q83" s="34"/>
      <c r="R83" s="84"/>
      <c r="S83" s="84"/>
      <c r="T83" s="34"/>
      <c r="U83" s="83"/>
      <c r="V83" s="83"/>
      <c r="W83" s="84"/>
      <c r="X83" s="84"/>
      <c r="Y83" s="84"/>
      <c r="Z83" s="84"/>
      <c r="AA83" s="83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6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8"/>
      <c r="BP83" s="36"/>
      <c r="BQ83" s="32"/>
      <c r="BR83" s="49"/>
      <c r="BS83" s="68"/>
      <c r="BT83" s="32"/>
    </row>
    <row r="84" spans="1:72" ht="10.199999999999999" x14ac:dyDescent="0.2">
      <c r="A84" s="30"/>
      <c r="B84" s="32">
        <v>47</v>
      </c>
      <c r="C84" s="49" t="s">
        <v>168</v>
      </c>
      <c r="D84" s="49" t="s">
        <v>37</v>
      </c>
      <c r="E84" s="32" t="s">
        <v>146</v>
      </c>
      <c r="F84" s="30"/>
      <c r="G84" s="32" t="s">
        <v>410</v>
      </c>
      <c r="H84" s="47"/>
      <c r="I84" s="83"/>
      <c r="J84" s="83"/>
      <c r="K84" s="83"/>
      <c r="L84" s="84"/>
      <c r="M84" s="84"/>
      <c r="N84" s="32"/>
      <c r="O84" s="84"/>
      <c r="P84" s="84"/>
      <c r="Q84" s="34"/>
      <c r="R84" s="84"/>
      <c r="S84" s="84"/>
      <c r="T84" s="34"/>
      <c r="U84" s="83"/>
      <c r="V84" s="83"/>
      <c r="W84" s="84"/>
      <c r="X84" s="84"/>
      <c r="Y84" s="84"/>
      <c r="Z84" s="84"/>
      <c r="AA84" s="83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36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8"/>
      <c r="BP84" s="36"/>
      <c r="BQ84" s="32"/>
      <c r="BR84" s="49"/>
      <c r="BS84" s="68"/>
      <c r="BT84" s="32"/>
    </row>
    <row r="85" spans="1:72" ht="10.199999999999999" x14ac:dyDescent="0.2">
      <c r="A85" s="30"/>
      <c r="B85" s="32">
        <v>48</v>
      </c>
      <c r="C85" s="49" t="s">
        <v>168</v>
      </c>
      <c r="D85" s="49" t="s">
        <v>37</v>
      </c>
      <c r="E85" s="32" t="s">
        <v>146</v>
      </c>
      <c r="F85" s="30"/>
      <c r="G85" s="32" t="s">
        <v>410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6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8"/>
      <c r="BP85" s="36"/>
      <c r="BQ85" s="32"/>
      <c r="BR85" s="49"/>
      <c r="BS85" s="68"/>
      <c r="BT85" s="32"/>
    </row>
    <row r="86" spans="1:72" ht="10.199999999999999" x14ac:dyDescent="0.2">
      <c r="A86" s="30"/>
      <c r="B86" s="32">
        <v>49</v>
      </c>
      <c r="C86" s="49" t="s">
        <v>168</v>
      </c>
      <c r="D86" s="49" t="s">
        <v>37</v>
      </c>
      <c r="E86" s="32" t="s">
        <v>146</v>
      </c>
      <c r="F86" s="30"/>
      <c r="G86" s="32" t="s">
        <v>410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6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8"/>
      <c r="BP86" s="36"/>
      <c r="BQ86" s="32"/>
      <c r="BR86" s="49"/>
      <c r="BS86" s="68"/>
      <c r="BT86" s="32"/>
    </row>
    <row r="87" spans="1:72" ht="10.199999999999999" x14ac:dyDescent="0.2">
      <c r="A87" s="30"/>
      <c r="B87" s="32">
        <v>50</v>
      </c>
      <c r="C87" s="49" t="s">
        <v>168</v>
      </c>
      <c r="D87" s="49" t="s">
        <v>37</v>
      </c>
      <c r="E87" s="32" t="s">
        <v>146</v>
      </c>
      <c r="F87" s="30"/>
      <c r="G87" s="32" t="s">
        <v>410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6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8"/>
      <c r="BP87" s="36"/>
      <c r="BQ87" s="32"/>
      <c r="BR87" s="49"/>
      <c r="BS87" s="68"/>
      <c r="BT87" s="32"/>
    </row>
    <row r="88" spans="1:72" s="44" customFormat="1" ht="10.199999999999999" x14ac:dyDescent="0.2">
      <c r="A88" s="30"/>
      <c r="B88" s="30"/>
      <c r="C88" s="41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30"/>
      <c r="BQ88" s="30"/>
      <c r="BR88" s="41"/>
      <c r="BS88" s="70"/>
      <c r="BT88" s="30"/>
    </row>
    <row r="89" spans="1:72" ht="10.199999999999999" x14ac:dyDescent="0.2">
      <c r="A89" s="30"/>
      <c r="B89" s="32">
        <v>0</v>
      </c>
      <c r="C89" s="49" t="s">
        <v>168</v>
      </c>
      <c r="D89" s="49" t="s">
        <v>37</v>
      </c>
      <c r="E89" s="32" t="s">
        <v>409</v>
      </c>
      <c r="F89" s="30"/>
      <c r="G89" s="32" t="s">
        <v>410</v>
      </c>
      <c r="H89" s="47" t="s">
        <v>239</v>
      </c>
      <c r="I89" s="47" t="s">
        <v>117</v>
      </c>
      <c r="J89" s="117">
        <v>0.2</v>
      </c>
      <c r="K89" s="47" t="s">
        <v>348</v>
      </c>
      <c r="L89" s="47">
        <v>500</v>
      </c>
      <c r="M89" s="47">
        <v>30</v>
      </c>
      <c r="N89" s="47">
        <v>62</v>
      </c>
      <c r="O89" s="47" t="s">
        <v>318</v>
      </c>
      <c r="P89" s="47" t="s">
        <v>46</v>
      </c>
      <c r="Q89" s="47" t="s">
        <v>199</v>
      </c>
      <c r="R89" s="47" t="s">
        <v>216</v>
      </c>
      <c r="S89" s="47" t="s">
        <v>320</v>
      </c>
      <c r="T89" s="47" t="s">
        <v>200</v>
      </c>
      <c r="U89" s="47" t="s">
        <v>319</v>
      </c>
      <c r="V89" s="47" t="s">
        <v>224</v>
      </c>
      <c r="W89" s="47" t="s">
        <v>184</v>
      </c>
      <c r="X89" s="47" t="s">
        <v>186</v>
      </c>
      <c r="Y89" s="47" t="s">
        <v>171</v>
      </c>
      <c r="Z89" s="47" t="s">
        <v>203</v>
      </c>
      <c r="AA89" s="47" t="s">
        <v>319</v>
      </c>
      <c r="AB89" s="47" t="s">
        <v>46</v>
      </c>
      <c r="AC89" s="47" t="s">
        <v>381</v>
      </c>
      <c r="AD89" s="47" t="s">
        <v>214</v>
      </c>
      <c r="AE89" s="47" t="s">
        <v>321</v>
      </c>
      <c r="AF89" s="47" t="s">
        <v>322</v>
      </c>
      <c r="AG89" s="47" t="s">
        <v>58</v>
      </c>
      <c r="AH89" s="47" t="s">
        <v>290</v>
      </c>
      <c r="AI89" s="47" t="s">
        <v>291</v>
      </c>
      <c r="AJ89" s="47" t="s">
        <v>53</v>
      </c>
      <c r="AK89" s="47" t="s">
        <v>54</v>
      </c>
      <c r="AL89" s="36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8"/>
      <c r="BP89" s="36"/>
      <c r="BQ89" s="32"/>
      <c r="BR89" s="49"/>
      <c r="BS89" s="68"/>
      <c r="BT89" s="32"/>
    </row>
    <row r="90" spans="1:72" ht="10.199999999999999" x14ac:dyDescent="0.2">
      <c r="A90" s="30"/>
      <c r="B90" s="32">
        <v>1</v>
      </c>
      <c r="C90" s="49" t="s">
        <v>168</v>
      </c>
      <c r="D90" s="49" t="s">
        <v>37</v>
      </c>
      <c r="E90" s="32" t="s">
        <v>409</v>
      </c>
      <c r="F90" s="30"/>
      <c r="G90" s="32" t="s">
        <v>410</v>
      </c>
      <c r="H90" s="47" t="s">
        <v>239</v>
      </c>
      <c r="I90" s="47" t="s">
        <v>323</v>
      </c>
      <c r="J90" s="117">
        <v>0.2</v>
      </c>
      <c r="K90" s="47" t="s">
        <v>348</v>
      </c>
      <c r="L90" s="47">
        <v>500</v>
      </c>
      <c r="M90" s="47">
        <v>30</v>
      </c>
      <c r="N90" s="47">
        <v>62</v>
      </c>
      <c r="O90" s="47" t="s">
        <v>318</v>
      </c>
      <c r="P90" s="47" t="s">
        <v>46</v>
      </c>
      <c r="Q90" s="47" t="s">
        <v>199</v>
      </c>
      <c r="R90" s="47" t="s">
        <v>216</v>
      </c>
      <c r="S90" s="47" t="s">
        <v>320</v>
      </c>
      <c r="T90" s="47" t="s">
        <v>200</v>
      </c>
      <c r="U90" s="47" t="s">
        <v>319</v>
      </c>
      <c r="V90" s="47" t="s">
        <v>224</v>
      </c>
      <c r="W90" s="47" t="s">
        <v>184</v>
      </c>
      <c r="X90" s="47" t="s">
        <v>186</v>
      </c>
      <c r="Y90" s="47" t="s">
        <v>171</v>
      </c>
      <c r="Z90" s="47" t="s">
        <v>203</v>
      </c>
      <c r="AA90" s="47" t="s">
        <v>319</v>
      </c>
      <c r="AB90" s="47" t="s">
        <v>46</v>
      </c>
      <c r="AC90" s="47" t="s">
        <v>381</v>
      </c>
      <c r="AD90" s="47" t="s">
        <v>214</v>
      </c>
      <c r="AE90" s="47" t="s">
        <v>321</v>
      </c>
      <c r="AF90" s="47" t="s">
        <v>322</v>
      </c>
      <c r="AG90" s="47" t="s">
        <v>58</v>
      </c>
      <c r="AH90" s="47" t="s">
        <v>290</v>
      </c>
      <c r="AI90" s="47" t="s">
        <v>291</v>
      </c>
      <c r="AJ90" s="47" t="s">
        <v>53</v>
      </c>
      <c r="AK90" s="47" t="s">
        <v>54</v>
      </c>
      <c r="AL90" s="36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8"/>
      <c r="BP90" s="36"/>
      <c r="BQ90" s="32"/>
      <c r="BR90" s="49"/>
      <c r="BS90" s="68"/>
      <c r="BT90" s="32"/>
    </row>
    <row r="91" spans="1:72" ht="10.199999999999999" x14ac:dyDescent="0.2">
      <c r="A91" s="30"/>
      <c r="B91" s="32">
        <v>2</v>
      </c>
      <c r="C91" s="49" t="s">
        <v>168</v>
      </c>
      <c r="D91" s="49" t="s">
        <v>37</v>
      </c>
      <c r="E91" s="32" t="s">
        <v>409</v>
      </c>
      <c r="F91" s="30"/>
      <c r="G91" s="32" t="s">
        <v>410</v>
      </c>
      <c r="H91" s="47" t="s">
        <v>239</v>
      </c>
      <c r="I91" s="47" t="s">
        <v>323</v>
      </c>
      <c r="J91" s="117">
        <v>0.2</v>
      </c>
      <c r="K91" s="47" t="s">
        <v>348</v>
      </c>
      <c r="L91" s="47">
        <v>500</v>
      </c>
      <c r="M91" s="47">
        <v>30</v>
      </c>
      <c r="N91" s="47">
        <v>62</v>
      </c>
      <c r="O91" s="47" t="s">
        <v>318</v>
      </c>
      <c r="P91" s="47" t="s">
        <v>46</v>
      </c>
      <c r="Q91" s="47" t="s">
        <v>199</v>
      </c>
      <c r="R91" s="47" t="s">
        <v>216</v>
      </c>
      <c r="S91" s="47" t="s">
        <v>197</v>
      </c>
      <c r="T91" s="47" t="s">
        <v>200</v>
      </c>
      <c r="U91" s="47" t="s">
        <v>223</v>
      </c>
      <c r="V91" s="47" t="s">
        <v>224</v>
      </c>
      <c r="W91" s="47" t="s">
        <v>184</v>
      </c>
      <c r="X91" s="47" t="s">
        <v>186</v>
      </c>
      <c r="Y91" s="47" t="s">
        <v>171</v>
      </c>
      <c r="Z91" s="47" t="s">
        <v>203</v>
      </c>
      <c r="AA91" s="47" t="s">
        <v>223</v>
      </c>
      <c r="AB91" s="47" t="s">
        <v>46</v>
      </c>
      <c r="AC91" s="47" t="s">
        <v>381</v>
      </c>
      <c r="AD91" s="47" t="s">
        <v>214</v>
      </c>
      <c r="AE91" s="47" t="s">
        <v>215</v>
      </c>
      <c r="AF91" s="47" t="s">
        <v>223</v>
      </c>
      <c r="AG91" s="47" t="s">
        <v>58</v>
      </c>
      <c r="AH91" s="47" t="s">
        <v>290</v>
      </c>
      <c r="AI91" s="47" t="s">
        <v>291</v>
      </c>
      <c r="AJ91" s="47" t="s">
        <v>53</v>
      </c>
      <c r="AK91" s="47" t="s">
        <v>54</v>
      </c>
      <c r="AL91" s="36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8"/>
      <c r="BP91" s="36"/>
      <c r="BQ91" s="32"/>
      <c r="BR91" s="49"/>
      <c r="BS91" s="68"/>
      <c r="BT91" s="32"/>
    </row>
    <row r="92" spans="1:72" ht="10.199999999999999" x14ac:dyDescent="0.2">
      <c r="A92" s="30"/>
      <c r="B92" s="32">
        <v>3</v>
      </c>
      <c r="C92" s="49" t="s">
        <v>168</v>
      </c>
      <c r="D92" s="49" t="s">
        <v>37</v>
      </c>
      <c r="E92" s="32" t="s">
        <v>409</v>
      </c>
      <c r="F92" s="30"/>
      <c r="G92" s="32" t="s">
        <v>410</v>
      </c>
      <c r="H92" s="47" t="s">
        <v>239</v>
      </c>
      <c r="I92" s="47" t="s">
        <v>323</v>
      </c>
      <c r="J92" s="117">
        <v>0.2</v>
      </c>
      <c r="K92" s="47" t="s">
        <v>348</v>
      </c>
      <c r="L92" s="47">
        <v>500</v>
      </c>
      <c r="M92" s="47">
        <v>30</v>
      </c>
      <c r="N92" s="47">
        <v>62</v>
      </c>
      <c r="O92" s="47" t="s">
        <v>318</v>
      </c>
      <c r="P92" s="47" t="s">
        <v>46</v>
      </c>
      <c r="Q92" s="47" t="s">
        <v>199</v>
      </c>
      <c r="R92" s="47" t="s">
        <v>216</v>
      </c>
      <c r="S92" s="47" t="s">
        <v>320</v>
      </c>
      <c r="T92" s="47" t="s">
        <v>200</v>
      </c>
      <c r="U92" s="47" t="s">
        <v>319</v>
      </c>
      <c r="V92" s="47" t="s">
        <v>224</v>
      </c>
      <c r="W92" s="47" t="s">
        <v>184</v>
      </c>
      <c r="X92" s="47" t="s">
        <v>186</v>
      </c>
      <c r="Y92" s="47" t="s">
        <v>171</v>
      </c>
      <c r="Z92" s="47" t="s">
        <v>203</v>
      </c>
      <c r="AA92" s="47" t="s">
        <v>319</v>
      </c>
      <c r="AB92" s="47" t="s">
        <v>46</v>
      </c>
      <c r="AC92" s="47" t="s">
        <v>46</v>
      </c>
      <c r="AD92" s="47" t="s">
        <v>214</v>
      </c>
      <c r="AE92" s="47" t="s">
        <v>321</v>
      </c>
      <c r="AF92" s="47" t="s">
        <v>322</v>
      </c>
      <c r="AG92" s="47" t="s">
        <v>58</v>
      </c>
      <c r="AH92" s="47" t="s">
        <v>290</v>
      </c>
      <c r="AI92" s="47" t="s">
        <v>291</v>
      </c>
      <c r="AJ92" s="47" t="s">
        <v>53</v>
      </c>
      <c r="AK92" s="47" t="s">
        <v>54</v>
      </c>
      <c r="AL92" s="36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8"/>
      <c r="BP92" s="36"/>
      <c r="BQ92" s="32"/>
      <c r="BR92" s="49"/>
      <c r="BS92" s="68"/>
      <c r="BT92" s="32"/>
    </row>
    <row r="93" spans="1:72" ht="10.199999999999999" x14ac:dyDescent="0.2">
      <c r="A93" s="30"/>
      <c r="B93" s="32">
        <v>4</v>
      </c>
      <c r="C93" s="49" t="s">
        <v>168</v>
      </c>
      <c r="D93" s="49" t="s">
        <v>37</v>
      </c>
      <c r="E93" s="32" t="s">
        <v>409</v>
      </c>
      <c r="F93" s="30"/>
      <c r="G93" s="32" t="s">
        <v>410</v>
      </c>
      <c r="H93" s="47" t="s">
        <v>239</v>
      </c>
      <c r="I93" s="47" t="s">
        <v>323</v>
      </c>
      <c r="J93" s="117">
        <v>0.2</v>
      </c>
      <c r="K93" s="47" t="s">
        <v>348</v>
      </c>
      <c r="L93" s="47">
        <v>500</v>
      </c>
      <c r="M93" s="47">
        <v>30</v>
      </c>
      <c r="N93" s="47">
        <v>62</v>
      </c>
      <c r="O93" s="47" t="s">
        <v>318</v>
      </c>
      <c r="P93" s="47" t="s">
        <v>46</v>
      </c>
      <c r="Q93" s="47" t="s">
        <v>227</v>
      </c>
      <c r="R93" s="47" t="s">
        <v>227</v>
      </c>
      <c r="S93" s="47" t="s">
        <v>227</v>
      </c>
      <c r="T93" s="47" t="s">
        <v>234</v>
      </c>
      <c r="U93" s="47" t="s">
        <v>229</v>
      </c>
      <c r="V93" s="47" t="s">
        <v>224</v>
      </c>
      <c r="W93" s="47" t="s">
        <v>184</v>
      </c>
      <c r="X93" s="47" t="s">
        <v>186</v>
      </c>
      <c r="Y93" s="47" t="s">
        <v>171</v>
      </c>
      <c r="Z93" s="47" t="s">
        <v>203</v>
      </c>
      <c r="AA93" s="47" t="s">
        <v>229</v>
      </c>
      <c r="AB93" s="47" t="s">
        <v>46</v>
      </c>
      <c r="AC93" s="47" t="s">
        <v>381</v>
      </c>
      <c r="AD93" s="47" t="s">
        <v>214</v>
      </c>
      <c r="AE93" s="47" t="s">
        <v>258</v>
      </c>
      <c r="AF93" s="47" t="s">
        <v>229</v>
      </c>
      <c r="AG93" s="47" t="s">
        <v>58</v>
      </c>
      <c r="AH93" s="47" t="s">
        <v>290</v>
      </c>
      <c r="AI93" s="47" t="s">
        <v>291</v>
      </c>
      <c r="AJ93" s="47" t="s">
        <v>53</v>
      </c>
      <c r="AK93" s="47" t="s">
        <v>54</v>
      </c>
      <c r="AL93" s="36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8"/>
      <c r="BP93" s="36"/>
      <c r="BQ93" s="32"/>
      <c r="BR93" s="49"/>
      <c r="BS93" s="68"/>
      <c r="BT93" s="32"/>
    </row>
    <row r="94" spans="1:72" ht="10.199999999999999" x14ac:dyDescent="0.2">
      <c r="A94" s="30"/>
      <c r="B94" s="32">
        <v>5</v>
      </c>
      <c r="C94" s="49" t="s">
        <v>168</v>
      </c>
      <c r="D94" s="49" t="s">
        <v>37</v>
      </c>
      <c r="E94" s="32" t="s">
        <v>409</v>
      </c>
      <c r="F94" s="30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6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8"/>
      <c r="BP94" s="36"/>
      <c r="BQ94" s="32"/>
      <c r="BR94" s="49"/>
      <c r="BS94" s="68"/>
      <c r="BT94" s="32"/>
    </row>
    <row r="95" spans="1:72" ht="10.199999999999999" x14ac:dyDescent="0.2">
      <c r="A95" s="30"/>
      <c r="B95" s="32"/>
      <c r="C95" s="49"/>
      <c r="D95" s="49"/>
      <c r="E95" s="32"/>
      <c r="F95" s="30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8"/>
      <c r="BP95" s="36"/>
      <c r="BQ95" s="32"/>
      <c r="BR95" s="49"/>
      <c r="BS95" s="68"/>
      <c r="BT95" s="32"/>
    </row>
    <row r="96" spans="1:72" ht="10.199999999999999" x14ac:dyDescent="0.2">
      <c r="A96" s="30"/>
      <c r="B96" s="32"/>
      <c r="C96" s="49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8"/>
      <c r="BP96" s="36"/>
      <c r="BQ96" s="32"/>
      <c r="BR96" s="49"/>
      <c r="BS96" s="68"/>
      <c r="BT96" s="32"/>
    </row>
    <row r="97" spans="1:72" ht="10.199999999999999" x14ac:dyDescent="0.2">
      <c r="A97" s="30"/>
      <c r="B97" s="32"/>
      <c r="C97" s="49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8"/>
      <c r="BP97" s="36"/>
      <c r="BQ97" s="32"/>
      <c r="BR97" s="49"/>
      <c r="BS97" s="68"/>
      <c r="BT97" s="32"/>
    </row>
    <row r="98" spans="1:72" ht="10.199999999999999" x14ac:dyDescent="0.2">
      <c r="A98" s="30"/>
      <c r="B98" s="32"/>
      <c r="C98" s="49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8"/>
      <c r="BP98" s="36"/>
      <c r="BQ98" s="32"/>
      <c r="BR98" s="49"/>
      <c r="BS98" s="68"/>
      <c r="BT98" s="32"/>
    </row>
    <row r="99" spans="1:72" ht="10.199999999999999" x14ac:dyDescent="0.2">
      <c r="A99" s="30"/>
      <c r="B99" s="32"/>
      <c r="C99" s="49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8"/>
      <c r="BP99" s="36"/>
      <c r="BQ99" s="32"/>
      <c r="BR99" s="49"/>
      <c r="BS99" s="68"/>
      <c r="BT99" s="32"/>
    </row>
    <row r="100" spans="1:72" ht="10.199999999999999" x14ac:dyDescent="0.2">
      <c r="A100" s="30"/>
      <c r="B100" s="32"/>
      <c r="C100" s="49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8"/>
      <c r="BP100" s="36"/>
      <c r="BQ100" s="32"/>
      <c r="BR100" s="49"/>
      <c r="BS100" s="68"/>
      <c r="BT100" s="32"/>
    </row>
    <row r="101" spans="1:72" ht="10.199999999999999" x14ac:dyDescent="0.2">
      <c r="A101" s="30"/>
      <c r="B101" s="32"/>
      <c r="C101" s="49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8"/>
      <c r="BP101" s="36"/>
      <c r="BQ101" s="32"/>
      <c r="BR101" s="49"/>
      <c r="BS101" s="68"/>
      <c r="BT101" s="32"/>
    </row>
    <row r="102" spans="1:72" ht="10.199999999999999" x14ac:dyDescent="0.2">
      <c r="A102" s="30"/>
      <c r="B102" s="32"/>
      <c r="C102" s="49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6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8"/>
      <c r="BP102" s="36"/>
      <c r="BQ102" s="32"/>
      <c r="BR102" s="49"/>
      <c r="BS102" s="68"/>
      <c r="BT102" s="32"/>
    </row>
    <row r="103" spans="1:72" ht="10.199999999999999" x14ac:dyDescent="0.2">
      <c r="A103" s="30"/>
      <c r="B103" s="32"/>
      <c r="C103" s="49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6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8"/>
      <c r="BP103" s="36"/>
      <c r="BQ103" s="32"/>
      <c r="BR103" s="49"/>
      <c r="BS103" s="68"/>
      <c r="BT103" s="32"/>
    </row>
    <row r="104" spans="1:72" ht="10.199999999999999" x14ac:dyDescent="0.2">
      <c r="A104" s="30"/>
      <c r="B104" s="32"/>
      <c r="C104" s="49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6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8"/>
      <c r="BP104" s="36"/>
      <c r="BQ104" s="32"/>
      <c r="BR104" s="49"/>
      <c r="BS104" s="68"/>
      <c r="BT104" s="32"/>
    </row>
    <row r="105" spans="1:72" ht="10.199999999999999" x14ac:dyDescent="0.2">
      <c r="A105" s="30"/>
      <c r="B105" s="32"/>
      <c r="C105" s="49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6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8"/>
      <c r="BP105" s="36"/>
      <c r="BQ105" s="32"/>
      <c r="BR105" s="49"/>
      <c r="BS105" s="68"/>
      <c r="BT105" s="32"/>
    </row>
    <row r="106" spans="1:72" ht="10.199999999999999" x14ac:dyDescent="0.2">
      <c r="A106" s="30"/>
      <c r="B106" s="32"/>
      <c r="C106" s="49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6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8"/>
      <c r="BP106" s="36"/>
      <c r="BQ106" s="32"/>
      <c r="BR106" s="49"/>
      <c r="BS106" s="68"/>
      <c r="BT106" s="32"/>
    </row>
    <row r="107" spans="1:72" ht="10.199999999999999" x14ac:dyDescent="0.2">
      <c r="A107" s="30"/>
      <c r="B107" s="32"/>
      <c r="C107" s="49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6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8"/>
      <c r="BP107" s="36"/>
      <c r="BQ107" s="32"/>
      <c r="BR107" s="49"/>
      <c r="BS107" s="68"/>
      <c r="BT107" s="32"/>
    </row>
    <row r="108" spans="1:72" ht="10.199999999999999" x14ac:dyDescent="0.2">
      <c r="A108" s="30"/>
      <c r="B108" s="32"/>
      <c r="C108" s="49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6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8"/>
      <c r="BP108" s="36"/>
      <c r="BQ108" s="32"/>
      <c r="BR108" s="49"/>
      <c r="BS108" s="68"/>
      <c r="BT108" s="32"/>
    </row>
    <row r="109" spans="1:72" ht="10.199999999999999" x14ac:dyDescent="0.2">
      <c r="A109" s="30"/>
      <c r="B109" s="32"/>
      <c r="C109" s="49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6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8"/>
      <c r="BP109" s="36"/>
      <c r="BQ109" s="32"/>
      <c r="BR109" s="49"/>
      <c r="BS109" s="68"/>
      <c r="BT109" s="32"/>
    </row>
    <row r="110" spans="1:72" ht="10.199999999999999" x14ac:dyDescent="0.2">
      <c r="A110" s="30"/>
      <c r="B110" s="32"/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8"/>
      <c r="BP110" s="36"/>
      <c r="BQ110" s="32"/>
      <c r="BR110" s="49"/>
      <c r="BS110" s="68"/>
      <c r="BT110" s="32"/>
    </row>
    <row r="111" spans="1:72" ht="10.199999999999999" x14ac:dyDescent="0.2">
      <c r="A111" s="30"/>
      <c r="B111" s="32"/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8"/>
      <c r="BP111" s="36"/>
      <c r="BQ111" s="32"/>
      <c r="BR111" s="49"/>
      <c r="BS111" s="68"/>
      <c r="BT111" s="32"/>
    </row>
    <row r="112" spans="1:72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37"/>
      <c r="BO123" s="13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37"/>
      <c r="BM132" s="137"/>
      <c r="BN132" s="137"/>
      <c r="BO132" s="13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7"/>
      <c r="BN133" s="137"/>
      <c r="BO133" s="13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37"/>
      <c r="BM136" s="137"/>
      <c r="BN136" s="137"/>
      <c r="BO136" s="13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7"/>
      <c r="BN137" s="137"/>
      <c r="BO137" s="13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  <c r="BK138" s="137"/>
      <c r="BL138" s="137"/>
      <c r="BM138" s="137"/>
      <c r="BN138" s="137"/>
      <c r="BO138" s="13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7"/>
      <c r="BN139" s="137"/>
      <c r="BO139" s="13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37"/>
      <c r="BM140" s="137"/>
      <c r="BN140" s="137"/>
      <c r="BO140" s="13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7"/>
      <c r="BN141" s="137"/>
      <c r="BO141" s="13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  <c r="BK142" s="137"/>
      <c r="BL142" s="137"/>
      <c r="BM142" s="137"/>
      <c r="BN142" s="137"/>
      <c r="BO142" s="13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37"/>
      <c r="BM144" s="137"/>
      <c r="BN144" s="137"/>
      <c r="BO144" s="13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7"/>
      <c r="BN145" s="137"/>
      <c r="BO145" s="13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37"/>
      <c r="BM146" s="137"/>
      <c r="BN146" s="137"/>
      <c r="BO146" s="13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7"/>
      <c r="BN147" s="137"/>
      <c r="BO147" s="13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  <c r="BK148" s="137"/>
      <c r="BL148" s="137"/>
      <c r="BM148" s="137"/>
      <c r="BN148" s="137"/>
      <c r="BO148" s="13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37"/>
      <c r="BM158" s="137"/>
      <c r="BN158" s="137"/>
      <c r="BO158" s="13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7"/>
      <c r="BN159" s="137"/>
      <c r="BO159" s="13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37"/>
      <c r="BM160" s="137"/>
      <c r="BN160" s="137"/>
      <c r="BO160" s="13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7"/>
      <c r="BN161" s="137"/>
      <c r="BO161" s="13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  <c r="BK162" s="137"/>
      <c r="BL162" s="137"/>
      <c r="BM162" s="137"/>
      <c r="BN162" s="137"/>
      <c r="BO162" s="13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7"/>
      <c r="BN163" s="137"/>
      <c r="BO163" s="13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  <c r="BK164" s="137"/>
      <c r="BL164" s="137"/>
      <c r="BM164" s="137"/>
      <c r="BN164" s="137"/>
      <c r="BO164" s="13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7"/>
      <c r="BN165" s="137"/>
      <c r="BO165" s="13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37"/>
      <c r="BM166" s="137"/>
      <c r="BN166" s="137"/>
      <c r="BO166" s="13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7"/>
      <c r="BN167" s="137"/>
      <c r="BO167" s="13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  <c r="BM168" s="137"/>
      <c r="BN168" s="137"/>
      <c r="BO168" s="13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7"/>
      <c r="BN169" s="137"/>
      <c r="BO169" s="13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  <c r="BK170" s="137"/>
      <c r="BL170" s="137"/>
      <c r="BM170" s="137"/>
      <c r="BN170" s="137"/>
      <c r="BO170" s="13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7"/>
      <c r="BN171" s="137"/>
      <c r="BO171" s="13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37"/>
      <c r="BM172" s="137"/>
      <c r="BN172" s="137"/>
      <c r="BO172" s="13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7"/>
      <c r="BN173" s="137"/>
      <c r="BO173" s="13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7"/>
      <c r="BN175" s="137"/>
      <c r="BO175" s="13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37"/>
      <c r="BM176" s="137"/>
      <c r="BN176" s="137"/>
      <c r="BO176" s="13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7"/>
      <c r="BN181" s="137"/>
      <c r="BO181" s="13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37"/>
      <c r="BM182" s="137"/>
      <c r="BN182" s="137"/>
      <c r="BO182" s="13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7"/>
      <c r="BN183" s="137"/>
      <c r="BO183" s="13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37"/>
      <c r="BM184" s="137"/>
      <c r="BN184" s="137"/>
      <c r="BO184" s="13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7"/>
      <c r="BN185" s="137"/>
      <c r="BO185" s="13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37"/>
      <c r="BM186" s="137"/>
      <c r="BN186" s="137"/>
      <c r="BO186" s="13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37"/>
      <c r="BM188" s="137"/>
      <c r="BN188" s="137"/>
      <c r="BO188" s="13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37"/>
      <c r="BM189" s="137"/>
      <c r="BN189" s="137"/>
      <c r="BO189" s="13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37"/>
      <c r="BM190" s="137"/>
      <c r="BN190" s="137"/>
      <c r="BO190" s="13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  <c r="BK192" s="137"/>
      <c r="BL192" s="137"/>
      <c r="BM192" s="137"/>
      <c r="BN192" s="137"/>
      <c r="BO192" s="13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7"/>
      <c r="BN193" s="137"/>
      <c r="BO193" s="13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37"/>
      <c r="BM194" s="137"/>
      <c r="BN194" s="137"/>
      <c r="BO194" s="13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  <c r="BK196" s="137"/>
      <c r="BL196" s="137"/>
      <c r="BM196" s="137"/>
      <c r="BN196" s="137"/>
      <c r="BO196" s="13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7"/>
      <c r="BN197" s="137"/>
      <c r="BO197" s="13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37"/>
      <c r="BM198" s="137"/>
      <c r="BN198" s="137"/>
      <c r="BO198" s="13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7"/>
      <c r="BN199" s="137"/>
      <c r="BO199" s="13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8"/>
      <c r="BP209" s="36"/>
      <c r="BQ209" s="32"/>
      <c r="BR209" s="49"/>
      <c r="BS209" s="68"/>
      <c r="BT209" s="32"/>
    </row>
    <row r="210" spans="1:72" x14ac:dyDescent="0.25">
      <c r="A210" s="30"/>
      <c r="B210" s="32"/>
      <c r="C210" s="49"/>
      <c r="D210" s="49"/>
      <c r="E210" s="32"/>
      <c r="F210" s="6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8"/>
      <c r="BP210" s="36"/>
      <c r="BQ210" s="32"/>
      <c r="BR210" s="49"/>
      <c r="BS210" s="68"/>
      <c r="BT210" s="32"/>
    </row>
    <row r="211" spans="1:72" x14ac:dyDescent="0.25">
      <c r="A211" s="30"/>
      <c r="B211" s="32"/>
      <c r="C211" s="49"/>
      <c r="D211" s="49"/>
      <c r="E211" s="32"/>
      <c r="F211" s="6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8"/>
      <c r="BP211" s="36"/>
      <c r="BQ211" s="32"/>
      <c r="BR211" s="49"/>
      <c r="BS211" s="68"/>
      <c r="BT211" s="32"/>
    </row>
    <row r="212" spans="1:72" x14ac:dyDescent="0.25">
      <c r="A212" s="30"/>
      <c r="B212" s="32"/>
      <c r="C212" s="49"/>
      <c r="D212" s="49"/>
      <c r="E212" s="32"/>
      <c r="F212" s="6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8"/>
      <c r="BP212" s="36"/>
      <c r="BQ212" s="32"/>
      <c r="BR212" s="49"/>
      <c r="BS212" s="68"/>
      <c r="BT212" s="32"/>
    </row>
    <row r="213" spans="1:72" x14ac:dyDescent="0.25">
      <c r="A213" s="30"/>
      <c r="B213" s="32"/>
      <c r="C213" s="49"/>
      <c r="D213" s="49"/>
      <c r="E213" s="32"/>
      <c r="F213" s="6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8"/>
      <c r="BP213" s="36"/>
      <c r="BQ213" s="32"/>
      <c r="BR213" s="49"/>
      <c r="BS213" s="68"/>
      <c r="BT213" s="32"/>
    </row>
    <row r="214" spans="1:72" x14ac:dyDescent="0.25">
      <c r="A214" s="30"/>
      <c r="B214" s="32"/>
      <c r="C214" s="49"/>
      <c r="D214" s="49"/>
      <c r="E214" s="32"/>
      <c r="F214" s="6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8"/>
      <c r="BP214" s="36"/>
      <c r="BQ214" s="32"/>
      <c r="BR214" s="49"/>
      <c r="BS214" s="68"/>
      <c r="BT214" s="32"/>
    </row>
    <row r="215" spans="1:72" x14ac:dyDescent="0.25">
      <c r="A215" s="30"/>
      <c r="B215" s="32"/>
      <c r="C215" s="49"/>
      <c r="D215" s="49"/>
      <c r="E215" s="32"/>
      <c r="F215" s="6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8"/>
      <c r="BP215" s="36"/>
      <c r="BQ215" s="32"/>
      <c r="BR215" s="49"/>
      <c r="BS215" s="68"/>
      <c r="BT215" s="32"/>
    </row>
    <row r="216" spans="1:72" x14ac:dyDescent="0.25">
      <c r="A216" s="30"/>
      <c r="B216" s="32"/>
      <c r="C216" s="49"/>
      <c r="D216" s="49"/>
      <c r="E216" s="32"/>
      <c r="F216" s="6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8"/>
      <c r="BP216" s="36"/>
      <c r="BQ216" s="32"/>
      <c r="BR216" s="49"/>
      <c r="BS216" s="68"/>
      <c r="BT216" s="32"/>
    </row>
    <row r="217" spans="1:72" x14ac:dyDescent="0.25">
      <c r="A217" s="30"/>
      <c r="B217" s="32"/>
      <c r="C217" s="49"/>
      <c r="D217" s="49"/>
      <c r="E217" s="32"/>
      <c r="F217" s="6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8"/>
      <c r="BP217" s="36"/>
      <c r="BQ217" s="32"/>
      <c r="BR217" s="49"/>
      <c r="BS217" s="68"/>
      <c r="BT217" s="32"/>
    </row>
    <row r="218" spans="1:72" x14ac:dyDescent="0.25">
      <c r="A218" s="30"/>
      <c r="B218" s="32"/>
      <c r="C218" s="49"/>
      <c r="D218" s="49"/>
      <c r="E218" s="32"/>
      <c r="F218" s="6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8"/>
      <c r="BP218" s="36"/>
      <c r="BQ218" s="32"/>
      <c r="BR218" s="49"/>
      <c r="BS218" s="68"/>
      <c r="BT218" s="32"/>
    </row>
    <row r="219" spans="1:72" x14ac:dyDescent="0.25">
      <c r="A219" s="30"/>
      <c r="B219" s="32"/>
      <c r="C219" s="49"/>
      <c r="D219" s="49"/>
      <c r="E219" s="32"/>
      <c r="F219" s="6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8"/>
      <c r="BP219" s="36"/>
      <c r="BQ219" s="32"/>
      <c r="BR219" s="49"/>
      <c r="BS219" s="68"/>
      <c r="BT219" s="32"/>
    </row>
    <row r="220" spans="1:72" x14ac:dyDescent="0.25">
      <c r="A220" s="30"/>
      <c r="B220" s="32"/>
      <c r="C220" s="49"/>
      <c r="D220" s="49"/>
      <c r="E220" s="32"/>
      <c r="F220" s="6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8"/>
      <c r="BP220" s="36"/>
      <c r="BQ220" s="32"/>
      <c r="BR220" s="49"/>
      <c r="BS220" s="68"/>
      <c r="BT220" s="32"/>
    </row>
    <row r="221" spans="1:72" x14ac:dyDescent="0.25">
      <c r="A221" s="30"/>
      <c r="B221" s="32"/>
      <c r="C221" s="49"/>
      <c r="D221" s="49"/>
      <c r="E221" s="32"/>
      <c r="F221" s="6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8"/>
      <c r="BP221" s="36"/>
      <c r="BQ221" s="32"/>
      <c r="BR221" s="49"/>
      <c r="BS221" s="68"/>
      <c r="BT221" s="32"/>
    </row>
    <row r="222" spans="1:72" x14ac:dyDescent="0.25">
      <c r="A222" s="30"/>
      <c r="B222" s="32"/>
      <c r="C222" s="49"/>
      <c r="D222" s="49"/>
      <c r="E222" s="32"/>
      <c r="F222" s="6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8"/>
      <c r="BP222" s="36"/>
      <c r="BQ222" s="32"/>
      <c r="BR222" s="49"/>
      <c r="BS222" s="68"/>
      <c r="BT222" s="32"/>
    </row>
    <row r="223" spans="1:72" x14ac:dyDescent="0.25">
      <c r="A223" s="30"/>
      <c r="B223" s="32"/>
      <c r="C223" s="49"/>
      <c r="D223" s="49"/>
      <c r="E223" s="32"/>
      <c r="F223" s="6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8"/>
      <c r="BP223" s="36"/>
      <c r="BQ223" s="32"/>
      <c r="BR223" s="49"/>
      <c r="BS223" s="68"/>
      <c r="BT223" s="32"/>
    </row>
    <row r="224" spans="1:72" x14ac:dyDescent="0.25">
      <c r="A224" s="30"/>
      <c r="B224" s="32"/>
      <c r="C224" s="49"/>
      <c r="D224" s="49"/>
      <c r="E224" s="32"/>
      <c r="F224" s="6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8"/>
      <c r="BP224" s="36"/>
      <c r="BQ224" s="32"/>
      <c r="BR224" s="49"/>
      <c r="BS224" s="68"/>
      <c r="BT224" s="32"/>
    </row>
    <row r="225" spans="1:72" x14ac:dyDescent="0.25">
      <c r="A225" s="30"/>
      <c r="B225" s="32"/>
      <c r="C225" s="49"/>
      <c r="D225" s="49"/>
      <c r="E225" s="32"/>
      <c r="F225" s="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137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137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137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137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137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137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137"/>
      <c r="AN261" s="137"/>
      <c r="AO261" s="137"/>
      <c r="AP261" s="137"/>
      <c r="AQ261" s="137"/>
      <c r="AR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137"/>
      <c r="AN262" s="137"/>
      <c r="AO262" s="137"/>
      <c r="AP262" s="137"/>
      <c r="AQ262" s="137"/>
      <c r="AR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137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137"/>
      <c r="AN264" s="137"/>
      <c r="AO264" s="137"/>
      <c r="AP264" s="137"/>
      <c r="AQ264" s="137"/>
      <c r="AR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137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137"/>
      <c r="AN265" s="137"/>
      <c r="AO265" s="137"/>
      <c r="AP265" s="137"/>
      <c r="AQ265" s="137"/>
      <c r="AR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137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137"/>
      <c r="AN266" s="137"/>
      <c r="AO266" s="137"/>
      <c r="AP266" s="137"/>
      <c r="AQ266" s="137"/>
      <c r="AR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137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137"/>
      <c r="AN267" s="137"/>
      <c r="AO267" s="137"/>
      <c r="AP267" s="137"/>
      <c r="AQ267" s="137"/>
      <c r="AR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137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137"/>
      <c r="AN268" s="137"/>
      <c r="AO268" s="137"/>
      <c r="AP268" s="137"/>
      <c r="AQ268" s="137"/>
      <c r="AR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137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137"/>
      <c r="AN269" s="137"/>
      <c r="AO269" s="137"/>
      <c r="AP269" s="137"/>
      <c r="AQ269" s="137"/>
      <c r="AR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137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137"/>
      <c r="AN270" s="137"/>
      <c r="AO270" s="137"/>
      <c r="AP270" s="137"/>
      <c r="AQ270" s="137"/>
      <c r="AR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137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137"/>
      <c r="AN271" s="137"/>
      <c r="AO271" s="137"/>
      <c r="AP271" s="137"/>
      <c r="AQ271" s="137"/>
      <c r="AR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137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137"/>
      <c r="AN272" s="137"/>
      <c r="AO272" s="137"/>
      <c r="AP272" s="137"/>
      <c r="AQ272" s="137"/>
      <c r="AR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137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137"/>
      <c r="AN273" s="137"/>
      <c r="AO273" s="137"/>
      <c r="AP273" s="137"/>
      <c r="AQ273" s="137"/>
      <c r="AR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137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137"/>
      <c r="AN274" s="137"/>
      <c r="AO274" s="137"/>
      <c r="AP274" s="137"/>
      <c r="AQ274" s="137"/>
      <c r="AR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137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137"/>
      <c r="AN275" s="137"/>
      <c r="AO275" s="137"/>
      <c r="AP275" s="137"/>
      <c r="AQ275" s="137"/>
      <c r="AR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137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137"/>
      <c r="AN276" s="137"/>
      <c r="AO276" s="137"/>
      <c r="AP276" s="137"/>
      <c r="AQ276" s="137"/>
      <c r="AR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137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137"/>
      <c r="AN277" s="137"/>
      <c r="AO277" s="137"/>
      <c r="AP277" s="137"/>
      <c r="AQ277" s="137"/>
      <c r="AR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137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137"/>
      <c r="AN278" s="137"/>
      <c r="AO278" s="137"/>
      <c r="AP278" s="137"/>
      <c r="AQ278" s="137"/>
      <c r="AR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137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137"/>
      <c r="AN279" s="137"/>
      <c r="AO279" s="137"/>
      <c r="AP279" s="137"/>
      <c r="AQ279" s="137"/>
      <c r="AR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137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137"/>
      <c r="AN280" s="137"/>
      <c r="AO280" s="137"/>
      <c r="AP280" s="137"/>
      <c r="AQ280" s="137"/>
      <c r="AR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137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137"/>
      <c r="AN281" s="137"/>
      <c r="AO281" s="137"/>
      <c r="AP281" s="137"/>
      <c r="AQ281" s="137"/>
      <c r="AR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137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137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137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137"/>
      <c r="AN284" s="137"/>
      <c r="AO284" s="137"/>
      <c r="AP284" s="137"/>
      <c r="AQ284" s="137"/>
      <c r="AR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137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137"/>
      <c r="AN285" s="137"/>
      <c r="AO285" s="137"/>
      <c r="AP285" s="137"/>
      <c r="AQ285" s="137"/>
      <c r="AR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137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137"/>
      <c r="AN286" s="137"/>
      <c r="AO286" s="137"/>
      <c r="AP286" s="137"/>
      <c r="AQ286" s="137"/>
      <c r="AR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137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137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137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137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137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137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137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137"/>
      <c r="AN293" s="137"/>
      <c r="AO293" s="137"/>
      <c r="AP293" s="137"/>
      <c r="AQ293" s="137"/>
      <c r="AR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137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137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137"/>
      <c r="AN295" s="137"/>
      <c r="AO295" s="137"/>
      <c r="AP295" s="137"/>
      <c r="AQ295" s="137"/>
      <c r="AR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137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137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137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137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137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137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137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137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137"/>
      <c r="AN304" s="137"/>
      <c r="AO304" s="137"/>
      <c r="AP304" s="137"/>
      <c r="AQ304" s="137"/>
      <c r="AR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137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137"/>
      <c r="AN305" s="137"/>
      <c r="AO305" s="137"/>
      <c r="AP305" s="137"/>
      <c r="AQ305" s="137"/>
      <c r="AR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137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137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137"/>
      <c r="AN307" s="137"/>
      <c r="AO307" s="137"/>
      <c r="AP307" s="137"/>
      <c r="AQ307" s="137"/>
      <c r="AR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137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137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137"/>
      <c r="AN309" s="137"/>
      <c r="AO309" s="137"/>
      <c r="AP309" s="137"/>
      <c r="AQ309" s="137"/>
      <c r="AR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137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137"/>
      <c r="AN310" s="137"/>
      <c r="AO310" s="137"/>
      <c r="AP310" s="137"/>
      <c r="AQ310" s="137"/>
      <c r="AR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137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137"/>
      <c r="AN311" s="137"/>
      <c r="AO311" s="137"/>
      <c r="AP311" s="137"/>
      <c r="AQ311" s="137"/>
      <c r="AR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137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137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137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137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137"/>
      <c r="AN315" s="137"/>
      <c r="AO315" s="137"/>
      <c r="AP315" s="137"/>
      <c r="AQ315" s="137"/>
      <c r="AR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137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137"/>
      <c r="AN316" s="137"/>
      <c r="AO316" s="137"/>
      <c r="AP316" s="137"/>
      <c r="AQ316" s="137"/>
      <c r="AR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137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137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137"/>
      <c r="AN318" s="137"/>
      <c r="AO318" s="137"/>
      <c r="AP318" s="137"/>
      <c r="AQ318" s="137"/>
      <c r="AR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137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137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137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137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137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137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137"/>
      <c r="AN324" s="137"/>
      <c r="AO324" s="137"/>
      <c r="AP324" s="137"/>
      <c r="AQ324" s="137"/>
      <c r="AR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137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137"/>
      <c r="AN325" s="137"/>
      <c r="AO325" s="137"/>
      <c r="AP325" s="137"/>
      <c r="AQ325" s="137"/>
      <c r="AR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137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137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137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137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137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137"/>
      <c r="AN330" s="137"/>
      <c r="AO330" s="137"/>
      <c r="AP330" s="137"/>
      <c r="AQ330" s="137"/>
      <c r="AR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137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137"/>
      <c r="AN331" s="137"/>
      <c r="AO331" s="137"/>
      <c r="AP331" s="137"/>
      <c r="AQ331" s="137"/>
      <c r="AR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137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137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137"/>
      <c r="AN333" s="137"/>
      <c r="AO333" s="137"/>
      <c r="AP333" s="137"/>
      <c r="AQ333" s="137"/>
      <c r="AR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137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137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137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137"/>
      <c r="AN337" s="137"/>
      <c r="AO337" s="137"/>
      <c r="AP337" s="137"/>
      <c r="AQ337" s="137"/>
      <c r="AR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137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137"/>
      <c r="AN338" s="137"/>
      <c r="AO338" s="137"/>
      <c r="AP338" s="137"/>
      <c r="AQ338" s="137"/>
      <c r="AR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137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137"/>
      <c r="AN339" s="137"/>
      <c r="AO339" s="137"/>
      <c r="AP339" s="137"/>
      <c r="AQ339" s="137"/>
      <c r="AR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137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137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137"/>
      <c r="AN341" s="137"/>
      <c r="AO341" s="137"/>
      <c r="AP341" s="137"/>
      <c r="AQ341" s="137"/>
      <c r="AR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137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137"/>
      <c r="AN342" s="137"/>
      <c r="AO342" s="137"/>
      <c r="AP342" s="137"/>
      <c r="AQ342" s="137"/>
      <c r="AR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137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137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137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137"/>
      <c r="AN345" s="137"/>
      <c r="AO345" s="137"/>
      <c r="AP345" s="137"/>
      <c r="AQ345" s="137"/>
      <c r="AR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137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137"/>
      <c r="AN346" s="137"/>
      <c r="AO346" s="137"/>
      <c r="AP346" s="137"/>
      <c r="AQ346" s="137"/>
      <c r="AR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137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137"/>
      <c r="AN347" s="137"/>
      <c r="AO347" s="137"/>
      <c r="AP347" s="137"/>
      <c r="AQ347" s="137"/>
      <c r="AR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137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137"/>
      <c r="AN348" s="137"/>
      <c r="AO348" s="137"/>
      <c r="AP348" s="137"/>
      <c r="AQ348" s="137"/>
      <c r="AR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137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137"/>
      <c r="AN349" s="137"/>
      <c r="AO349" s="137"/>
      <c r="AP349" s="137"/>
      <c r="AQ349" s="137"/>
      <c r="AR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137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137"/>
      <c r="AN350" s="137"/>
      <c r="AO350" s="137"/>
      <c r="AP350" s="137"/>
      <c r="AQ350" s="137"/>
      <c r="AR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137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137"/>
      <c r="AN351" s="137"/>
      <c r="AO351" s="137"/>
      <c r="AP351" s="137"/>
      <c r="AQ351" s="137"/>
      <c r="AR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137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137"/>
      <c r="AN352" s="137"/>
      <c r="AO352" s="137"/>
      <c r="AP352" s="137"/>
      <c r="AQ352" s="137"/>
      <c r="AR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137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137"/>
      <c r="AN353" s="137"/>
      <c r="AO353" s="137"/>
      <c r="AP353" s="137"/>
      <c r="AQ353" s="137"/>
      <c r="AR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137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137"/>
      <c r="AN354" s="137"/>
      <c r="AO354" s="137"/>
      <c r="AP354" s="137"/>
      <c r="AQ354" s="137"/>
      <c r="AR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137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137"/>
      <c r="AN355" s="137"/>
      <c r="AO355" s="137"/>
      <c r="AP355" s="137"/>
      <c r="AQ355" s="137"/>
      <c r="AR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137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137"/>
      <c r="AN356" s="137"/>
      <c r="AO356" s="137"/>
      <c r="AP356" s="137"/>
      <c r="AQ356" s="137"/>
      <c r="AR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137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137"/>
      <c r="AN357" s="137"/>
      <c r="AO357" s="137"/>
      <c r="AP357" s="137"/>
      <c r="AQ357" s="137"/>
      <c r="AR357" s="137"/>
      <c r="AS357" s="137"/>
      <c r="AT357" s="137"/>
      <c r="AU357" s="137"/>
      <c r="AV357" s="137"/>
      <c r="AW357" s="137"/>
      <c r="AX357" s="137"/>
      <c r="AY357" s="137"/>
      <c r="AZ357" s="137"/>
      <c r="BA357" s="137"/>
      <c r="BB357" s="137"/>
      <c r="BC357" s="137"/>
      <c r="BD357" s="137"/>
      <c r="BE357" s="137"/>
      <c r="BF357" s="137"/>
      <c r="BG357" s="137"/>
      <c r="BH357" s="137"/>
      <c r="BI357" s="137"/>
      <c r="BJ357" s="137"/>
      <c r="BK357" s="137"/>
      <c r="BL357" s="137"/>
      <c r="BM357" s="137"/>
      <c r="BN357" s="137"/>
      <c r="BO357" s="13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137"/>
      <c r="AN358" s="137"/>
      <c r="AO358" s="137"/>
      <c r="AP358" s="137"/>
      <c r="AQ358" s="137"/>
      <c r="AR358" s="137"/>
      <c r="AS358" s="137"/>
      <c r="AT358" s="137"/>
      <c r="AU358" s="137"/>
      <c r="AV358" s="137"/>
      <c r="AW358" s="137"/>
      <c r="AX358" s="137"/>
      <c r="AY358" s="137"/>
      <c r="AZ358" s="137"/>
      <c r="BA358" s="137"/>
      <c r="BB358" s="137"/>
      <c r="BC358" s="137"/>
      <c r="BD358" s="137"/>
      <c r="BE358" s="137"/>
      <c r="BF358" s="137"/>
      <c r="BG358" s="137"/>
      <c r="BH358" s="137"/>
      <c r="BI358" s="137"/>
      <c r="BJ358" s="137"/>
      <c r="BK358" s="137"/>
      <c r="BL358" s="137"/>
      <c r="BM358" s="137"/>
      <c r="BN358" s="137"/>
      <c r="BO358" s="13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137"/>
      <c r="AN359" s="137"/>
      <c r="AO359" s="137"/>
      <c r="AP359" s="137"/>
      <c r="AQ359" s="137"/>
      <c r="AR359" s="137"/>
      <c r="AS359" s="137"/>
      <c r="AT359" s="137"/>
      <c r="AU359" s="137"/>
      <c r="AV359" s="137"/>
      <c r="AW359" s="137"/>
      <c r="AX359" s="137"/>
      <c r="AY359" s="137"/>
      <c r="AZ359" s="137"/>
      <c r="BA359" s="137"/>
      <c r="BB359" s="137"/>
      <c r="BC359" s="137"/>
      <c r="BD359" s="137"/>
      <c r="BE359" s="137"/>
      <c r="BF359" s="137"/>
      <c r="BG359" s="137"/>
      <c r="BH359" s="137"/>
      <c r="BI359" s="137"/>
      <c r="BJ359" s="137"/>
      <c r="BK359" s="137"/>
      <c r="BL359" s="137"/>
      <c r="BM359" s="137"/>
      <c r="BN359" s="137"/>
      <c r="BO359" s="13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137"/>
      <c r="AN360" s="137"/>
      <c r="AO360" s="137"/>
      <c r="AP360" s="137"/>
      <c r="AQ360" s="137"/>
      <c r="AR360" s="137"/>
      <c r="AS360" s="137"/>
      <c r="AT360" s="137"/>
      <c r="AU360" s="137"/>
      <c r="AV360" s="137"/>
      <c r="AW360" s="137"/>
      <c r="AX360" s="137"/>
      <c r="AY360" s="137"/>
      <c r="AZ360" s="137"/>
      <c r="BA360" s="137"/>
      <c r="BB360" s="137"/>
      <c r="BC360" s="137"/>
      <c r="BD360" s="137"/>
      <c r="BE360" s="137"/>
      <c r="BF360" s="137"/>
      <c r="BG360" s="137"/>
      <c r="BH360" s="137"/>
      <c r="BI360" s="137"/>
      <c r="BJ360" s="137"/>
      <c r="BK360" s="137"/>
      <c r="BL360" s="137"/>
      <c r="BM360" s="137"/>
      <c r="BN360" s="137"/>
      <c r="BO360" s="13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  <c r="AX361" s="137"/>
      <c r="AY361" s="137"/>
      <c r="AZ361" s="137"/>
      <c r="BA361" s="137"/>
      <c r="BB361" s="137"/>
      <c r="BC361" s="137"/>
      <c r="BD361" s="137"/>
      <c r="BE361" s="137"/>
      <c r="BF361" s="137"/>
      <c r="BG361" s="137"/>
      <c r="BH361" s="137"/>
      <c r="BI361" s="137"/>
      <c r="BJ361" s="137"/>
      <c r="BK361" s="137"/>
      <c r="BL361" s="137"/>
      <c r="BM361" s="137"/>
      <c r="BN361" s="137"/>
      <c r="BO361" s="13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137"/>
      <c r="AN362" s="137"/>
      <c r="AO362" s="137"/>
      <c r="AP362" s="137"/>
      <c r="AQ362" s="137"/>
      <c r="AR362" s="137"/>
      <c r="AS362" s="137"/>
      <c r="AT362" s="137"/>
      <c r="AU362" s="137"/>
      <c r="AV362" s="137"/>
      <c r="AW362" s="137"/>
      <c r="AX362" s="137"/>
      <c r="AY362" s="137"/>
      <c r="AZ362" s="137"/>
      <c r="BA362" s="137"/>
      <c r="BB362" s="137"/>
      <c r="BC362" s="137"/>
      <c r="BD362" s="137"/>
      <c r="BE362" s="137"/>
      <c r="BF362" s="137"/>
      <c r="BG362" s="137"/>
      <c r="BH362" s="137"/>
      <c r="BI362" s="137"/>
      <c r="BJ362" s="137"/>
      <c r="BK362" s="137"/>
      <c r="BL362" s="137"/>
      <c r="BM362" s="137"/>
      <c r="BN362" s="137"/>
      <c r="BO362" s="13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137"/>
      <c r="AN363" s="137"/>
      <c r="AO363" s="137"/>
      <c r="AP363" s="137"/>
      <c r="AQ363" s="137"/>
      <c r="AR363" s="137"/>
      <c r="AS363" s="137"/>
      <c r="AT363" s="137"/>
      <c r="AU363" s="137"/>
      <c r="AV363" s="137"/>
      <c r="AW363" s="137"/>
      <c r="AX363" s="137"/>
      <c r="AY363" s="137"/>
      <c r="AZ363" s="137"/>
      <c r="BA363" s="137"/>
      <c r="BB363" s="137"/>
      <c r="BC363" s="137"/>
      <c r="BD363" s="137"/>
      <c r="BE363" s="137"/>
      <c r="BF363" s="137"/>
      <c r="BG363" s="137"/>
      <c r="BH363" s="137"/>
      <c r="BI363" s="137"/>
      <c r="BJ363" s="137"/>
      <c r="BK363" s="137"/>
      <c r="BL363" s="137"/>
      <c r="BM363" s="137"/>
      <c r="BN363" s="137"/>
      <c r="BO363" s="13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  <c r="AX364" s="137"/>
      <c r="AY364" s="137"/>
      <c r="AZ364" s="137"/>
      <c r="BA364" s="137"/>
      <c r="BB364" s="137"/>
      <c r="BC364" s="137"/>
      <c r="BD364" s="137"/>
      <c r="BE364" s="137"/>
      <c r="BF364" s="137"/>
      <c r="BG364" s="137"/>
      <c r="BH364" s="137"/>
      <c r="BI364" s="137"/>
      <c r="BJ364" s="137"/>
      <c r="BK364" s="137"/>
      <c r="BL364" s="137"/>
      <c r="BM364" s="137"/>
      <c r="BN364" s="137"/>
      <c r="BO364" s="13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  <c r="AX365" s="137"/>
      <c r="AY365" s="137"/>
      <c r="AZ365" s="137"/>
      <c r="BA365" s="137"/>
      <c r="BB365" s="137"/>
      <c r="BC365" s="137"/>
      <c r="BD365" s="137"/>
      <c r="BE365" s="137"/>
      <c r="BF365" s="137"/>
      <c r="BG365" s="137"/>
      <c r="BH365" s="137"/>
      <c r="BI365" s="137"/>
      <c r="BJ365" s="137"/>
      <c r="BK365" s="137"/>
      <c r="BL365" s="137"/>
      <c r="BM365" s="137"/>
      <c r="BN365" s="137"/>
      <c r="BO365" s="13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  <c r="AX366" s="137"/>
      <c r="AY366" s="137"/>
      <c r="AZ366" s="137"/>
      <c r="BA366" s="137"/>
      <c r="BB366" s="137"/>
      <c r="BC366" s="137"/>
      <c r="BD366" s="137"/>
      <c r="BE366" s="137"/>
      <c r="BF366" s="137"/>
      <c r="BG366" s="137"/>
      <c r="BH366" s="137"/>
      <c r="BI366" s="137"/>
      <c r="BJ366" s="137"/>
      <c r="BK366" s="137"/>
      <c r="BL366" s="137"/>
      <c r="BM366" s="137"/>
      <c r="BN366" s="137"/>
      <c r="BO366" s="13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  <c r="AX367" s="137"/>
      <c r="AY367" s="137"/>
      <c r="AZ367" s="137"/>
      <c r="BA367" s="137"/>
      <c r="BB367" s="137"/>
      <c r="BC367" s="137"/>
      <c r="BD367" s="137"/>
      <c r="BE367" s="137"/>
      <c r="BF367" s="137"/>
      <c r="BG367" s="137"/>
      <c r="BH367" s="137"/>
      <c r="BI367" s="137"/>
      <c r="BJ367" s="137"/>
      <c r="BK367" s="137"/>
      <c r="BL367" s="137"/>
      <c r="BM367" s="137"/>
      <c r="BN367" s="137"/>
      <c r="BO367" s="13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  <c r="AX368" s="137"/>
      <c r="AY368" s="137"/>
      <c r="AZ368" s="137"/>
      <c r="BA368" s="137"/>
      <c r="BB368" s="137"/>
      <c r="BC368" s="137"/>
      <c r="BD368" s="137"/>
      <c r="BE368" s="137"/>
      <c r="BF368" s="137"/>
      <c r="BG368" s="137"/>
      <c r="BH368" s="137"/>
      <c r="BI368" s="137"/>
      <c r="BJ368" s="137"/>
      <c r="BK368" s="137"/>
      <c r="BL368" s="137"/>
      <c r="BM368" s="137"/>
      <c r="BN368" s="137"/>
      <c r="BO368" s="13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  <c r="AX369" s="137"/>
      <c r="AY369" s="137"/>
      <c r="AZ369" s="137"/>
      <c r="BA369" s="137"/>
      <c r="BB369" s="137"/>
      <c r="BC369" s="137"/>
      <c r="BD369" s="137"/>
      <c r="BE369" s="137"/>
      <c r="BF369" s="137"/>
      <c r="BG369" s="137"/>
      <c r="BH369" s="137"/>
      <c r="BI369" s="137"/>
      <c r="BJ369" s="137"/>
      <c r="BK369" s="137"/>
      <c r="BL369" s="137"/>
      <c r="BM369" s="137"/>
      <c r="BN369" s="137"/>
      <c r="BO369" s="13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137"/>
      <c r="AN370" s="137"/>
      <c r="AO370" s="137"/>
      <c r="AP370" s="137"/>
      <c r="AQ370" s="137"/>
      <c r="AR370" s="137"/>
      <c r="AS370" s="137"/>
      <c r="AT370" s="137"/>
      <c r="AU370" s="137"/>
      <c r="AV370" s="137"/>
      <c r="AW370" s="137"/>
      <c r="AX370" s="137"/>
      <c r="AY370" s="137"/>
      <c r="AZ370" s="137"/>
      <c r="BA370" s="137"/>
      <c r="BB370" s="137"/>
      <c r="BC370" s="137"/>
      <c r="BD370" s="137"/>
      <c r="BE370" s="137"/>
      <c r="BF370" s="137"/>
      <c r="BG370" s="137"/>
      <c r="BH370" s="137"/>
      <c r="BI370" s="137"/>
      <c r="BJ370" s="137"/>
      <c r="BK370" s="137"/>
      <c r="BL370" s="137"/>
      <c r="BM370" s="137"/>
      <c r="BN370" s="137"/>
      <c r="BO370" s="13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137"/>
      <c r="AN371" s="137"/>
      <c r="AO371" s="137"/>
      <c r="AP371" s="137"/>
      <c r="AQ371" s="137"/>
      <c r="AR371" s="137"/>
      <c r="AS371" s="137"/>
      <c r="AT371" s="137"/>
      <c r="AU371" s="137"/>
      <c r="AV371" s="137"/>
      <c r="AW371" s="137"/>
      <c r="AX371" s="137"/>
      <c r="AY371" s="137"/>
      <c r="AZ371" s="137"/>
      <c r="BA371" s="137"/>
      <c r="BB371" s="137"/>
      <c r="BC371" s="137"/>
      <c r="BD371" s="137"/>
      <c r="BE371" s="137"/>
      <c r="BF371" s="137"/>
      <c r="BG371" s="137"/>
      <c r="BH371" s="137"/>
      <c r="BI371" s="137"/>
      <c r="BJ371" s="137"/>
      <c r="BK371" s="137"/>
      <c r="BL371" s="137"/>
      <c r="BM371" s="137"/>
      <c r="BN371" s="137"/>
      <c r="BO371" s="13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137"/>
      <c r="AN372" s="137"/>
      <c r="AO372" s="137"/>
      <c r="AP372" s="137"/>
      <c r="AQ372" s="137"/>
      <c r="AR372" s="137"/>
      <c r="AS372" s="137"/>
      <c r="AT372" s="137"/>
      <c r="AU372" s="137"/>
      <c r="AV372" s="137"/>
      <c r="AW372" s="137"/>
      <c r="AX372" s="137"/>
      <c r="AY372" s="137"/>
      <c r="AZ372" s="137"/>
      <c r="BA372" s="137"/>
      <c r="BB372" s="137"/>
      <c r="BC372" s="137"/>
      <c r="BD372" s="137"/>
      <c r="BE372" s="137"/>
      <c r="BF372" s="137"/>
      <c r="BG372" s="137"/>
      <c r="BH372" s="137"/>
      <c r="BI372" s="137"/>
      <c r="BJ372" s="137"/>
      <c r="BK372" s="137"/>
      <c r="BL372" s="137"/>
      <c r="BM372" s="137"/>
      <c r="BN372" s="137"/>
      <c r="BO372" s="13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137"/>
      <c r="AN373" s="137"/>
      <c r="AO373" s="137"/>
      <c r="AP373" s="137"/>
      <c r="AQ373" s="137"/>
      <c r="AR373" s="137"/>
      <c r="AS373" s="137"/>
      <c r="AT373" s="137"/>
      <c r="AU373" s="137"/>
      <c r="AV373" s="137"/>
      <c r="AW373" s="137"/>
      <c r="AX373" s="137"/>
      <c r="AY373" s="137"/>
      <c r="AZ373" s="137"/>
      <c r="BA373" s="137"/>
      <c r="BB373" s="137"/>
      <c r="BC373" s="137"/>
      <c r="BD373" s="137"/>
      <c r="BE373" s="137"/>
      <c r="BF373" s="137"/>
      <c r="BG373" s="137"/>
      <c r="BH373" s="137"/>
      <c r="BI373" s="137"/>
      <c r="BJ373" s="137"/>
      <c r="BK373" s="137"/>
      <c r="BL373" s="137"/>
      <c r="BM373" s="137"/>
      <c r="BN373" s="137"/>
      <c r="BO373" s="13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137"/>
      <c r="AN374" s="137"/>
      <c r="AO374" s="137"/>
      <c r="AP374" s="137"/>
      <c r="AQ374" s="137"/>
      <c r="AR374" s="137"/>
      <c r="AS374" s="137"/>
      <c r="AT374" s="137"/>
      <c r="AU374" s="137"/>
      <c r="AV374" s="137"/>
      <c r="AW374" s="137"/>
      <c r="AX374" s="137"/>
      <c r="AY374" s="137"/>
      <c r="AZ374" s="137"/>
      <c r="BA374" s="137"/>
      <c r="BB374" s="137"/>
      <c r="BC374" s="137"/>
      <c r="BD374" s="137"/>
      <c r="BE374" s="137"/>
      <c r="BF374" s="137"/>
      <c r="BG374" s="137"/>
      <c r="BH374" s="137"/>
      <c r="BI374" s="137"/>
      <c r="BJ374" s="137"/>
      <c r="BK374" s="137"/>
      <c r="BL374" s="137"/>
      <c r="BM374" s="137"/>
      <c r="BN374" s="137"/>
      <c r="BO374" s="13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137"/>
      <c r="AN375" s="137"/>
      <c r="AO375" s="137"/>
      <c r="AP375" s="137"/>
      <c r="AQ375" s="137"/>
      <c r="AR375" s="137"/>
      <c r="AS375" s="137"/>
      <c r="AT375" s="137"/>
      <c r="AU375" s="137"/>
      <c r="AV375" s="137"/>
      <c r="AW375" s="137"/>
      <c r="AX375" s="137"/>
      <c r="AY375" s="137"/>
      <c r="AZ375" s="137"/>
      <c r="BA375" s="137"/>
      <c r="BB375" s="137"/>
      <c r="BC375" s="137"/>
      <c r="BD375" s="137"/>
      <c r="BE375" s="137"/>
      <c r="BF375" s="137"/>
      <c r="BG375" s="137"/>
      <c r="BH375" s="137"/>
      <c r="BI375" s="137"/>
      <c r="BJ375" s="137"/>
      <c r="BK375" s="137"/>
      <c r="BL375" s="137"/>
      <c r="BM375" s="137"/>
      <c r="BN375" s="137"/>
      <c r="BO375" s="13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137"/>
      <c r="AN376" s="137"/>
      <c r="AO376" s="137"/>
      <c r="AP376" s="137"/>
      <c r="AQ376" s="137"/>
      <c r="AR376" s="137"/>
      <c r="AS376" s="137"/>
      <c r="AT376" s="137"/>
      <c r="AU376" s="137"/>
      <c r="AV376" s="137"/>
      <c r="AW376" s="137"/>
      <c r="AX376" s="137"/>
      <c r="AY376" s="137"/>
      <c r="AZ376" s="137"/>
      <c r="BA376" s="137"/>
      <c r="BB376" s="137"/>
      <c r="BC376" s="137"/>
      <c r="BD376" s="137"/>
      <c r="BE376" s="137"/>
      <c r="BF376" s="137"/>
      <c r="BG376" s="137"/>
      <c r="BH376" s="137"/>
      <c r="BI376" s="137"/>
      <c r="BJ376" s="137"/>
      <c r="BK376" s="137"/>
      <c r="BL376" s="137"/>
      <c r="BM376" s="137"/>
      <c r="BN376" s="137"/>
      <c r="BO376" s="13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137"/>
      <c r="AN377" s="137"/>
      <c r="AO377" s="137"/>
      <c r="AP377" s="137"/>
      <c r="AQ377" s="137"/>
      <c r="AR377" s="137"/>
      <c r="AS377" s="137"/>
      <c r="AT377" s="137"/>
      <c r="AU377" s="137"/>
      <c r="AV377" s="137"/>
      <c r="AW377" s="137"/>
      <c r="AX377" s="137"/>
      <c r="AY377" s="137"/>
      <c r="AZ377" s="137"/>
      <c r="BA377" s="137"/>
      <c r="BB377" s="137"/>
      <c r="BC377" s="137"/>
      <c r="BD377" s="137"/>
      <c r="BE377" s="137"/>
      <c r="BF377" s="137"/>
      <c r="BG377" s="137"/>
      <c r="BH377" s="137"/>
      <c r="BI377" s="137"/>
      <c r="BJ377" s="137"/>
      <c r="BK377" s="137"/>
      <c r="BL377" s="137"/>
      <c r="BM377" s="137"/>
      <c r="BN377" s="137"/>
      <c r="BO377" s="13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  <c r="AX378" s="137"/>
      <c r="AY378" s="137"/>
      <c r="AZ378" s="137"/>
      <c r="BA378" s="137"/>
      <c r="BB378" s="137"/>
      <c r="BC378" s="137"/>
      <c r="BD378" s="137"/>
      <c r="BE378" s="137"/>
      <c r="BF378" s="137"/>
      <c r="BG378" s="137"/>
      <c r="BH378" s="137"/>
      <c r="BI378" s="137"/>
      <c r="BJ378" s="137"/>
      <c r="BK378" s="137"/>
      <c r="BL378" s="137"/>
      <c r="BM378" s="137"/>
      <c r="BN378" s="137"/>
      <c r="BO378" s="13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  <c r="AX379" s="137"/>
      <c r="AY379" s="137"/>
      <c r="AZ379" s="137"/>
      <c r="BA379" s="137"/>
      <c r="BB379" s="137"/>
      <c r="BC379" s="137"/>
      <c r="BD379" s="137"/>
      <c r="BE379" s="137"/>
      <c r="BF379" s="137"/>
      <c r="BG379" s="137"/>
      <c r="BH379" s="137"/>
      <c r="BI379" s="137"/>
      <c r="BJ379" s="137"/>
      <c r="BK379" s="137"/>
      <c r="BL379" s="137"/>
      <c r="BM379" s="137"/>
      <c r="BN379" s="137"/>
      <c r="BO379" s="13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  <c r="AX380" s="137"/>
      <c r="AY380" s="137"/>
      <c r="AZ380" s="137"/>
      <c r="BA380" s="137"/>
      <c r="BB380" s="137"/>
      <c r="BC380" s="137"/>
      <c r="BD380" s="137"/>
      <c r="BE380" s="137"/>
      <c r="BF380" s="137"/>
      <c r="BG380" s="137"/>
      <c r="BH380" s="137"/>
      <c r="BI380" s="137"/>
      <c r="BJ380" s="137"/>
      <c r="BK380" s="137"/>
      <c r="BL380" s="137"/>
      <c r="BM380" s="137"/>
      <c r="BN380" s="137"/>
      <c r="BO380" s="13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137"/>
      <c r="AN381" s="137"/>
      <c r="AO381" s="137"/>
      <c r="AP381" s="137"/>
      <c r="AQ381" s="137"/>
      <c r="AR381" s="137"/>
      <c r="AS381" s="137"/>
      <c r="AT381" s="137"/>
      <c r="AU381" s="137"/>
      <c r="AV381" s="137"/>
      <c r="AW381" s="137"/>
      <c r="AX381" s="137"/>
      <c r="AY381" s="137"/>
      <c r="AZ381" s="137"/>
      <c r="BA381" s="137"/>
      <c r="BB381" s="137"/>
      <c r="BC381" s="137"/>
      <c r="BD381" s="137"/>
      <c r="BE381" s="137"/>
      <c r="BF381" s="137"/>
      <c r="BG381" s="137"/>
      <c r="BH381" s="137"/>
      <c r="BI381" s="137"/>
      <c r="BJ381" s="137"/>
      <c r="BK381" s="137"/>
      <c r="BL381" s="137"/>
      <c r="BM381" s="137"/>
      <c r="BN381" s="137"/>
      <c r="BO381" s="13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  <c r="AX382" s="137"/>
      <c r="AY382" s="137"/>
      <c r="AZ382" s="137"/>
      <c r="BA382" s="137"/>
      <c r="BB382" s="137"/>
      <c r="BC382" s="137"/>
      <c r="BD382" s="137"/>
      <c r="BE382" s="137"/>
      <c r="BF382" s="137"/>
      <c r="BG382" s="137"/>
      <c r="BH382" s="137"/>
      <c r="BI382" s="137"/>
      <c r="BJ382" s="137"/>
      <c r="BK382" s="137"/>
      <c r="BL382" s="137"/>
      <c r="BM382" s="137"/>
      <c r="BN382" s="137"/>
      <c r="BO382" s="13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137"/>
      <c r="AN383" s="137"/>
      <c r="AO383" s="137"/>
      <c r="AP383" s="137"/>
      <c r="AQ383" s="137"/>
      <c r="AR383" s="137"/>
      <c r="AS383" s="137"/>
      <c r="AT383" s="137"/>
      <c r="AU383" s="137"/>
      <c r="AV383" s="137"/>
      <c r="AW383" s="137"/>
      <c r="AX383" s="137"/>
      <c r="AY383" s="137"/>
      <c r="AZ383" s="137"/>
      <c r="BA383" s="137"/>
      <c r="BB383" s="137"/>
      <c r="BC383" s="137"/>
      <c r="BD383" s="137"/>
      <c r="BE383" s="137"/>
      <c r="BF383" s="137"/>
      <c r="BG383" s="137"/>
      <c r="BH383" s="137"/>
      <c r="BI383" s="137"/>
      <c r="BJ383" s="137"/>
      <c r="BK383" s="137"/>
      <c r="BL383" s="137"/>
      <c r="BM383" s="137"/>
      <c r="BN383" s="137"/>
      <c r="BO383" s="13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  <c r="AX384" s="137"/>
      <c r="AY384" s="137"/>
      <c r="AZ384" s="137"/>
      <c r="BA384" s="137"/>
      <c r="BB384" s="137"/>
      <c r="BC384" s="137"/>
      <c r="BD384" s="137"/>
      <c r="BE384" s="137"/>
      <c r="BF384" s="137"/>
      <c r="BG384" s="137"/>
      <c r="BH384" s="137"/>
      <c r="BI384" s="137"/>
      <c r="BJ384" s="137"/>
      <c r="BK384" s="137"/>
      <c r="BL384" s="137"/>
      <c r="BM384" s="137"/>
      <c r="BN384" s="137"/>
      <c r="BO384" s="13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137"/>
      <c r="AN385" s="137"/>
      <c r="AO385" s="137"/>
      <c r="AP385" s="137"/>
      <c r="AQ385" s="137"/>
      <c r="AR385" s="137"/>
      <c r="AS385" s="137"/>
      <c r="AT385" s="137"/>
      <c r="AU385" s="137"/>
      <c r="AV385" s="137"/>
      <c r="AW385" s="137"/>
      <c r="AX385" s="137"/>
      <c r="AY385" s="137"/>
      <c r="AZ385" s="137"/>
      <c r="BA385" s="137"/>
      <c r="BB385" s="137"/>
      <c r="BC385" s="137"/>
      <c r="BD385" s="137"/>
      <c r="BE385" s="137"/>
      <c r="BF385" s="137"/>
      <c r="BG385" s="137"/>
      <c r="BH385" s="137"/>
      <c r="BI385" s="137"/>
      <c r="BJ385" s="137"/>
      <c r="BK385" s="137"/>
      <c r="BL385" s="137"/>
      <c r="BM385" s="137"/>
      <c r="BN385" s="137"/>
      <c r="BO385" s="13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  <c r="AX386" s="137"/>
      <c r="AY386" s="137"/>
      <c r="AZ386" s="137"/>
      <c r="BA386" s="137"/>
      <c r="BB386" s="137"/>
      <c r="BC386" s="137"/>
      <c r="BD386" s="137"/>
      <c r="BE386" s="137"/>
      <c r="BF386" s="137"/>
      <c r="BG386" s="137"/>
      <c r="BH386" s="137"/>
      <c r="BI386" s="137"/>
      <c r="BJ386" s="137"/>
      <c r="BK386" s="137"/>
      <c r="BL386" s="137"/>
      <c r="BM386" s="137"/>
      <c r="BN386" s="137"/>
      <c r="BO386" s="13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  <c r="AX387" s="137"/>
      <c r="AY387" s="137"/>
      <c r="AZ387" s="137"/>
      <c r="BA387" s="137"/>
      <c r="BB387" s="137"/>
      <c r="BC387" s="137"/>
      <c r="BD387" s="137"/>
      <c r="BE387" s="137"/>
      <c r="BF387" s="137"/>
      <c r="BG387" s="137"/>
      <c r="BH387" s="137"/>
      <c r="BI387" s="137"/>
      <c r="BJ387" s="137"/>
      <c r="BK387" s="137"/>
      <c r="BL387" s="137"/>
      <c r="BM387" s="137"/>
      <c r="BN387" s="137"/>
      <c r="BO387" s="13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  <c r="AX388" s="137"/>
      <c r="AY388" s="137"/>
      <c r="AZ388" s="137"/>
      <c r="BA388" s="137"/>
      <c r="BB388" s="137"/>
      <c r="BC388" s="137"/>
      <c r="BD388" s="137"/>
      <c r="BE388" s="137"/>
      <c r="BF388" s="137"/>
      <c r="BG388" s="137"/>
      <c r="BH388" s="137"/>
      <c r="BI388" s="137"/>
      <c r="BJ388" s="137"/>
      <c r="BK388" s="137"/>
      <c r="BL388" s="137"/>
      <c r="BM388" s="137"/>
      <c r="BN388" s="137"/>
      <c r="BO388" s="13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  <c r="AX389" s="137"/>
      <c r="AY389" s="137"/>
      <c r="AZ389" s="137"/>
      <c r="BA389" s="137"/>
      <c r="BB389" s="137"/>
      <c r="BC389" s="137"/>
      <c r="BD389" s="137"/>
      <c r="BE389" s="137"/>
      <c r="BF389" s="137"/>
      <c r="BG389" s="137"/>
      <c r="BH389" s="137"/>
      <c r="BI389" s="137"/>
      <c r="BJ389" s="137"/>
      <c r="BK389" s="137"/>
      <c r="BL389" s="137"/>
      <c r="BM389" s="137"/>
      <c r="BN389" s="137"/>
      <c r="BO389" s="13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137"/>
      <c r="AN390" s="137"/>
      <c r="AO390" s="137"/>
      <c r="AP390" s="137"/>
      <c r="AQ390" s="137"/>
      <c r="AR390" s="137"/>
      <c r="AS390" s="137"/>
      <c r="AT390" s="137"/>
      <c r="AU390" s="137"/>
      <c r="AV390" s="137"/>
      <c r="AW390" s="137"/>
      <c r="AX390" s="137"/>
      <c r="AY390" s="137"/>
      <c r="AZ390" s="137"/>
      <c r="BA390" s="137"/>
      <c r="BB390" s="137"/>
      <c r="BC390" s="137"/>
      <c r="BD390" s="137"/>
      <c r="BE390" s="137"/>
      <c r="BF390" s="137"/>
      <c r="BG390" s="137"/>
      <c r="BH390" s="137"/>
      <c r="BI390" s="137"/>
      <c r="BJ390" s="137"/>
      <c r="BK390" s="137"/>
      <c r="BL390" s="137"/>
      <c r="BM390" s="137"/>
      <c r="BN390" s="137"/>
      <c r="BO390" s="13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137"/>
      <c r="AN391" s="137"/>
      <c r="AO391" s="137"/>
      <c r="AP391" s="137"/>
      <c r="AQ391" s="137"/>
      <c r="AR391" s="137"/>
      <c r="AS391" s="137"/>
      <c r="AT391" s="137"/>
      <c r="AU391" s="137"/>
      <c r="AV391" s="137"/>
      <c r="AW391" s="137"/>
      <c r="AX391" s="137"/>
      <c r="AY391" s="137"/>
      <c r="AZ391" s="137"/>
      <c r="BA391" s="137"/>
      <c r="BB391" s="137"/>
      <c r="BC391" s="137"/>
      <c r="BD391" s="137"/>
      <c r="BE391" s="137"/>
      <c r="BF391" s="137"/>
      <c r="BG391" s="137"/>
      <c r="BH391" s="137"/>
      <c r="BI391" s="137"/>
      <c r="BJ391" s="137"/>
      <c r="BK391" s="137"/>
      <c r="BL391" s="137"/>
      <c r="BM391" s="137"/>
      <c r="BN391" s="137"/>
      <c r="BO391" s="13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  <c r="AX392" s="137"/>
      <c r="AY392" s="137"/>
      <c r="AZ392" s="137"/>
      <c r="BA392" s="137"/>
      <c r="BB392" s="137"/>
      <c r="BC392" s="137"/>
      <c r="BD392" s="137"/>
      <c r="BE392" s="137"/>
      <c r="BF392" s="137"/>
      <c r="BG392" s="137"/>
      <c r="BH392" s="137"/>
      <c r="BI392" s="137"/>
      <c r="BJ392" s="137"/>
      <c r="BK392" s="137"/>
      <c r="BL392" s="137"/>
      <c r="BM392" s="137"/>
      <c r="BN392" s="137"/>
      <c r="BO392" s="13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137"/>
      <c r="AN393" s="137"/>
      <c r="AO393" s="137"/>
      <c r="AP393" s="137"/>
      <c r="AQ393" s="137"/>
      <c r="AR393" s="137"/>
      <c r="AS393" s="137"/>
      <c r="AT393" s="137"/>
      <c r="AU393" s="137"/>
      <c r="AV393" s="137"/>
      <c r="AW393" s="137"/>
      <c r="AX393" s="137"/>
      <c r="AY393" s="137"/>
      <c r="AZ393" s="137"/>
      <c r="BA393" s="137"/>
      <c r="BB393" s="137"/>
      <c r="BC393" s="137"/>
      <c r="BD393" s="137"/>
      <c r="BE393" s="137"/>
      <c r="BF393" s="137"/>
      <c r="BG393" s="137"/>
      <c r="BH393" s="137"/>
      <c r="BI393" s="137"/>
      <c r="BJ393" s="137"/>
      <c r="BK393" s="137"/>
      <c r="BL393" s="137"/>
      <c r="BM393" s="137"/>
      <c r="BN393" s="137"/>
      <c r="BO393" s="13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137"/>
      <c r="AN394" s="137"/>
      <c r="AO394" s="137"/>
      <c r="AP394" s="137"/>
      <c r="AQ394" s="137"/>
      <c r="AR394" s="137"/>
      <c r="AS394" s="137"/>
      <c r="AT394" s="137"/>
      <c r="AU394" s="137"/>
      <c r="AV394" s="137"/>
      <c r="AW394" s="137"/>
      <c r="AX394" s="137"/>
      <c r="AY394" s="137"/>
      <c r="AZ394" s="137"/>
      <c r="BA394" s="137"/>
      <c r="BB394" s="137"/>
      <c r="BC394" s="137"/>
      <c r="BD394" s="137"/>
      <c r="BE394" s="137"/>
      <c r="BF394" s="137"/>
      <c r="BG394" s="137"/>
      <c r="BH394" s="137"/>
      <c r="BI394" s="137"/>
      <c r="BJ394" s="137"/>
      <c r="BK394" s="137"/>
      <c r="BL394" s="137"/>
      <c r="BM394" s="137"/>
      <c r="BN394" s="137"/>
      <c r="BO394" s="13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137"/>
      <c r="AN395" s="137"/>
      <c r="AO395" s="137"/>
      <c r="AP395" s="137"/>
      <c r="AQ395" s="137"/>
      <c r="AR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137"/>
      <c r="AN396" s="137"/>
      <c r="AO396" s="137"/>
      <c r="AP396" s="137"/>
      <c r="AQ396" s="137"/>
      <c r="AR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137"/>
      <c r="AN398" s="137"/>
      <c r="AO398" s="137"/>
      <c r="AP398" s="137"/>
      <c r="AQ398" s="137"/>
      <c r="AR398" s="137"/>
      <c r="AS398" s="137"/>
      <c r="AT398" s="137"/>
      <c r="AU398" s="137"/>
      <c r="AV398" s="137"/>
      <c r="AW398" s="137"/>
      <c r="AX398" s="137"/>
      <c r="AY398" s="137"/>
      <c r="AZ398" s="137"/>
      <c r="BA398" s="137"/>
      <c r="BB398" s="137"/>
      <c r="BC398" s="137"/>
      <c r="BD398" s="137"/>
      <c r="BE398" s="137"/>
      <c r="BF398" s="137"/>
      <c r="BG398" s="137"/>
      <c r="BH398" s="137"/>
      <c r="BI398" s="137"/>
      <c r="BJ398" s="137"/>
      <c r="BK398" s="137"/>
      <c r="BL398" s="137"/>
      <c r="BM398" s="137"/>
      <c r="BN398" s="137"/>
      <c r="BO398" s="13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137"/>
      <c r="AN399" s="137"/>
      <c r="AO399" s="137"/>
      <c r="AP399" s="137"/>
      <c r="AQ399" s="137"/>
      <c r="AR399" s="137"/>
      <c r="AS399" s="137"/>
      <c r="AT399" s="137"/>
      <c r="AU399" s="137"/>
      <c r="AV399" s="137"/>
      <c r="AW399" s="137"/>
      <c r="AX399" s="137"/>
      <c r="AY399" s="137"/>
      <c r="AZ399" s="137"/>
      <c r="BA399" s="137"/>
      <c r="BB399" s="137"/>
      <c r="BC399" s="137"/>
      <c r="BD399" s="137"/>
      <c r="BE399" s="137"/>
      <c r="BF399" s="137"/>
      <c r="BG399" s="137"/>
      <c r="BH399" s="137"/>
      <c r="BI399" s="137"/>
      <c r="BJ399" s="137"/>
      <c r="BK399" s="137"/>
      <c r="BL399" s="137"/>
      <c r="BM399" s="137"/>
      <c r="BN399" s="137"/>
      <c r="BO399" s="13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137"/>
      <c r="AN400" s="137"/>
      <c r="AO400" s="137"/>
      <c r="AP400" s="137"/>
      <c r="AQ400" s="137"/>
      <c r="AR400" s="137"/>
      <c r="AS400" s="137"/>
      <c r="AT400" s="137"/>
      <c r="AU400" s="137"/>
      <c r="AV400" s="137"/>
      <c r="AW400" s="137"/>
      <c r="AX400" s="137"/>
      <c r="AY400" s="137"/>
      <c r="AZ400" s="137"/>
      <c r="BA400" s="137"/>
      <c r="BB400" s="137"/>
      <c r="BC400" s="137"/>
      <c r="BD400" s="137"/>
      <c r="BE400" s="137"/>
      <c r="BF400" s="137"/>
      <c r="BG400" s="137"/>
      <c r="BH400" s="137"/>
      <c r="BI400" s="137"/>
      <c r="BJ400" s="137"/>
      <c r="BK400" s="137"/>
      <c r="BL400" s="137"/>
      <c r="BM400" s="137"/>
      <c r="BN400" s="137"/>
      <c r="BO400" s="13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  <c r="AX401" s="137"/>
      <c r="AY401" s="137"/>
      <c r="AZ401" s="137"/>
      <c r="BA401" s="137"/>
      <c r="BB401" s="137"/>
      <c r="BC401" s="137"/>
      <c r="BD401" s="137"/>
      <c r="BE401" s="137"/>
      <c r="BF401" s="137"/>
      <c r="BG401" s="137"/>
      <c r="BH401" s="137"/>
      <c r="BI401" s="137"/>
      <c r="BJ401" s="137"/>
      <c r="BK401" s="137"/>
      <c r="BL401" s="137"/>
      <c r="BM401" s="137"/>
      <c r="BN401" s="137"/>
      <c r="BO401" s="13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  <c r="AX402" s="137"/>
      <c r="AY402" s="137"/>
      <c r="AZ402" s="137"/>
      <c r="BA402" s="137"/>
      <c r="BB402" s="137"/>
      <c r="BC402" s="137"/>
      <c r="BD402" s="137"/>
      <c r="BE402" s="137"/>
      <c r="BF402" s="137"/>
      <c r="BG402" s="137"/>
      <c r="BH402" s="137"/>
      <c r="BI402" s="137"/>
      <c r="BJ402" s="137"/>
      <c r="BK402" s="137"/>
      <c r="BL402" s="137"/>
      <c r="BM402" s="137"/>
      <c r="BN402" s="137"/>
      <c r="BO402" s="13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  <c r="AX403" s="137"/>
      <c r="AY403" s="137"/>
      <c r="AZ403" s="137"/>
      <c r="BA403" s="137"/>
      <c r="BB403" s="137"/>
      <c r="BC403" s="137"/>
      <c r="BD403" s="137"/>
      <c r="BE403" s="137"/>
      <c r="BF403" s="137"/>
      <c r="BG403" s="137"/>
      <c r="BH403" s="137"/>
      <c r="BI403" s="137"/>
      <c r="BJ403" s="137"/>
      <c r="BK403" s="137"/>
      <c r="BL403" s="137"/>
      <c r="BM403" s="137"/>
      <c r="BN403" s="137"/>
      <c r="BO403" s="13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137"/>
      <c r="AN404" s="137"/>
      <c r="AO404" s="137"/>
      <c r="AP404" s="137"/>
      <c r="AQ404" s="137"/>
      <c r="AR404" s="137"/>
      <c r="AS404" s="137"/>
      <c r="AT404" s="137"/>
      <c r="AU404" s="137"/>
      <c r="AV404" s="137"/>
      <c r="AW404" s="137"/>
      <c r="AX404" s="137"/>
      <c r="AY404" s="137"/>
      <c r="AZ404" s="137"/>
      <c r="BA404" s="137"/>
      <c r="BB404" s="137"/>
      <c r="BC404" s="137"/>
      <c r="BD404" s="137"/>
      <c r="BE404" s="137"/>
      <c r="BF404" s="137"/>
      <c r="BG404" s="137"/>
      <c r="BH404" s="137"/>
      <c r="BI404" s="137"/>
      <c r="BJ404" s="137"/>
      <c r="BK404" s="137"/>
      <c r="BL404" s="137"/>
      <c r="BM404" s="137"/>
      <c r="BN404" s="137"/>
      <c r="BO404" s="13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  <c r="AX405" s="137"/>
      <c r="AY405" s="137"/>
      <c r="AZ405" s="137"/>
      <c r="BA405" s="137"/>
      <c r="BB405" s="137"/>
      <c r="BC405" s="137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7"/>
      <c r="BN405" s="137"/>
      <c r="BO405" s="13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  <c r="AX406" s="137"/>
      <c r="AY406" s="137"/>
      <c r="AZ406" s="137"/>
      <c r="BA406" s="137"/>
      <c r="BB406" s="137"/>
      <c r="BC406" s="137"/>
      <c r="BD406" s="137"/>
      <c r="BE406" s="137"/>
      <c r="BF406" s="137"/>
      <c r="BG406" s="137"/>
      <c r="BH406" s="137"/>
      <c r="BI406" s="137"/>
      <c r="BJ406" s="137"/>
      <c r="BK406" s="137"/>
      <c r="BL406" s="137"/>
      <c r="BM406" s="137"/>
      <c r="BN406" s="137"/>
      <c r="BO406" s="13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7"/>
      <c r="BN407" s="137"/>
      <c r="BO407" s="13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  <c r="AX408" s="137"/>
      <c r="AY408" s="137"/>
      <c r="AZ408" s="137"/>
      <c r="BA408" s="137"/>
      <c r="BB408" s="137"/>
      <c r="BC408" s="137"/>
      <c r="BD408" s="137"/>
      <c r="BE408" s="137"/>
      <c r="BF408" s="137"/>
      <c r="BG408" s="137"/>
      <c r="BH408" s="137"/>
      <c r="BI408" s="137"/>
      <c r="BJ408" s="137"/>
      <c r="BK408" s="137"/>
      <c r="BL408" s="137"/>
      <c r="BM408" s="137"/>
      <c r="BN408" s="137"/>
      <c r="BO408" s="13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7"/>
      <c r="BN409" s="137"/>
      <c r="BO409" s="13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  <c r="AX410" s="137"/>
      <c r="AY410" s="137"/>
      <c r="AZ410" s="137"/>
      <c r="BA410" s="137"/>
      <c r="BB410" s="137"/>
      <c r="BC410" s="137"/>
      <c r="BD410" s="137"/>
      <c r="BE410" s="137"/>
      <c r="BF410" s="137"/>
      <c r="BG410" s="137"/>
      <c r="BH410" s="137"/>
      <c r="BI410" s="137"/>
      <c r="BJ410" s="137"/>
      <c r="BK410" s="137"/>
      <c r="BL410" s="137"/>
      <c r="BM410" s="137"/>
      <c r="BN410" s="137"/>
      <c r="BO410" s="13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  <c r="AX411" s="137"/>
      <c r="AY411" s="137"/>
      <c r="AZ411" s="137"/>
      <c r="BA411" s="137"/>
      <c r="BB411" s="137"/>
      <c r="BC411" s="137"/>
      <c r="BD411" s="137"/>
      <c r="BE411" s="137"/>
      <c r="BF411" s="137"/>
      <c r="BG411" s="137"/>
      <c r="BH411" s="137"/>
      <c r="BI411" s="137"/>
      <c r="BJ411" s="137"/>
      <c r="BK411" s="137"/>
      <c r="BL411" s="137"/>
      <c r="BM411" s="137"/>
      <c r="BN411" s="137"/>
      <c r="BO411" s="13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  <c r="AX412" s="137"/>
      <c r="AY412" s="137"/>
      <c r="AZ412" s="137"/>
      <c r="BA412" s="137"/>
      <c r="BB412" s="137"/>
      <c r="BC412" s="137"/>
      <c r="BD412" s="137"/>
      <c r="BE412" s="137"/>
      <c r="BF412" s="137"/>
      <c r="BG412" s="137"/>
      <c r="BH412" s="137"/>
      <c r="BI412" s="137"/>
      <c r="BJ412" s="137"/>
      <c r="BK412" s="137"/>
      <c r="BL412" s="137"/>
      <c r="BM412" s="137"/>
      <c r="BN412" s="137"/>
      <c r="BO412" s="13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137"/>
      <c r="AN413" s="137"/>
      <c r="AO413" s="137"/>
      <c r="AP413" s="137"/>
      <c r="AQ413" s="137"/>
      <c r="AR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137"/>
      <c r="AN414" s="137"/>
      <c r="AO414" s="137"/>
      <c r="AP414" s="137"/>
      <c r="AQ414" s="137"/>
      <c r="AR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137"/>
      <c r="AN415" s="137"/>
      <c r="AO415" s="137"/>
      <c r="AP415" s="137"/>
      <c r="AQ415" s="137"/>
      <c r="AR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137"/>
      <c r="AN416" s="137"/>
      <c r="AO416" s="137"/>
      <c r="AP416" s="137"/>
      <c r="AQ416" s="137"/>
      <c r="AR416" s="137"/>
      <c r="AS416" s="137"/>
      <c r="AT416" s="137"/>
      <c r="AU416" s="137"/>
      <c r="AV416" s="137"/>
      <c r="AW416" s="137"/>
      <c r="AX416" s="137"/>
      <c r="AY416" s="137"/>
      <c r="AZ416" s="137"/>
      <c r="BA416" s="137"/>
      <c r="BB416" s="137"/>
      <c r="BC416" s="137"/>
      <c r="BD416" s="137"/>
      <c r="BE416" s="137"/>
      <c r="BF416" s="137"/>
      <c r="BG416" s="137"/>
      <c r="BH416" s="137"/>
      <c r="BI416" s="137"/>
      <c r="BJ416" s="137"/>
      <c r="BK416" s="137"/>
      <c r="BL416" s="137"/>
      <c r="BM416" s="137"/>
      <c r="BN416" s="137"/>
      <c r="BO416" s="13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137"/>
      <c r="AN417" s="137"/>
      <c r="AO417" s="137"/>
      <c r="AP417" s="137"/>
      <c r="AQ417" s="137"/>
      <c r="AR417" s="137"/>
      <c r="AS417" s="137"/>
      <c r="AT417" s="137"/>
      <c r="AU417" s="137"/>
      <c r="AV417" s="137"/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7"/>
      <c r="BN417" s="137"/>
      <c r="BO417" s="13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137"/>
      <c r="AN418" s="137"/>
      <c r="AO418" s="137"/>
      <c r="AP418" s="137"/>
      <c r="AQ418" s="137"/>
      <c r="AR418" s="137"/>
      <c r="AS418" s="137"/>
      <c r="AT418" s="137"/>
      <c r="AU418" s="137"/>
      <c r="AV418" s="137"/>
      <c r="AW418" s="137"/>
      <c r="AX418" s="137"/>
      <c r="AY418" s="137"/>
      <c r="AZ418" s="137"/>
      <c r="BA418" s="137"/>
      <c r="BB418" s="137"/>
      <c r="BC418" s="137"/>
      <c r="BD418" s="137"/>
      <c r="BE418" s="137"/>
      <c r="BF418" s="137"/>
      <c r="BG418" s="137"/>
      <c r="BH418" s="137"/>
      <c r="BI418" s="137"/>
      <c r="BJ418" s="137"/>
      <c r="BK418" s="137"/>
      <c r="BL418" s="137"/>
      <c r="BM418" s="137"/>
      <c r="BN418" s="137"/>
      <c r="BO418" s="13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137"/>
      <c r="AN419" s="137"/>
      <c r="AO419" s="137"/>
      <c r="AP419" s="137"/>
      <c r="AQ419" s="137"/>
      <c r="AR419" s="137"/>
      <c r="AS419" s="137"/>
      <c r="AT419" s="137"/>
      <c r="AU419" s="137"/>
      <c r="AV419" s="137"/>
      <c r="AW419" s="137"/>
      <c r="AX419" s="137"/>
      <c r="AY419" s="137"/>
      <c r="AZ419" s="137"/>
      <c r="BA419" s="137"/>
      <c r="BB419" s="137"/>
      <c r="BC419" s="137"/>
      <c r="BD419" s="137"/>
      <c r="BE419" s="137"/>
      <c r="BF419" s="137"/>
      <c r="BG419" s="137"/>
      <c r="BH419" s="137"/>
      <c r="BI419" s="137"/>
      <c r="BJ419" s="137"/>
      <c r="BK419" s="137"/>
      <c r="BL419" s="137"/>
      <c r="BM419" s="137"/>
      <c r="BN419" s="137"/>
      <c r="BO419" s="13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137"/>
      <c r="AN420" s="137"/>
      <c r="AO420" s="137"/>
      <c r="AP420" s="137"/>
      <c r="AQ420" s="137"/>
      <c r="AR420" s="137"/>
      <c r="AS420" s="137"/>
      <c r="AT420" s="137"/>
      <c r="AU420" s="137"/>
      <c r="AV420" s="137"/>
      <c r="AW420" s="137"/>
      <c r="AX420" s="137"/>
      <c r="AY420" s="137"/>
      <c r="AZ420" s="137"/>
      <c r="BA420" s="137"/>
      <c r="BB420" s="137"/>
      <c r="BC420" s="137"/>
      <c r="BD420" s="137"/>
      <c r="BE420" s="137"/>
      <c r="BF420" s="137"/>
      <c r="BG420" s="137"/>
      <c r="BH420" s="137"/>
      <c r="BI420" s="137"/>
      <c r="BJ420" s="137"/>
      <c r="BK420" s="137"/>
      <c r="BL420" s="137"/>
      <c r="BM420" s="137"/>
      <c r="BN420" s="137"/>
      <c r="BO420" s="13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137"/>
      <c r="AN421" s="137"/>
      <c r="AO421" s="137"/>
      <c r="AP421" s="137"/>
      <c r="AQ421" s="137"/>
      <c r="AR421" s="137"/>
      <c r="AS421" s="137"/>
      <c r="AT421" s="137"/>
      <c r="AU421" s="137"/>
      <c r="AV421" s="137"/>
      <c r="AW421" s="137"/>
      <c r="AX421" s="137"/>
      <c r="AY421" s="137"/>
      <c r="AZ421" s="137"/>
      <c r="BA421" s="137"/>
      <c r="BB421" s="137"/>
      <c r="BC421" s="137"/>
      <c r="BD421" s="137"/>
      <c r="BE421" s="137"/>
      <c r="BF421" s="137"/>
      <c r="BG421" s="137"/>
      <c r="BH421" s="137"/>
      <c r="BI421" s="137"/>
      <c r="BJ421" s="137"/>
      <c r="BK421" s="137"/>
      <c r="BL421" s="137"/>
      <c r="BM421" s="137"/>
      <c r="BN421" s="137"/>
      <c r="BO421" s="13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137"/>
      <c r="AN422" s="137"/>
      <c r="AO422" s="137"/>
      <c r="AP422" s="137"/>
      <c r="AQ422" s="137"/>
      <c r="AR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137"/>
      <c r="AN423" s="137"/>
      <c r="AO423" s="137"/>
      <c r="AP423" s="137"/>
      <c r="AQ423" s="137"/>
      <c r="AR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137"/>
      <c r="AN425" s="137"/>
      <c r="AO425" s="137"/>
      <c r="AP425" s="137"/>
      <c r="AQ425" s="137"/>
      <c r="AR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137"/>
      <c r="AN426" s="137"/>
      <c r="AO426" s="137"/>
      <c r="AP426" s="137"/>
      <c r="AQ426" s="137"/>
      <c r="AR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37"/>
      <c r="BM426" s="137"/>
      <c r="BN426" s="137"/>
      <c r="BO426" s="13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137"/>
      <c r="AN427" s="137"/>
      <c r="AO427" s="137"/>
      <c r="AP427" s="137"/>
      <c r="AQ427" s="137"/>
      <c r="AR427" s="137"/>
      <c r="AS427" s="137"/>
      <c r="AT427" s="137"/>
      <c r="AU427" s="137"/>
      <c r="AV427" s="137"/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7"/>
      <c r="BN427" s="137"/>
      <c r="BO427" s="13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137"/>
      <c r="AN428" s="137"/>
      <c r="AO428" s="137"/>
      <c r="AP428" s="137"/>
      <c r="AQ428" s="137"/>
      <c r="AR428" s="137"/>
      <c r="AS428" s="137"/>
      <c r="AT428" s="137"/>
      <c r="AU428" s="137"/>
      <c r="AV428" s="137"/>
      <c r="AW428" s="137"/>
      <c r="AX428" s="137"/>
      <c r="AY428" s="137"/>
      <c r="AZ428" s="13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37"/>
      <c r="BM428" s="137"/>
      <c r="BN428" s="137"/>
      <c r="BO428" s="13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137"/>
      <c r="AN429" s="137"/>
      <c r="AO429" s="137"/>
      <c r="AP429" s="137"/>
      <c r="AQ429" s="137"/>
      <c r="AR429" s="137"/>
      <c r="AS429" s="137"/>
      <c r="AT429" s="137"/>
      <c r="AU429" s="137"/>
      <c r="AV429" s="137"/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7"/>
      <c r="BN429" s="137"/>
      <c r="BO429" s="13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137"/>
      <c r="AN431" s="137"/>
      <c r="AO431" s="137"/>
      <c r="AP431" s="137"/>
      <c r="AQ431" s="137"/>
      <c r="AR431" s="137"/>
      <c r="AS431" s="137"/>
      <c r="AT431" s="137"/>
      <c r="AU431" s="137"/>
      <c r="AV431" s="137"/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7"/>
      <c r="BN431" s="137"/>
      <c r="BO431" s="13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137"/>
      <c r="AN432" s="137"/>
      <c r="AO432" s="137"/>
      <c r="AP432" s="137"/>
      <c r="AQ432" s="137"/>
      <c r="AR432" s="137"/>
      <c r="AS432" s="137"/>
      <c r="AT432" s="137"/>
      <c r="AU432" s="137"/>
      <c r="AV432" s="137"/>
      <c r="AW432" s="137"/>
      <c r="AX432" s="137"/>
      <c r="AY432" s="137"/>
      <c r="AZ432" s="13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37"/>
      <c r="BM432" s="137"/>
      <c r="BN432" s="137"/>
      <c r="BO432" s="13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137"/>
      <c r="AN433" s="137"/>
      <c r="AO433" s="137"/>
      <c r="AP433" s="137"/>
      <c r="AQ433" s="137"/>
      <c r="AR433" s="137"/>
      <c r="AS433" s="137"/>
      <c r="AT433" s="137"/>
      <c r="AU433" s="137"/>
      <c r="AV433" s="137"/>
      <c r="AW433" s="137"/>
      <c r="AX433" s="137"/>
      <c r="AY433" s="137"/>
      <c r="AZ433" s="13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37"/>
      <c r="BM433" s="137"/>
      <c r="BN433" s="137"/>
      <c r="BO433" s="13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137"/>
      <c r="AN435" s="137"/>
      <c r="AO435" s="137"/>
      <c r="AP435" s="137"/>
      <c r="AQ435" s="137"/>
      <c r="AR435" s="137"/>
      <c r="AS435" s="137"/>
      <c r="AT435" s="137"/>
      <c r="AU435" s="137"/>
      <c r="AV435" s="137"/>
      <c r="AW435" s="137"/>
      <c r="AX435" s="137"/>
      <c r="AY435" s="137"/>
      <c r="AZ435" s="137"/>
      <c r="BA435" s="137"/>
      <c r="BB435" s="137"/>
      <c r="BC435" s="137"/>
      <c r="BD435" s="137"/>
      <c r="BE435" s="137"/>
      <c r="BF435" s="137"/>
      <c r="BG435" s="137"/>
      <c r="BH435" s="137"/>
      <c r="BI435" s="137"/>
      <c r="BJ435" s="137"/>
      <c r="BK435" s="137"/>
      <c r="BL435" s="137"/>
      <c r="BM435" s="137"/>
      <c r="BN435" s="137"/>
      <c r="BO435" s="13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137"/>
      <c r="AN436" s="137"/>
      <c r="AO436" s="137"/>
      <c r="AP436" s="137"/>
      <c r="AQ436" s="137"/>
      <c r="AR436" s="137"/>
      <c r="AS436" s="137"/>
      <c r="AT436" s="137"/>
      <c r="AU436" s="137"/>
      <c r="AV436" s="137"/>
      <c r="AW436" s="137"/>
      <c r="AX436" s="137"/>
      <c r="AY436" s="137"/>
      <c r="AZ436" s="137"/>
      <c r="BA436" s="137"/>
      <c r="BB436" s="137"/>
      <c r="BC436" s="137"/>
      <c r="BD436" s="137"/>
      <c r="BE436" s="137"/>
      <c r="BF436" s="137"/>
      <c r="BG436" s="137"/>
      <c r="BH436" s="137"/>
      <c r="BI436" s="137"/>
      <c r="BJ436" s="137"/>
      <c r="BK436" s="137"/>
      <c r="BL436" s="137"/>
      <c r="BM436" s="137"/>
      <c r="BN436" s="137"/>
      <c r="BO436" s="13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137"/>
      <c r="AN437" s="137"/>
      <c r="AO437" s="137"/>
      <c r="AP437" s="137"/>
      <c r="AQ437" s="137"/>
      <c r="AR437" s="137"/>
      <c r="AS437" s="137"/>
      <c r="AT437" s="137"/>
      <c r="AU437" s="137"/>
      <c r="AV437" s="137"/>
      <c r="AW437" s="137"/>
      <c r="AX437" s="137"/>
      <c r="AY437" s="137"/>
      <c r="AZ437" s="137"/>
      <c r="BA437" s="137"/>
      <c r="BB437" s="137"/>
      <c r="BC437" s="137"/>
      <c r="BD437" s="137"/>
      <c r="BE437" s="137"/>
      <c r="BF437" s="137"/>
      <c r="BG437" s="137"/>
      <c r="BH437" s="137"/>
      <c r="BI437" s="137"/>
      <c r="BJ437" s="137"/>
      <c r="BK437" s="137"/>
      <c r="BL437" s="137"/>
      <c r="BM437" s="137"/>
      <c r="BN437" s="137"/>
      <c r="BO437" s="13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137"/>
      <c r="AN438" s="137"/>
      <c r="AO438" s="137"/>
      <c r="AP438" s="137"/>
      <c r="AQ438" s="137"/>
      <c r="AR438" s="137"/>
      <c r="AS438" s="137"/>
      <c r="AT438" s="137"/>
      <c r="AU438" s="137"/>
      <c r="AV438" s="137"/>
      <c r="AW438" s="137"/>
      <c r="AX438" s="137"/>
      <c r="AY438" s="137"/>
      <c r="AZ438" s="137"/>
      <c r="BA438" s="137"/>
      <c r="BB438" s="137"/>
      <c r="BC438" s="137"/>
      <c r="BD438" s="137"/>
      <c r="BE438" s="137"/>
      <c r="BF438" s="137"/>
      <c r="BG438" s="137"/>
      <c r="BH438" s="137"/>
      <c r="BI438" s="137"/>
      <c r="BJ438" s="137"/>
      <c r="BK438" s="137"/>
      <c r="BL438" s="137"/>
      <c r="BM438" s="137"/>
      <c r="BN438" s="137"/>
      <c r="BO438" s="13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137"/>
      <c r="AN439" s="137"/>
      <c r="AO439" s="137"/>
      <c r="AP439" s="137"/>
      <c r="AQ439" s="137"/>
      <c r="AR439" s="137"/>
      <c r="AS439" s="137"/>
      <c r="AT439" s="137"/>
      <c r="AU439" s="137"/>
      <c r="AV439" s="137"/>
      <c r="AW439" s="137"/>
      <c r="AX439" s="137"/>
      <c r="AY439" s="137"/>
      <c r="AZ439" s="137"/>
      <c r="BA439" s="137"/>
      <c r="BB439" s="137"/>
      <c r="BC439" s="137"/>
      <c r="BD439" s="137"/>
      <c r="BE439" s="137"/>
      <c r="BF439" s="137"/>
      <c r="BG439" s="137"/>
      <c r="BH439" s="137"/>
      <c r="BI439" s="137"/>
      <c r="BJ439" s="137"/>
      <c r="BK439" s="137"/>
      <c r="BL439" s="137"/>
      <c r="BM439" s="137"/>
      <c r="BN439" s="137"/>
      <c r="BO439" s="13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137"/>
      <c r="AN440" s="137"/>
      <c r="AO440" s="137"/>
      <c r="AP440" s="137"/>
      <c r="AQ440" s="137"/>
      <c r="AR440" s="137"/>
      <c r="AS440" s="137"/>
      <c r="AT440" s="137"/>
      <c r="AU440" s="137"/>
      <c r="AV440" s="137"/>
      <c r="AW440" s="137"/>
      <c r="AX440" s="137"/>
      <c r="AY440" s="137"/>
      <c r="AZ440" s="137"/>
      <c r="BA440" s="137"/>
      <c r="BB440" s="137"/>
      <c r="BC440" s="137"/>
      <c r="BD440" s="137"/>
      <c r="BE440" s="137"/>
      <c r="BF440" s="137"/>
      <c r="BG440" s="137"/>
      <c r="BH440" s="137"/>
      <c r="BI440" s="137"/>
      <c r="BJ440" s="137"/>
      <c r="BK440" s="137"/>
      <c r="BL440" s="137"/>
      <c r="BM440" s="137"/>
      <c r="BN440" s="137"/>
      <c r="BO440" s="13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  <c r="AX441" s="137"/>
      <c r="AY441" s="137"/>
      <c r="AZ441" s="137"/>
      <c r="BA441" s="137"/>
      <c r="BB441" s="137"/>
      <c r="BC441" s="137"/>
      <c r="BD441" s="137"/>
      <c r="BE441" s="137"/>
      <c r="BF441" s="137"/>
      <c r="BG441" s="137"/>
      <c r="BH441" s="137"/>
      <c r="BI441" s="137"/>
      <c r="BJ441" s="137"/>
      <c r="BK441" s="137"/>
      <c r="BL441" s="137"/>
      <c r="BM441" s="137"/>
      <c r="BN441" s="137"/>
      <c r="BO441" s="13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137"/>
      <c r="AN442" s="137"/>
      <c r="AO442" s="137"/>
      <c r="AP442" s="137"/>
      <c r="AQ442" s="137"/>
      <c r="AR442" s="137"/>
      <c r="AS442" s="137"/>
      <c r="AT442" s="137"/>
      <c r="AU442" s="137"/>
      <c r="AV442" s="137"/>
      <c r="AW442" s="137"/>
      <c r="AX442" s="137"/>
      <c r="AY442" s="137"/>
      <c r="AZ442" s="137"/>
      <c r="BA442" s="137"/>
      <c r="BB442" s="137"/>
      <c r="BC442" s="137"/>
      <c r="BD442" s="137"/>
      <c r="BE442" s="137"/>
      <c r="BF442" s="137"/>
      <c r="BG442" s="137"/>
      <c r="BH442" s="137"/>
      <c r="BI442" s="137"/>
      <c r="BJ442" s="137"/>
      <c r="BK442" s="137"/>
      <c r="BL442" s="137"/>
      <c r="BM442" s="137"/>
      <c r="BN442" s="137"/>
      <c r="BO442" s="13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137"/>
      <c r="AN443" s="137"/>
      <c r="AO443" s="137"/>
      <c r="AP443" s="137"/>
      <c r="AQ443" s="137"/>
      <c r="AR443" s="137"/>
      <c r="AS443" s="137"/>
      <c r="AT443" s="137"/>
      <c r="AU443" s="137"/>
      <c r="AV443" s="137"/>
      <c r="AW443" s="137"/>
      <c r="AX443" s="137"/>
      <c r="AY443" s="137"/>
      <c r="AZ443" s="137"/>
      <c r="BA443" s="137"/>
      <c r="BB443" s="137"/>
      <c r="BC443" s="137"/>
      <c r="BD443" s="137"/>
      <c r="BE443" s="137"/>
      <c r="BF443" s="137"/>
      <c r="BG443" s="137"/>
      <c r="BH443" s="137"/>
      <c r="BI443" s="137"/>
      <c r="BJ443" s="137"/>
      <c r="BK443" s="137"/>
      <c r="BL443" s="137"/>
      <c r="BM443" s="137"/>
      <c r="BN443" s="137"/>
      <c r="BO443" s="13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137"/>
      <c r="AN444" s="137"/>
      <c r="AO444" s="137"/>
      <c r="AP444" s="137"/>
      <c r="AQ444" s="137"/>
      <c r="AR444" s="137"/>
      <c r="AS444" s="137"/>
      <c r="AT444" s="137"/>
      <c r="AU444" s="137"/>
      <c r="AV444" s="137"/>
      <c r="AW444" s="137"/>
      <c r="AX444" s="137"/>
      <c r="AY444" s="137"/>
      <c r="AZ444" s="137"/>
      <c r="BA444" s="137"/>
      <c r="BB444" s="137"/>
      <c r="BC444" s="137"/>
      <c r="BD444" s="137"/>
      <c r="BE444" s="137"/>
      <c r="BF444" s="137"/>
      <c r="BG444" s="137"/>
      <c r="BH444" s="137"/>
      <c r="BI444" s="137"/>
      <c r="BJ444" s="137"/>
      <c r="BK444" s="137"/>
      <c r="BL444" s="137"/>
      <c r="BM444" s="137"/>
      <c r="BN444" s="137"/>
      <c r="BO444" s="13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137"/>
      <c r="AN445" s="137"/>
      <c r="AO445" s="137"/>
      <c r="AP445" s="137"/>
      <c r="AQ445" s="137"/>
      <c r="AR445" s="137"/>
      <c r="AS445" s="137"/>
      <c r="AT445" s="137"/>
      <c r="AU445" s="137"/>
      <c r="AV445" s="137"/>
      <c r="AW445" s="137"/>
      <c r="AX445" s="137"/>
      <c r="AY445" s="137"/>
      <c r="AZ445" s="137"/>
      <c r="BA445" s="137"/>
      <c r="BB445" s="137"/>
      <c r="BC445" s="137"/>
      <c r="BD445" s="137"/>
      <c r="BE445" s="137"/>
      <c r="BF445" s="137"/>
      <c r="BG445" s="137"/>
      <c r="BH445" s="137"/>
      <c r="BI445" s="137"/>
      <c r="BJ445" s="137"/>
      <c r="BK445" s="137"/>
      <c r="BL445" s="137"/>
      <c r="BM445" s="137"/>
      <c r="BN445" s="137"/>
      <c r="BO445" s="13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137"/>
      <c r="AN446" s="137"/>
      <c r="AO446" s="137"/>
      <c r="AP446" s="137"/>
      <c r="AQ446" s="137"/>
      <c r="AR446" s="137"/>
      <c r="AS446" s="137"/>
      <c r="AT446" s="137"/>
      <c r="AU446" s="137"/>
      <c r="AV446" s="137"/>
      <c r="AW446" s="137"/>
      <c r="AX446" s="137"/>
      <c r="AY446" s="137"/>
      <c r="AZ446" s="137"/>
      <c r="BA446" s="137"/>
      <c r="BB446" s="137"/>
      <c r="BC446" s="137"/>
      <c r="BD446" s="137"/>
      <c r="BE446" s="137"/>
      <c r="BF446" s="137"/>
      <c r="BG446" s="137"/>
      <c r="BH446" s="137"/>
      <c r="BI446" s="137"/>
      <c r="BJ446" s="137"/>
      <c r="BK446" s="137"/>
      <c r="BL446" s="137"/>
      <c r="BM446" s="137"/>
      <c r="BN446" s="137"/>
      <c r="BO446" s="13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  <c r="AX447" s="137"/>
      <c r="AY447" s="137"/>
      <c r="AZ447" s="13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37"/>
      <c r="BM447" s="137"/>
      <c r="BN447" s="137"/>
      <c r="BO447" s="13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  <c r="AX448" s="137"/>
      <c r="AY448" s="137"/>
      <c r="AZ448" s="137"/>
      <c r="BA448" s="137"/>
      <c r="BB448" s="137"/>
      <c r="BC448" s="137"/>
      <c r="BD448" s="137"/>
      <c r="BE448" s="137"/>
      <c r="BF448" s="137"/>
      <c r="BG448" s="137"/>
      <c r="BH448" s="137"/>
      <c r="BI448" s="137"/>
      <c r="BJ448" s="137"/>
      <c r="BK448" s="137"/>
      <c r="BL448" s="137"/>
      <c r="BM448" s="137"/>
      <c r="BN448" s="137"/>
      <c r="BO448" s="13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  <c r="AX449" s="137"/>
      <c r="AY449" s="137"/>
      <c r="AZ449" s="13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37"/>
      <c r="BM449" s="137"/>
      <c r="BN449" s="137"/>
      <c r="BO449" s="13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  <c r="AX450" s="137"/>
      <c r="AY450" s="137"/>
      <c r="AZ450" s="137"/>
      <c r="BA450" s="137"/>
      <c r="BB450" s="137"/>
      <c r="BC450" s="137"/>
      <c r="BD450" s="137"/>
      <c r="BE450" s="137"/>
      <c r="BF450" s="137"/>
      <c r="BG450" s="137"/>
      <c r="BH450" s="137"/>
      <c r="BI450" s="137"/>
      <c r="BJ450" s="137"/>
      <c r="BK450" s="137"/>
      <c r="BL450" s="137"/>
      <c r="BM450" s="137"/>
      <c r="BN450" s="137"/>
      <c r="BO450" s="13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  <c r="AX451" s="137"/>
      <c r="AY451" s="137"/>
      <c r="AZ451" s="13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37"/>
      <c r="BM451" s="137"/>
      <c r="BN451" s="137"/>
      <c r="BO451" s="13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137"/>
      <c r="AN452" s="137"/>
      <c r="AO452" s="137"/>
      <c r="AP452" s="137"/>
      <c r="AQ452" s="137"/>
      <c r="AR452" s="137"/>
      <c r="AS452" s="137"/>
      <c r="AT452" s="137"/>
      <c r="AU452" s="137"/>
      <c r="AV452" s="137"/>
      <c r="AW452" s="137"/>
      <c r="AX452" s="137"/>
      <c r="AY452" s="137"/>
      <c r="AZ452" s="137"/>
      <c r="BA452" s="137"/>
      <c r="BB452" s="137"/>
      <c r="BC452" s="137"/>
      <c r="BD452" s="137"/>
      <c r="BE452" s="137"/>
      <c r="BF452" s="137"/>
      <c r="BG452" s="137"/>
      <c r="BH452" s="137"/>
      <c r="BI452" s="137"/>
      <c r="BJ452" s="137"/>
      <c r="BK452" s="137"/>
      <c r="BL452" s="137"/>
      <c r="BM452" s="137"/>
      <c r="BN452" s="137"/>
      <c r="BO452" s="13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137"/>
      <c r="AN453" s="137"/>
      <c r="AO453" s="137"/>
      <c r="AP453" s="137"/>
      <c r="AQ453" s="137"/>
      <c r="AR453" s="137"/>
      <c r="AS453" s="137"/>
      <c r="AT453" s="137"/>
      <c r="AU453" s="137"/>
      <c r="AV453" s="137"/>
      <c r="AW453" s="137"/>
      <c r="AX453" s="137"/>
      <c r="AY453" s="137"/>
      <c r="AZ453" s="137"/>
      <c r="BA453" s="137"/>
      <c r="BB453" s="137"/>
      <c r="BC453" s="137"/>
      <c r="BD453" s="137"/>
      <c r="BE453" s="137"/>
      <c r="BF453" s="137"/>
      <c r="BG453" s="137"/>
      <c r="BH453" s="137"/>
      <c r="BI453" s="137"/>
      <c r="BJ453" s="137"/>
      <c r="BK453" s="137"/>
      <c r="BL453" s="137"/>
      <c r="BM453" s="137"/>
      <c r="BN453" s="137"/>
      <c r="BO453" s="13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  <c r="AX454" s="137"/>
      <c r="AY454" s="137"/>
      <c r="AZ454" s="137"/>
      <c r="BA454" s="137"/>
      <c r="BB454" s="137"/>
      <c r="BC454" s="137"/>
      <c r="BD454" s="137"/>
      <c r="BE454" s="137"/>
      <c r="BF454" s="137"/>
      <c r="BG454" s="137"/>
      <c r="BH454" s="137"/>
      <c r="BI454" s="137"/>
      <c r="BJ454" s="137"/>
      <c r="BK454" s="137"/>
      <c r="BL454" s="137"/>
      <c r="BM454" s="137"/>
      <c r="BN454" s="137"/>
      <c r="BO454" s="13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  <c r="AX455" s="137"/>
      <c r="AY455" s="137"/>
      <c r="AZ455" s="137"/>
      <c r="BA455" s="137"/>
      <c r="BB455" s="137"/>
      <c r="BC455" s="137"/>
      <c r="BD455" s="137"/>
      <c r="BE455" s="137"/>
      <c r="BF455" s="137"/>
      <c r="BG455" s="137"/>
      <c r="BH455" s="137"/>
      <c r="BI455" s="137"/>
      <c r="BJ455" s="137"/>
      <c r="BK455" s="137"/>
      <c r="BL455" s="137"/>
      <c r="BM455" s="137"/>
      <c r="BN455" s="137"/>
      <c r="BO455" s="13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137"/>
      <c r="AN456" s="137"/>
      <c r="AO456" s="137"/>
      <c r="AP456" s="137"/>
      <c r="AQ456" s="137"/>
      <c r="AR456" s="137"/>
      <c r="AS456" s="137"/>
      <c r="AT456" s="137"/>
      <c r="AU456" s="137"/>
      <c r="AV456" s="137"/>
      <c r="AW456" s="137"/>
      <c r="AX456" s="137"/>
      <c r="AY456" s="137"/>
      <c r="AZ456" s="137"/>
      <c r="BA456" s="137"/>
      <c r="BB456" s="137"/>
      <c r="BC456" s="137"/>
      <c r="BD456" s="137"/>
      <c r="BE456" s="137"/>
      <c r="BF456" s="137"/>
      <c r="BG456" s="137"/>
      <c r="BH456" s="137"/>
      <c r="BI456" s="137"/>
      <c r="BJ456" s="137"/>
      <c r="BK456" s="137"/>
      <c r="BL456" s="137"/>
      <c r="BM456" s="137"/>
      <c r="BN456" s="137"/>
      <c r="BO456" s="13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137"/>
      <c r="AN457" s="137"/>
      <c r="AO457" s="137"/>
      <c r="AP457" s="137"/>
      <c r="AQ457" s="137"/>
      <c r="AR457" s="137"/>
      <c r="AS457" s="137"/>
      <c r="AT457" s="137"/>
      <c r="AU457" s="137"/>
      <c r="AV457" s="137"/>
      <c r="AW457" s="137"/>
      <c r="AX457" s="137"/>
      <c r="AY457" s="137"/>
      <c r="AZ457" s="137"/>
      <c r="BA457" s="137"/>
      <c r="BB457" s="137"/>
      <c r="BC457" s="137"/>
      <c r="BD457" s="137"/>
      <c r="BE457" s="137"/>
      <c r="BF457" s="137"/>
      <c r="BG457" s="137"/>
      <c r="BH457" s="137"/>
      <c r="BI457" s="137"/>
      <c r="BJ457" s="137"/>
      <c r="BK457" s="137"/>
      <c r="BL457" s="137"/>
      <c r="BM457" s="137"/>
      <c r="BN457" s="137"/>
      <c r="BO457" s="13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137"/>
      <c r="AN458" s="137"/>
      <c r="AO458" s="137"/>
      <c r="AP458" s="137"/>
      <c r="AQ458" s="137"/>
      <c r="AR458" s="137"/>
      <c r="AS458" s="137"/>
      <c r="AT458" s="137"/>
      <c r="AU458" s="137"/>
      <c r="AV458" s="137"/>
      <c r="AW458" s="137"/>
      <c r="AX458" s="137"/>
      <c r="AY458" s="137"/>
      <c r="AZ458" s="137"/>
      <c r="BA458" s="137"/>
      <c r="BB458" s="137"/>
      <c r="BC458" s="137"/>
      <c r="BD458" s="137"/>
      <c r="BE458" s="137"/>
      <c r="BF458" s="137"/>
      <c r="BG458" s="137"/>
      <c r="BH458" s="137"/>
      <c r="BI458" s="137"/>
      <c r="BJ458" s="137"/>
      <c r="BK458" s="137"/>
      <c r="BL458" s="137"/>
      <c r="BM458" s="137"/>
      <c r="BN458" s="137"/>
      <c r="BO458" s="13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137"/>
      <c r="AN459" s="137"/>
      <c r="AO459" s="137"/>
      <c r="AP459" s="137"/>
      <c r="AQ459" s="137"/>
      <c r="AR459" s="137"/>
      <c r="AS459" s="137"/>
      <c r="AT459" s="137"/>
      <c r="AU459" s="137"/>
      <c r="AV459" s="137"/>
      <c r="AW459" s="137"/>
      <c r="AX459" s="137"/>
      <c r="AY459" s="137"/>
      <c r="AZ459" s="137"/>
      <c r="BA459" s="137"/>
      <c r="BB459" s="137"/>
      <c r="BC459" s="137"/>
      <c r="BD459" s="137"/>
      <c r="BE459" s="137"/>
      <c r="BF459" s="137"/>
      <c r="BG459" s="137"/>
      <c r="BH459" s="137"/>
      <c r="BI459" s="137"/>
      <c r="BJ459" s="137"/>
      <c r="BK459" s="137"/>
      <c r="BL459" s="137"/>
      <c r="BM459" s="137"/>
      <c r="BN459" s="137"/>
      <c r="BO459" s="13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  <c r="AX460" s="137"/>
      <c r="AY460" s="137"/>
      <c r="AZ460" s="137"/>
      <c r="BA460" s="137"/>
      <c r="BB460" s="137"/>
      <c r="BC460" s="137"/>
      <c r="BD460" s="137"/>
      <c r="BE460" s="137"/>
      <c r="BF460" s="137"/>
      <c r="BG460" s="137"/>
      <c r="BH460" s="137"/>
      <c r="BI460" s="137"/>
      <c r="BJ460" s="137"/>
      <c r="BK460" s="137"/>
      <c r="BL460" s="137"/>
      <c r="BM460" s="137"/>
      <c r="BN460" s="137"/>
      <c r="BO460" s="13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137"/>
      <c r="AN461" s="137"/>
      <c r="AO461" s="137"/>
      <c r="AP461" s="137"/>
      <c r="AQ461" s="137"/>
      <c r="AR461" s="137"/>
      <c r="AS461" s="137"/>
      <c r="AT461" s="137"/>
      <c r="AU461" s="137"/>
      <c r="AV461" s="137"/>
      <c r="AW461" s="137"/>
      <c r="AX461" s="137"/>
      <c r="AY461" s="137"/>
      <c r="AZ461" s="137"/>
      <c r="BA461" s="137"/>
      <c r="BB461" s="137"/>
      <c r="BC461" s="137"/>
      <c r="BD461" s="137"/>
      <c r="BE461" s="137"/>
      <c r="BF461" s="137"/>
      <c r="BG461" s="137"/>
      <c r="BH461" s="137"/>
      <c r="BI461" s="137"/>
      <c r="BJ461" s="137"/>
      <c r="BK461" s="137"/>
      <c r="BL461" s="137"/>
      <c r="BM461" s="137"/>
      <c r="BN461" s="137"/>
      <c r="BO461" s="13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137"/>
      <c r="AN462" s="137"/>
      <c r="AO462" s="137"/>
      <c r="AP462" s="137"/>
      <c r="AQ462" s="137"/>
      <c r="AR462" s="137"/>
      <c r="AS462" s="137"/>
      <c r="AT462" s="137"/>
      <c r="AU462" s="137"/>
      <c r="AV462" s="137"/>
      <c r="AW462" s="137"/>
      <c r="AX462" s="137"/>
      <c r="AY462" s="137"/>
      <c r="AZ462" s="137"/>
      <c r="BA462" s="137"/>
      <c r="BB462" s="137"/>
      <c r="BC462" s="137"/>
      <c r="BD462" s="137"/>
      <c r="BE462" s="137"/>
      <c r="BF462" s="137"/>
      <c r="BG462" s="137"/>
      <c r="BH462" s="137"/>
      <c r="BI462" s="137"/>
      <c r="BJ462" s="137"/>
      <c r="BK462" s="137"/>
      <c r="BL462" s="137"/>
      <c r="BM462" s="137"/>
      <c r="BN462" s="137"/>
      <c r="BO462" s="13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137"/>
      <c r="AN463" s="137"/>
      <c r="AO463" s="137"/>
      <c r="AP463" s="137"/>
      <c r="AQ463" s="137"/>
      <c r="AR463" s="137"/>
      <c r="AS463" s="137"/>
      <c r="AT463" s="137"/>
      <c r="AU463" s="137"/>
      <c r="AV463" s="137"/>
      <c r="AW463" s="137"/>
      <c r="AX463" s="137"/>
      <c r="AY463" s="137"/>
      <c r="AZ463" s="137"/>
      <c r="BA463" s="137"/>
      <c r="BB463" s="137"/>
      <c r="BC463" s="137"/>
      <c r="BD463" s="137"/>
      <c r="BE463" s="137"/>
      <c r="BF463" s="137"/>
      <c r="BG463" s="137"/>
      <c r="BH463" s="137"/>
      <c r="BI463" s="137"/>
      <c r="BJ463" s="137"/>
      <c r="BK463" s="137"/>
      <c r="BL463" s="137"/>
      <c r="BM463" s="137"/>
      <c r="BN463" s="137"/>
      <c r="BO463" s="13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137"/>
      <c r="AN464" s="137"/>
      <c r="AO464" s="137"/>
      <c r="AP464" s="137"/>
      <c r="AQ464" s="137"/>
      <c r="AR464" s="137"/>
      <c r="AS464" s="137"/>
      <c r="AT464" s="137"/>
      <c r="AU464" s="137"/>
      <c r="AV464" s="137"/>
      <c r="AW464" s="137"/>
      <c r="AX464" s="137"/>
      <c r="AY464" s="137"/>
      <c r="AZ464" s="137"/>
      <c r="BA464" s="137"/>
      <c r="BB464" s="137"/>
      <c r="BC464" s="137"/>
      <c r="BD464" s="137"/>
      <c r="BE464" s="137"/>
      <c r="BF464" s="137"/>
      <c r="BG464" s="137"/>
      <c r="BH464" s="137"/>
      <c r="BI464" s="137"/>
      <c r="BJ464" s="137"/>
      <c r="BK464" s="137"/>
      <c r="BL464" s="137"/>
      <c r="BM464" s="137"/>
      <c r="BN464" s="137"/>
      <c r="BO464" s="13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  <c r="AX465" s="137"/>
      <c r="AY465" s="137"/>
      <c r="AZ465" s="137"/>
      <c r="BA465" s="137"/>
      <c r="BB465" s="137"/>
      <c r="BC465" s="137"/>
      <c r="BD465" s="137"/>
      <c r="BE465" s="137"/>
      <c r="BF465" s="137"/>
      <c r="BG465" s="137"/>
      <c r="BH465" s="137"/>
      <c r="BI465" s="137"/>
      <c r="BJ465" s="137"/>
      <c r="BK465" s="137"/>
      <c r="BL465" s="137"/>
      <c r="BM465" s="137"/>
      <c r="BN465" s="137"/>
      <c r="BO465" s="13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  <c r="AX466" s="137"/>
      <c r="AY466" s="137"/>
      <c r="AZ466" s="137"/>
      <c r="BA466" s="137"/>
      <c r="BB466" s="137"/>
      <c r="BC466" s="137"/>
      <c r="BD466" s="137"/>
      <c r="BE466" s="137"/>
      <c r="BF466" s="137"/>
      <c r="BG466" s="137"/>
      <c r="BH466" s="137"/>
      <c r="BI466" s="137"/>
      <c r="BJ466" s="137"/>
      <c r="BK466" s="137"/>
      <c r="BL466" s="137"/>
      <c r="BM466" s="137"/>
      <c r="BN466" s="137"/>
      <c r="BO466" s="13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  <c r="AX467" s="137"/>
      <c r="AY467" s="137"/>
      <c r="AZ467" s="137"/>
      <c r="BA467" s="137"/>
      <c r="BB467" s="137"/>
      <c r="BC467" s="137"/>
      <c r="BD467" s="137"/>
      <c r="BE467" s="137"/>
      <c r="BF467" s="137"/>
      <c r="BG467" s="137"/>
      <c r="BH467" s="137"/>
      <c r="BI467" s="137"/>
      <c r="BJ467" s="137"/>
      <c r="BK467" s="137"/>
      <c r="BL467" s="137"/>
      <c r="BM467" s="137"/>
      <c r="BN467" s="137"/>
      <c r="BO467" s="13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  <c r="AX468" s="137"/>
      <c r="AY468" s="137"/>
      <c r="AZ468" s="137"/>
      <c r="BA468" s="137"/>
      <c r="BB468" s="137"/>
      <c r="BC468" s="137"/>
      <c r="BD468" s="137"/>
      <c r="BE468" s="137"/>
      <c r="BF468" s="137"/>
      <c r="BG468" s="137"/>
      <c r="BH468" s="137"/>
      <c r="BI468" s="137"/>
      <c r="BJ468" s="137"/>
      <c r="BK468" s="137"/>
      <c r="BL468" s="137"/>
      <c r="BM468" s="137"/>
      <c r="BN468" s="137"/>
      <c r="BO468" s="13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137"/>
      <c r="AN469" s="137"/>
      <c r="AO469" s="137"/>
      <c r="AP469" s="137"/>
      <c r="AQ469" s="137"/>
      <c r="AR469" s="137"/>
      <c r="AS469" s="137"/>
      <c r="AT469" s="137"/>
      <c r="AU469" s="137"/>
      <c r="AV469" s="137"/>
      <c r="AW469" s="137"/>
      <c r="AX469" s="137"/>
      <c r="AY469" s="137"/>
      <c r="AZ469" s="13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37"/>
      <c r="BM469" s="137"/>
      <c r="BN469" s="137"/>
      <c r="BO469" s="13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  <c r="AX470" s="137"/>
      <c r="AY470" s="137"/>
      <c r="AZ470" s="137"/>
      <c r="BA470" s="137"/>
      <c r="BB470" s="137"/>
      <c r="BC470" s="137"/>
      <c r="BD470" s="137"/>
      <c r="BE470" s="137"/>
      <c r="BF470" s="137"/>
      <c r="BG470" s="137"/>
      <c r="BH470" s="137"/>
      <c r="BI470" s="137"/>
      <c r="BJ470" s="137"/>
      <c r="BK470" s="137"/>
      <c r="BL470" s="137"/>
      <c r="BM470" s="137"/>
      <c r="BN470" s="137"/>
      <c r="BO470" s="13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137"/>
      <c r="AN471" s="137"/>
      <c r="AO471" s="137"/>
      <c r="AP471" s="137"/>
      <c r="AQ471" s="137"/>
      <c r="AR471" s="137"/>
      <c r="AS471" s="137"/>
      <c r="AT471" s="137"/>
      <c r="AU471" s="137"/>
      <c r="AV471" s="137"/>
      <c r="AW471" s="137"/>
      <c r="AX471" s="137"/>
      <c r="AY471" s="137"/>
      <c r="AZ471" s="13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37"/>
      <c r="BM471" s="137"/>
      <c r="BN471" s="137"/>
      <c r="BO471" s="13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137"/>
      <c r="AN472" s="137"/>
      <c r="AO472" s="137"/>
      <c r="AP472" s="137"/>
      <c r="AQ472" s="137"/>
      <c r="AR472" s="137"/>
      <c r="AS472" s="137"/>
      <c r="AT472" s="137"/>
      <c r="AU472" s="137"/>
      <c r="AV472" s="137"/>
      <c r="AW472" s="137"/>
      <c r="AX472" s="137"/>
      <c r="AY472" s="137"/>
      <c r="AZ472" s="137"/>
      <c r="BA472" s="137"/>
      <c r="BB472" s="137"/>
      <c r="BC472" s="137"/>
      <c r="BD472" s="137"/>
      <c r="BE472" s="137"/>
      <c r="BF472" s="137"/>
      <c r="BG472" s="137"/>
      <c r="BH472" s="137"/>
      <c r="BI472" s="137"/>
      <c r="BJ472" s="137"/>
      <c r="BK472" s="137"/>
      <c r="BL472" s="137"/>
      <c r="BM472" s="137"/>
      <c r="BN472" s="137"/>
      <c r="BO472" s="13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  <c r="AX473" s="137"/>
      <c r="AY473" s="137"/>
      <c r="AZ473" s="137"/>
      <c r="BA473" s="137"/>
      <c r="BB473" s="137"/>
      <c r="BC473" s="137"/>
      <c r="BD473" s="137"/>
      <c r="BE473" s="137"/>
      <c r="BF473" s="137"/>
      <c r="BG473" s="137"/>
      <c r="BH473" s="137"/>
      <c r="BI473" s="137"/>
      <c r="BJ473" s="137"/>
      <c r="BK473" s="137"/>
      <c r="BL473" s="137"/>
      <c r="BM473" s="137"/>
      <c r="BN473" s="137"/>
      <c r="BO473" s="13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137"/>
      <c r="AN474" s="137"/>
      <c r="AO474" s="137"/>
      <c r="AP474" s="137"/>
      <c r="AQ474" s="137"/>
      <c r="AR474" s="137"/>
      <c r="AS474" s="137"/>
      <c r="AT474" s="137"/>
      <c r="AU474" s="137"/>
      <c r="AV474" s="137"/>
      <c r="AW474" s="137"/>
      <c r="AX474" s="137"/>
      <c r="AY474" s="137"/>
      <c r="AZ474" s="137"/>
      <c r="BA474" s="137"/>
      <c r="BB474" s="137"/>
      <c r="BC474" s="137"/>
      <c r="BD474" s="137"/>
      <c r="BE474" s="137"/>
      <c r="BF474" s="137"/>
      <c r="BG474" s="137"/>
      <c r="BH474" s="137"/>
      <c r="BI474" s="137"/>
      <c r="BJ474" s="137"/>
      <c r="BK474" s="137"/>
      <c r="BL474" s="137"/>
      <c r="BM474" s="137"/>
      <c r="BN474" s="137"/>
      <c r="BO474" s="13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  <c r="AX475" s="137"/>
      <c r="AY475" s="137"/>
      <c r="AZ475" s="13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37"/>
      <c r="BM475" s="137"/>
      <c r="BN475" s="137"/>
      <c r="BO475" s="13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  <c r="AX476" s="137"/>
      <c r="AY476" s="137"/>
      <c r="AZ476" s="137"/>
      <c r="BA476" s="137"/>
      <c r="BB476" s="137"/>
      <c r="BC476" s="137"/>
      <c r="BD476" s="137"/>
      <c r="BE476" s="137"/>
      <c r="BF476" s="137"/>
      <c r="BG476" s="137"/>
      <c r="BH476" s="137"/>
      <c r="BI476" s="137"/>
      <c r="BJ476" s="137"/>
      <c r="BK476" s="137"/>
      <c r="BL476" s="137"/>
      <c r="BM476" s="137"/>
      <c r="BN476" s="137"/>
      <c r="BO476" s="13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137"/>
      <c r="AN477" s="137"/>
      <c r="AO477" s="137"/>
      <c r="AP477" s="137"/>
      <c r="AQ477" s="137"/>
      <c r="AR477" s="137"/>
      <c r="AS477" s="137"/>
      <c r="AT477" s="137"/>
      <c r="AU477" s="137"/>
      <c r="AV477" s="137"/>
      <c r="AW477" s="137"/>
      <c r="AX477" s="137"/>
      <c r="AY477" s="137"/>
      <c r="AZ477" s="13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37"/>
      <c r="BM477" s="137"/>
      <c r="BN477" s="137"/>
      <c r="BO477" s="13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137"/>
      <c r="AN478" s="137"/>
      <c r="AO478" s="137"/>
      <c r="AP478" s="137"/>
      <c r="AQ478" s="137"/>
      <c r="AR478" s="137"/>
      <c r="AS478" s="137"/>
      <c r="AT478" s="137"/>
      <c r="AU478" s="137"/>
      <c r="AV478" s="137"/>
      <c r="AW478" s="137"/>
      <c r="AX478" s="137"/>
      <c r="AY478" s="137"/>
      <c r="AZ478" s="137"/>
      <c r="BA478" s="137"/>
      <c r="BB478" s="137"/>
      <c r="BC478" s="137"/>
      <c r="BD478" s="137"/>
      <c r="BE478" s="137"/>
      <c r="BF478" s="137"/>
      <c r="BG478" s="137"/>
      <c r="BH478" s="137"/>
      <c r="BI478" s="137"/>
      <c r="BJ478" s="137"/>
      <c r="BK478" s="137"/>
      <c r="BL478" s="137"/>
      <c r="BM478" s="137"/>
      <c r="BN478" s="137"/>
      <c r="BO478" s="13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  <c r="AX479" s="137"/>
      <c r="AY479" s="137"/>
      <c r="AZ479" s="137"/>
      <c r="BA479" s="137"/>
      <c r="BB479" s="137"/>
      <c r="BC479" s="137"/>
      <c r="BD479" s="137"/>
      <c r="BE479" s="137"/>
      <c r="BF479" s="137"/>
      <c r="BG479" s="137"/>
      <c r="BH479" s="137"/>
      <c r="BI479" s="137"/>
      <c r="BJ479" s="137"/>
      <c r="BK479" s="137"/>
      <c r="BL479" s="137"/>
      <c r="BM479" s="137"/>
      <c r="BN479" s="137"/>
      <c r="BO479" s="13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137"/>
      <c r="AN480" s="137"/>
      <c r="AO480" s="137"/>
      <c r="AP480" s="137"/>
      <c r="AQ480" s="137"/>
      <c r="AR480" s="137"/>
      <c r="AS480" s="137"/>
      <c r="AT480" s="137"/>
      <c r="AU480" s="137"/>
      <c r="AV480" s="137"/>
      <c r="AW480" s="137"/>
      <c r="AX480" s="137"/>
      <c r="AY480" s="137"/>
      <c r="AZ480" s="137"/>
      <c r="BA480" s="137"/>
      <c r="BB480" s="137"/>
      <c r="BC480" s="137"/>
      <c r="BD480" s="137"/>
      <c r="BE480" s="137"/>
      <c r="BF480" s="137"/>
      <c r="BG480" s="137"/>
      <c r="BH480" s="137"/>
      <c r="BI480" s="137"/>
      <c r="BJ480" s="137"/>
      <c r="BK480" s="137"/>
      <c r="BL480" s="137"/>
      <c r="BM480" s="137"/>
      <c r="BN480" s="137"/>
      <c r="BO480" s="13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137"/>
      <c r="AN481" s="137"/>
      <c r="AO481" s="137"/>
      <c r="AP481" s="137"/>
      <c r="AQ481" s="137"/>
      <c r="AR481" s="137"/>
      <c r="AS481" s="137"/>
      <c r="AT481" s="137"/>
      <c r="AU481" s="137"/>
      <c r="AV481" s="137"/>
      <c r="AW481" s="137"/>
      <c r="AX481" s="137"/>
      <c r="AY481" s="137"/>
      <c r="AZ481" s="13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37"/>
      <c r="BM481" s="137"/>
      <c r="BN481" s="137"/>
      <c r="BO481" s="13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137"/>
      <c r="AN482" s="137"/>
      <c r="AO482" s="137"/>
      <c r="AP482" s="137"/>
      <c r="AQ482" s="137"/>
      <c r="AR482" s="137"/>
      <c r="AS482" s="137"/>
      <c r="AT482" s="137"/>
      <c r="AU482" s="137"/>
      <c r="AV482" s="137"/>
      <c r="AW482" s="137"/>
      <c r="AX482" s="137"/>
      <c r="AY482" s="137"/>
      <c r="AZ482" s="137"/>
      <c r="BA482" s="137"/>
      <c r="BB482" s="137"/>
      <c r="BC482" s="137"/>
      <c r="BD482" s="137"/>
      <c r="BE482" s="137"/>
      <c r="BF482" s="137"/>
      <c r="BG482" s="137"/>
      <c r="BH482" s="137"/>
      <c r="BI482" s="137"/>
      <c r="BJ482" s="137"/>
      <c r="BK482" s="137"/>
      <c r="BL482" s="137"/>
      <c r="BM482" s="137"/>
      <c r="BN482" s="137"/>
      <c r="BO482" s="13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137"/>
      <c r="AN483" s="137"/>
      <c r="AO483" s="137"/>
      <c r="AP483" s="137"/>
      <c r="AQ483" s="137"/>
      <c r="AR483" s="137"/>
      <c r="AS483" s="137"/>
      <c r="AT483" s="137"/>
      <c r="AU483" s="137"/>
      <c r="AV483" s="137"/>
      <c r="AW483" s="137"/>
      <c r="AX483" s="137"/>
      <c r="AY483" s="137"/>
      <c r="AZ483" s="137"/>
      <c r="BA483" s="137"/>
      <c r="BB483" s="137"/>
      <c r="BC483" s="137"/>
      <c r="BD483" s="137"/>
      <c r="BE483" s="137"/>
      <c r="BF483" s="137"/>
      <c r="BG483" s="137"/>
      <c r="BH483" s="137"/>
      <c r="BI483" s="137"/>
      <c r="BJ483" s="137"/>
      <c r="BK483" s="137"/>
      <c r="BL483" s="137"/>
      <c r="BM483" s="137"/>
      <c r="BN483" s="137"/>
      <c r="BO483" s="13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  <c r="AX484" s="137"/>
      <c r="AY484" s="137"/>
      <c r="AZ484" s="137"/>
      <c r="BA484" s="137"/>
      <c r="BB484" s="137"/>
      <c r="BC484" s="137"/>
      <c r="BD484" s="137"/>
      <c r="BE484" s="137"/>
      <c r="BF484" s="137"/>
      <c r="BG484" s="137"/>
      <c r="BH484" s="137"/>
      <c r="BI484" s="137"/>
      <c r="BJ484" s="137"/>
      <c r="BK484" s="137"/>
      <c r="BL484" s="137"/>
      <c r="BM484" s="137"/>
      <c r="BN484" s="137"/>
      <c r="BO484" s="13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  <c r="AX485" s="137"/>
      <c r="AY485" s="137"/>
      <c r="AZ485" s="137"/>
      <c r="BA485" s="137"/>
      <c r="BB485" s="137"/>
      <c r="BC485" s="137"/>
      <c r="BD485" s="137"/>
      <c r="BE485" s="137"/>
      <c r="BF485" s="137"/>
      <c r="BG485" s="137"/>
      <c r="BH485" s="137"/>
      <c r="BI485" s="137"/>
      <c r="BJ485" s="137"/>
      <c r="BK485" s="137"/>
      <c r="BL485" s="137"/>
      <c r="BM485" s="137"/>
      <c r="BN485" s="137"/>
      <c r="BO485" s="13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  <c r="AX486" s="137"/>
      <c r="AY486" s="137"/>
      <c r="AZ486" s="137"/>
      <c r="BA486" s="137"/>
      <c r="BB486" s="137"/>
      <c r="BC486" s="137"/>
      <c r="BD486" s="137"/>
      <c r="BE486" s="137"/>
      <c r="BF486" s="137"/>
      <c r="BG486" s="137"/>
      <c r="BH486" s="137"/>
      <c r="BI486" s="137"/>
      <c r="BJ486" s="137"/>
      <c r="BK486" s="137"/>
      <c r="BL486" s="137"/>
      <c r="BM486" s="137"/>
      <c r="BN486" s="137"/>
      <c r="BO486" s="13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137"/>
      <c r="AN487" s="137"/>
      <c r="AO487" s="137"/>
      <c r="AP487" s="137"/>
      <c r="AQ487" s="137"/>
      <c r="AR487" s="137"/>
      <c r="AS487" s="137"/>
      <c r="AT487" s="137"/>
      <c r="AU487" s="137"/>
      <c r="AV487" s="137"/>
      <c r="AW487" s="137"/>
      <c r="AX487" s="137"/>
      <c r="AY487" s="137"/>
      <c r="AZ487" s="137"/>
      <c r="BA487" s="137"/>
      <c r="BB487" s="137"/>
      <c r="BC487" s="137"/>
      <c r="BD487" s="137"/>
      <c r="BE487" s="137"/>
      <c r="BF487" s="137"/>
      <c r="BG487" s="137"/>
      <c r="BH487" s="137"/>
      <c r="BI487" s="137"/>
      <c r="BJ487" s="137"/>
      <c r="BK487" s="137"/>
      <c r="BL487" s="137"/>
      <c r="BM487" s="137"/>
      <c r="BN487" s="137"/>
      <c r="BO487" s="13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137"/>
      <c r="AN488" s="137"/>
      <c r="AO488" s="137"/>
      <c r="AP488" s="137"/>
      <c r="AQ488" s="137"/>
      <c r="AR488" s="137"/>
      <c r="AS488" s="137"/>
      <c r="AT488" s="137"/>
      <c r="AU488" s="137"/>
      <c r="AV488" s="137"/>
      <c r="AW488" s="137"/>
      <c r="AX488" s="137"/>
      <c r="AY488" s="137"/>
      <c r="AZ488" s="137"/>
      <c r="BA488" s="137"/>
      <c r="BB488" s="137"/>
      <c r="BC488" s="137"/>
      <c r="BD488" s="137"/>
      <c r="BE488" s="137"/>
      <c r="BF488" s="137"/>
      <c r="BG488" s="137"/>
      <c r="BH488" s="137"/>
      <c r="BI488" s="137"/>
      <c r="BJ488" s="137"/>
      <c r="BK488" s="137"/>
      <c r="BL488" s="137"/>
      <c r="BM488" s="137"/>
      <c r="BN488" s="137"/>
      <c r="BO488" s="13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  <c r="AX489" s="137"/>
      <c r="AY489" s="137"/>
      <c r="AZ489" s="137"/>
      <c r="BA489" s="137"/>
      <c r="BB489" s="137"/>
      <c r="BC489" s="137"/>
      <c r="BD489" s="137"/>
      <c r="BE489" s="137"/>
      <c r="BF489" s="137"/>
      <c r="BG489" s="137"/>
      <c r="BH489" s="137"/>
      <c r="BI489" s="137"/>
      <c r="BJ489" s="137"/>
      <c r="BK489" s="137"/>
      <c r="BL489" s="137"/>
      <c r="BM489" s="137"/>
      <c r="BN489" s="137"/>
      <c r="BO489" s="13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137"/>
      <c r="AN490" s="137"/>
      <c r="AO490" s="137"/>
      <c r="AP490" s="137"/>
      <c r="AQ490" s="137"/>
      <c r="AR490" s="137"/>
      <c r="AS490" s="137"/>
      <c r="AT490" s="137"/>
      <c r="AU490" s="137"/>
      <c r="AV490" s="137"/>
      <c r="AW490" s="137"/>
      <c r="AX490" s="137"/>
      <c r="AY490" s="137"/>
      <c r="AZ490" s="137"/>
      <c r="BA490" s="137"/>
      <c r="BB490" s="137"/>
      <c r="BC490" s="137"/>
      <c r="BD490" s="137"/>
      <c r="BE490" s="137"/>
      <c r="BF490" s="137"/>
      <c r="BG490" s="137"/>
      <c r="BH490" s="137"/>
      <c r="BI490" s="137"/>
      <c r="BJ490" s="137"/>
      <c r="BK490" s="137"/>
      <c r="BL490" s="137"/>
      <c r="BM490" s="137"/>
      <c r="BN490" s="137"/>
      <c r="BO490" s="13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  <c r="AX491" s="137"/>
      <c r="AY491" s="137"/>
      <c r="AZ491" s="137"/>
      <c r="BA491" s="137"/>
      <c r="BB491" s="137"/>
      <c r="BC491" s="137"/>
      <c r="BD491" s="137"/>
      <c r="BE491" s="137"/>
      <c r="BF491" s="137"/>
      <c r="BG491" s="137"/>
      <c r="BH491" s="137"/>
      <c r="BI491" s="137"/>
      <c r="BJ491" s="137"/>
      <c r="BK491" s="137"/>
      <c r="BL491" s="137"/>
      <c r="BM491" s="137"/>
      <c r="BN491" s="137"/>
      <c r="BO491" s="13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  <c r="AX492" s="137"/>
      <c r="AY492" s="137"/>
      <c r="AZ492" s="137"/>
      <c r="BA492" s="137"/>
      <c r="BB492" s="137"/>
      <c r="BC492" s="137"/>
      <c r="BD492" s="137"/>
      <c r="BE492" s="137"/>
      <c r="BF492" s="137"/>
      <c r="BG492" s="137"/>
      <c r="BH492" s="137"/>
      <c r="BI492" s="137"/>
      <c r="BJ492" s="137"/>
      <c r="BK492" s="137"/>
      <c r="BL492" s="137"/>
      <c r="BM492" s="137"/>
      <c r="BN492" s="137"/>
      <c r="BO492" s="13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  <c r="AX493" s="137"/>
      <c r="AY493" s="137"/>
      <c r="AZ493" s="137"/>
      <c r="BA493" s="137"/>
      <c r="BB493" s="137"/>
      <c r="BC493" s="137"/>
      <c r="BD493" s="137"/>
      <c r="BE493" s="137"/>
      <c r="BF493" s="137"/>
      <c r="BG493" s="137"/>
      <c r="BH493" s="137"/>
      <c r="BI493" s="137"/>
      <c r="BJ493" s="137"/>
      <c r="BK493" s="137"/>
      <c r="BL493" s="137"/>
      <c r="BM493" s="137"/>
      <c r="BN493" s="137"/>
      <c r="BO493" s="13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  <c r="AX494" s="137"/>
      <c r="AY494" s="137"/>
      <c r="AZ494" s="137"/>
      <c r="BA494" s="137"/>
      <c r="BB494" s="137"/>
      <c r="BC494" s="137"/>
      <c r="BD494" s="137"/>
      <c r="BE494" s="137"/>
      <c r="BF494" s="137"/>
      <c r="BG494" s="137"/>
      <c r="BH494" s="137"/>
      <c r="BI494" s="137"/>
      <c r="BJ494" s="137"/>
      <c r="BK494" s="137"/>
      <c r="BL494" s="137"/>
      <c r="BM494" s="137"/>
      <c r="BN494" s="137"/>
      <c r="BO494" s="13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  <c r="AX495" s="137"/>
      <c r="AY495" s="137"/>
      <c r="AZ495" s="137"/>
      <c r="BA495" s="137"/>
      <c r="BB495" s="137"/>
      <c r="BC495" s="137"/>
      <c r="BD495" s="137"/>
      <c r="BE495" s="137"/>
      <c r="BF495" s="137"/>
      <c r="BG495" s="137"/>
      <c r="BH495" s="137"/>
      <c r="BI495" s="137"/>
      <c r="BJ495" s="137"/>
      <c r="BK495" s="137"/>
      <c r="BL495" s="137"/>
      <c r="BM495" s="137"/>
      <c r="BN495" s="137"/>
      <c r="BO495" s="13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  <c r="AX496" s="137"/>
      <c r="AY496" s="137"/>
      <c r="AZ496" s="137"/>
      <c r="BA496" s="137"/>
      <c r="BB496" s="137"/>
      <c r="BC496" s="137"/>
      <c r="BD496" s="137"/>
      <c r="BE496" s="137"/>
      <c r="BF496" s="137"/>
      <c r="BG496" s="137"/>
      <c r="BH496" s="137"/>
      <c r="BI496" s="137"/>
      <c r="BJ496" s="137"/>
      <c r="BK496" s="137"/>
      <c r="BL496" s="137"/>
      <c r="BM496" s="137"/>
      <c r="BN496" s="137"/>
      <c r="BO496" s="13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  <c r="AX497" s="137"/>
      <c r="AY497" s="137"/>
      <c r="AZ497" s="137"/>
      <c r="BA497" s="137"/>
      <c r="BB497" s="137"/>
      <c r="BC497" s="137"/>
      <c r="BD497" s="137"/>
      <c r="BE497" s="137"/>
      <c r="BF497" s="137"/>
      <c r="BG497" s="137"/>
      <c r="BH497" s="137"/>
      <c r="BI497" s="137"/>
      <c r="BJ497" s="137"/>
      <c r="BK497" s="137"/>
      <c r="BL497" s="137"/>
      <c r="BM497" s="137"/>
      <c r="BN497" s="137"/>
      <c r="BO497" s="13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137"/>
      <c r="AN498" s="137"/>
      <c r="AO498" s="137"/>
      <c r="AP498" s="137"/>
      <c r="AQ498" s="137"/>
      <c r="AR498" s="137"/>
      <c r="AS498" s="137"/>
      <c r="AT498" s="137"/>
      <c r="AU498" s="137"/>
      <c r="AV498" s="137"/>
      <c r="AW498" s="137"/>
      <c r="AX498" s="137"/>
      <c r="AY498" s="137"/>
      <c r="AZ498" s="137"/>
      <c r="BA498" s="137"/>
      <c r="BB498" s="137"/>
      <c r="BC498" s="137"/>
      <c r="BD498" s="137"/>
      <c r="BE498" s="137"/>
      <c r="BF498" s="137"/>
      <c r="BG498" s="137"/>
      <c r="BH498" s="137"/>
      <c r="BI498" s="137"/>
      <c r="BJ498" s="137"/>
      <c r="BK498" s="137"/>
      <c r="BL498" s="137"/>
      <c r="BM498" s="137"/>
      <c r="BN498" s="137"/>
      <c r="BO498" s="13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137"/>
      <c r="AN499" s="137"/>
      <c r="AO499" s="137"/>
      <c r="AP499" s="137"/>
      <c r="AQ499" s="137"/>
      <c r="AR499" s="137"/>
      <c r="AS499" s="137"/>
      <c r="AT499" s="137"/>
      <c r="AU499" s="137"/>
      <c r="AV499" s="137"/>
      <c r="AW499" s="137"/>
      <c r="AX499" s="137"/>
      <c r="AY499" s="137"/>
      <c r="AZ499" s="137"/>
      <c r="BA499" s="137"/>
      <c r="BB499" s="137"/>
      <c r="BC499" s="137"/>
      <c r="BD499" s="137"/>
      <c r="BE499" s="137"/>
      <c r="BF499" s="137"/>
      <c r="BG499" s="137"/>
      <c r="BH499" s="137"/>
      <c r="BI499" s="137"/>
      <c r="BJ499" s="137"/>
      <c r="BK499" s="137"/>
      <c r="BL499" s="137"/>
      <c r="BM499" s="137"/>
      <c r="BN499" s="137"/>
      <c r="BO499" s="13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  <c r="AX500" s="137"/>
      <c r="AY500" s="137"/>
      <c r="AZ500" s="137"/>
      <c r="BA500" s="137"/>
      <c r="BB500" s="137"/>
      <c r="BC500" s="137"/>
      <c r="BD500" s="137"/>
      <c r="BE500" s="137"/>
      <c r="BF500" s="137"/>
      <c r="BG500" s="137"/>
      <c r="BH500" s="137"/>
      <c r="BI500" s="137"/>
      <c r="BJ500" s="137"/>
      <c r="BK500" s="137"/>
      <c r="BL500" s="137"/>
      <c r="BM500" s="137"/>
      <c r="BN500" s="137"/>
      <c r="BO500" s="13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137"/>
      <c r="AN501" s="137"/>
      <c r="AO501" s="137"/>
      <c r="AP501" s="137"/>
      <c r="AQ501" s="137"/>
      <c r="AR501" s="137"/>
      <c r="AS501" s="137"/>
      <c r="AT501" s="137"/>
      <c r="AU501" s="137"/>
      <c r="AV501" s="137"/>
      <c r="AW501" s="137"/>
      <c r="AX501" s="137"/>
      <c r="AY501" s="137"/>
      <c r="AZ501" s="137"/>
      <c r="BA501" s="137"/>
      <c r="BB501" s="137"/>
      <c r="BC501" s="137"/>
      <c r="BD501" s="137"/>
      <c r="BE501" s="137"/>
      <c r="BF501" s="137"/>
      <c r="BG501" s="137"/>
      <c r="BH501" s="137"/>
      <c r="BI501" s="137"/>
      <c r="BJ501" s="137"/>
      <c r="BK501" s="137"/>
      <c r="BL501" s="137"/>
      <c r="BM501" s="137"/>
      <c r="BN501" s="137"/>
      <c r="BO501" s="13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137"/>
      <c r="AN502" s="137"/>
      <c r="AO502" s="137"/>
      <c r="AP502" s="137"/>
      <c r="AQ502" s="137"/>
      <c r="AR502" s="137"/>
      <c r="AS502" s="137"/>
      <c r="AT502" s="137"/>
      <c r="AU502" s="137"/>
      <c r="AV502" s="137"/>
      <c r="AW502" s="137"/>
      <c r="AX502" s="137"/>
      <c r="AY502" s="137"/>
      <c r="AZ502" s="137"/>
      <c r="BA502" s="137"/>
      <c r="BB502" s="137"/>
      <c r="BC502" s="137"/>
      <c r="BD502" s="137"/>
      <c r="BE502" s="137"/>
      <c r="BF502" s="137"/>
      <c r="BG502" s="137"/>
      <c r="BH502" s="137"/>
      <c r="BI502" s="137"/>
      <c r="BJ502" s="137"/>
      <c r="BK502" s="137"/>
      <c r="BL502" s="137"/>
      <c r="BM502" s="137"/>
      <c r="BN502" s="137"/>
      <c r="BO502" s="13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137"/>
      <c r="AN503" s="137"/>
      <c r="AO503" s="137"/>
      <c r="AP503" s="137"/>
      <c r="AQ503" s="137"/>
      <c r="AR503" s="137"/>
      <c r="AS503" s="137"/>
      <c r="AT503" s="137"/>
      <c r="AU503" s="137"/>
      <c r="AV503" s="137"/>
      <c r="AW503" s="137"/>
      <c r="AX503" s="137"/>
      <c r="AY503" s="137"/>
      <c r="AZ503" s="137"/>
      <c r="BA503" s="137"/>
      <c r="BB503" s="137"/>
      <c r="BC503" s="137"/>
      <c r="BD503" s="137"/>
      <c r="BE503" s="137"/>
      <c r="BF503" s="137"/>
      <c r="BG503" s="137"/>
      <c r="BH503" s="137"/>
      <c r="BI503" s="137"/>
      <c r="BJ503" s="137"/>
      <c r="BK503" s="137"/>
      <c r="BL503" s="137"/>
      <c r="BM503" s="137"/>
      <c r="BN503" s="137"/>
      <c r="BO503" s="13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137"/>
      <c r="AN504" s="137"/>
      <c r="AO504" s="137"/>
      <c r="AP504" s="137"/>
      <c r="AQ504" s="137"/>
      <c r="AR504" s="137"/>
      <c r="AS504" s="137"/>
      <c r="AT504" s="137"/>
      <c r="AU504" s="137"/>
      <c r="AV504" s="137"/>
      <c r="AW504" s="137"/>
      <c r="AX504" s="137"/>
      <c r="AY504" s="137"/>
      <c r="AZ504" s="137"/>
      <c r="BA504" s="137"/>
      <c r="BB504" s="137"/>
      <c r="BC504" s="137"/>
      <c r="BD504" s="137"/>
      <c r="BE504" s="137"/>
      <c r="BF504" s="137"/>
      <c r="BG504" s="137"/>
      <c r="BH504" s="137"/>
      <c r="BI504" s="137"/>
      <c r="BJ504" s="137"/>
      <c r="BK504" s="137"/>
      <c r="BL504" s="137"/>
      <c r="BM504" s="137"/>
      <c r="BN504" s="137"/>
      <c r="BO504" s="13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137"/>
      <c r="AN505" s="137"/>
      <c r="AO505" s="137"/>
      <c r="AP505" s="137"/>
      <c r="AQ505" s="137"/>
      <c r="AR505" s="137"/>
      <c r="AS505" s="137"/>
      <c r="AT505" s="137"/>
      <c r="AU505" s="137"/>
      <c r="AV505" s="137"/>
      <c r="AW505" s="137"/>
      <c r="AX505" s="137"/>
      <c r="AY505" s="137"/>
      <c r="AZ505" s="137"/>
      <c r="BA505" s="137"/>
      <c r="BB505" s="137"/>
      <c r="BC505" s="137"/>
      <c r="BD505" s="137"/>
      <c r="BE505" s="137"/>
      <c r="BF505" s="137"/>
      <c r="BG505" s="137"/>
      <c r="BH505" s="137"/>
      <c r="BI505" s="137"/>
      <c r="BJ505" s="137"/>
      <c r="BK505" s="137"/>
      <c r="BL505" s="137"/>
      <c r="BM505" s="137"/>
      <c r="BN505" s="137"/>
      <c r="BO505" s="13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  <c r="AX506" s="137"/>
      <c r="AY506" s="137"/>
      <c r="AZ506" s="137"/>
      <c r="BA506" s="137"/>
      <c r="BB506" s="137"/>
      <c r="BC506" s="137"/>
      <c r="BD506" s="137"/>
      <c r="BE506" s="137"/>
      <c r="BF506" s="137"/>
      <c r="BG506" s="137"/>
      <c r="BH506" s="137"/>
      <c r="BI506" s="137"/>
      <c r="BJ506" s="137"/>
      <c r="BK506" s="137"/>
      <c r="BL506" s="137"/>
      <c r="BM506" s="137"/>
      <c r="BN506" s="137"/>
      <c r="BO506" s="13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  <c r="AX507" s="137"/>
      <c r="AY507" s="137"/>
      <c r="AZ507" s="137"/>
      <c r="BA507" s="137"/>
      <c r="BB507" s="137"/>
      <c r="BC507" s="137"/>
      <c r="BD507" s="137"/>
      <c r="BE507" s="137"/>
      <c r="BF507" s="137"/>
      <c r="BG507" s="137"/>
      <c r="BH507" s="137"/>
      <c r="BI507" s="137"/>
      <c r="BJ507" s="137"/>
      <c r="BK507" s="137"/>
      <c r="BL507" s="137"/>
      <c r="BM507" s="137"/>
      <c r="BN507" s="137"/>
      <c r="BO507" s="13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  <c r="AX508" s="137"/>
      <c r="AY508" s="137"/>
      <c r="AZ508" s="137"/>
      <c r="BA508" s="137"/>
      <c r="BB508" s="137"/>
      <c r="BC508" s="137"/>
      <c r="BD508" s="137"/>
      <c r="BE508" s="137"/>
      <c r="BF508" s="137"/>
      <c r="BG508" s="137"/>
      <c r="BH508" s="137"/>
      <c r="BI508" s="137"/>
      <c r="BJ508" s="137"/>
      <c r="BK508" s="137"/>
      <c r="BL508" s="137"/>
      <c r="BM508" s="137"/>
      <c r="BN508" s="137"/>
      <c r="BO508" s="13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  <c r="AX509" s="137"/>
      <c r="AY509" s="137"/>
      <c r="AZ509" s="137"/>
      <c r="BA509" s="137"/>
      <c r="BB509" s="137"/>
      <c r="BC509" s="137"/>
      <c r="BD509" s="137"/>
      <c r="BE509" s="137"/>
      <c r="BF509" s="137"/>
      <c r="BG509" s="137"/>
      <c r="BH509" s="137"/>
      <c r="BI509" s="137"/>
      <c r="BJ509" s="137"/>
      <c r="BK509" s="137"/>
      <c r="BL509" s="137"/>
      <c r="BM509" s="137"/>
      <c r="BN509" s="137"/>
      <c r="BO509" s="13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137"/>
      <c r="AN510" s="137"/>
      <c r="AO510" s="137"/>
      <c r="AP510" s="137"/>
      <c r="AQ510" s="137"/>
      <c r="AR510" s="137"/>
      <c r="AS510" s="137"/>
      <c r="AT510" s="137"/>
      <c r="AU510" s="137"/>
      <c r="AV510" s="137"/>
      <c r="AW510" s="137"/>
      <c r="AX510" s="137"/>
      <c r="AY510" s="137"/>
      <c r="AZ510" s="137"/>
      <c r="BA510" s="137"/>
      <c r="BB510" s="137"/>
      <c r="BC510" s="137"/>
      <c r="BD510" s="137"/>
      <c r="BE510" s="137"/>
      <c r="BF510" s="137"/>
      <c r="BG510" s="137"/>
      <c r="BH510" s="137"/>
      <c r="BI510" s="137"/>
      <c r="BJ510" s="137"/>
      <c r="BK510" s="137"/>
      <c r="BL510" s="137"/>
      <c r="BM510" s="137"/>
      <c r="BN510" s="137"/>
      <c r="BO510" s="13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  <c r="AX511" s="137"/>
      <c r="AY511" s="137"/>
      <c r="AZ511" s="137"/>
      <c r="BA511" s="137"/>
      <c r="BB511" s="137"/>
      <c r="BC511" s="137"/>
      <c r="BD511" s="137"/>
      <c r="BE511" s="137"/>
      <c r="BF511" s="137"/>
      <c r="BG511" s="137"/>
      <c r="BH511" s="137"/>
      <c r="BI511" s="137"/>
      <c r="BJ511" s="137"/>
      <c r="BK511" s="137"/>
      <c r="BL511" s="137"/>
      <c r="BM511" s="137"/>
      <c r="BN511" s="137"/>
      <c r="BO511" s="13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137"/>
      <c r="AN512" s="137"/>
      <c r="AO512" s="137"/>
      <c r="AP512" s="137"/>
      <c r="AQ512" s="137"/>
      <c r="AR512" s="137"/>
      <c r="AS512" s="137"/>
      <c r="AT512" s="137"/>
      <c r="AU512" s="137"/>
      <c r="AV512" s="137"/>
      <c r="AW512" s="137"/>
      <c r="AX512" s="137"/>
      <c r="AY512" s="137"/>
      <c r="AZ512" s="137"/>
      <c r="BA512" s="137"/>
      <c r="BB512" s="137"/>
      <c r="BC512" s="137"/>
      <c r="BD512" s="137"/>
      <c r="BE512" s="137"/>
      <c r="BF512" s="137"/>
      <c r="BG512" s="137"/>
      <c r="BH512" s="137"/>
      <c r="BI512" s="137"/>
      <c r="BJ512" s="137"/>
      <c r="BK512" s="137"/>
      <c r="BL512" s="137"/>
      <c r="BM512" s="137"/>
      <c r="BN512" s="137"/>
      <c r="BO512" s="13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137"/>
      <c r="AN513" s="137"/>
      <c r="AO513" s="137"/>
      <c r="AP513" s="137"/>
      <c r="AQ513" s="137"/>
      <c r="AR513" s="137"/>
      <c r="AS513" s="137"/>
      <c r="AT513" s="137"/>
      <c r="AU513" s="137"/>
      <c r="AV513" s="137"/>
      <c r="AW513" s="137"/>
      <c r="AX513" s="137"/>
      <c r="AY513" s="137"/>
      <c r="AZ513" s="137"/>
      <c r="BA513" s="137"/>
      <c r="BB513" s="137"/>
      <c r="BC513" s="137"/>
      <c r="BD513" s="137"/>
      <c r="BE513" s="137"/>
      <c r="BF513" s="137"/>
      <c r="BG513" s="137"/>
      <c r="BH513" s="137"/>
      <c r="BI513" s="137"/>
      <c r="BJ513" s="137"/>
      <c r="BK513" s="137"/>
      <c r="BL513" s="137"/>
      <c r="BM513" s="137"/>
      <c r="BN513" s="137"/>
      <c r="BO513" s="13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137"/>
      <c r="AN514" s="137"/>
      <c r="AO514" s="137"/>
      <c r="AP514" s="137"/>
      <c r="AQ514" s="137"/>
      <c r="AR514" s="137"/>
      <c r="AS514" s="137"/>
      <c r="AT514" s="137"/>
      <c r="AU514" s="137"/>
      <c r="AV514" s="137"/>
      <c r="AW514" s="137"/>
      <c r="AX514" s="137"/>
      <c r="AY514" s="137"/>
      <c r="AZ514" s="137"/>
      <c r="BA514" s="137"/>
      <c r="BB514" s="137"/>
      <c r="BC514" s="137"/>
      <c r="BD514" s="137"/>
      <c r="BE514" s="137"/>
      <c r="BF514" s="137"/>
      <c r="BG514" s="137"/>
      <c r="BH514" s="137"/>
      <c r="BI514" s="137"/>
      <c r="BJ514" s="137"/>
      <c r="BK514" s="137"/>
      <c r="BL514" s="137"/>
      <c r="BM514" s="137"/>
      <c r="BN514" s="137"/>
      <c r="BO514" s="13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137"/>
      <c r="AN515" s="137"/>
      <c r="AO515" s="137"/>
      <c r="AP515" s="137"/>
      <c r="AQ515" s="137"/>
      <c r="AR515" s="137"/>
      <c r="AS515" s="137"/>
      <c r="AT515" s="137"/>
      <c r="AU515" s="137"/>
      <c r="AV515" s="137"/>
      <c r="AW515" s="137"/>
      <c r="AX515" s="137"/>
      <c r="AY515" s="137"/>
      <c r="AZ515" s="13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37"/>
      <c r="BM515" s="137"/>
      <c r="BN515" s="137"/>
      <c r="BO515" s="13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137"/>
      <c r="AN516" s="137"/>
      <c r="AO516" s="137"/>
      <c r="AP516" s="137"/>
      <c r="AQ516" s="137"/>
      <c r="AR516" s="137"/>
      <c r="AS516" s="137"/>
      <c r="AT516" s="137"/>
      <c r="AU516" s="137"/>
      <c r="AV516" s="137"/>
      <c r="AW516" s="137"/>
      <c r="AX516" s="137"/>
      <c r="AY516" s="137"/>
      <c r="AZ516" s="137"/>
      <c r="BA516" s="137"/>
      <c r="BB516" s="137"/>
      <c r="BC516" s="137"/>
      <c r="BD516" s="137"/>
      <c r="BE516" s="137"/>
      <c r="BF516" s="137"/>
      <c r="BG516" s="137"/>
      <c r="BH516" s="137"/>
      <c r="BI516" s="137"/>
      <c r="BJ516" s="137"/>
      <c r="BK516" s="137"/>
      <c r="BL516" s="137"/>
      <c r="BM516" s="137"/>
      <c r="BN516" s="137"/>
      <c r="BO516" s="13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137"/>
      <c r="AN517" s="137"/>
      <c r="AO517" s="137"/>
      <c r="AP517" s="137"/>
      <c r="AQ517" s="137"/>
      <c r="AR517" s="137"/>
      <c r="AS517" s="137"/>
      <c r="AT517" s="137"/>
      <c r="AU517" s="137"/>
      <c r="AV517" s="137"/>
      <c r="AW517" s="137"/>
      <c r="AX517" s="137"/>
      <c r="AY517" s="137"/>
      <c r="AZ517" s="137"/>
      <c r="BA517" s="137"/>
      <c r="BB517" s="137"/>
      <c r="BC517" s="137"/>
      <c r="BD517" s="137"/>
      <c r="BE517" s="137"/>
      <c r="BF517" s="137"/>
      <c r="BG517" s="137"/>
      <c r="BH517" s="137"/>
      <c r="BI517" s="137"/>
      <c r="BJ517" s="137"/>
      <c r="BK517" s="137"/>
      <c r="BL517" s="137"/>
      <c r="BM517" s="137"/>
      <c r="BN517" s="137"/>
      <c r="BO517" s="13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137"/>
      <c r="AN518" s="137"/>
      <c r="AO518" s="137"/>
      <c r="AP518" s="137"/>
      <c r="AQ518" s="137"/>
      <c r="AR518" s="137"/>
      <c r="AS518" s="137"/>
      <c r="AT518" s="137"/>
      <c r="AU518" s="137"/>
      <c r="AV518" s="137"/>
      <c r="AW518" s="137"/>
      <c r="AX518" s="137"/>
      <c r="AY518" s="137"/>
      <c r="AZ518" s="137"/>
      <c r="BA518" s="137"/>
      <c r="BB518" s="137"/>
      <c r="BC518" s="137"/>
      <c r="BD518" s="137"/>
      <c r="BE518" s="137"/>
      <c r="BF518" s="137"/>
      <c r="BG518" s="137"/>
      <c r="BH518" s="137"/>
      <c r="BI518" s="137"/>
      <c r="BJ518" s="137"/>
      <c r="BK518" s="137"/>
      <c r="BL518" s="137"/>
      <c r="BM518" s="137"/>
      <c r="BN518" s="137"/>
      <c r="BO518" s="13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137"/>
      <c r="AN519" s="137"/>
      <c r="AO519" s="137"/>
      <c r="AP519" s="137"/>
      <c r="AQ519" s="137"/>
      <c r="AR519" s="137"/>
      <c r="AS519" s="137"/>
      <c r="AT519" s="137"/>
      <c r="AU519" s="137"/>
      <c r="AV519" s="137"/>
      <c r="AW519" s="137"/>
      <c r="AX519" s="137"/>
      <c r="AY519" s="137"/>
      <c r="AZ519" s="137"/>
      <c r="BA519" s="137"/>
      <c r="BB519" s="137"/>
      <c r="BC519" s="137"/>
      <c r="BD519" s="137"/>
      <c r="BE519" s="137"/>
      <c r="BF519" s="137"/>
      <c r="BG519" s="137"/>
      <c r="BH519" s="137"/>
      <c r="BI519" s="137"/>
      <c r="BJ519" s="137"/>
      <c r="BK519" s="137"/>
      <c r="BL519" s="137"/>
      <c r="BM519" s="137"/>
      <c r="BN519" s="137"/>
      <c r="BO519" s="13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137"/>
      <c r="AN520" s="137"/>
      <c r="AO520" s="137"/>
      <c r="AP520" s="137"/>
      <c r="AQ520" s="137"/>
      <c r="AR520" s="137"/>
      <c r="AS520" s="137"/>
      <c r="AT520" s="137"/>
      <c r="AU520" s="137"/>
      <c r="AV520" s="137"/>
      <c r="AW520" s="137"/>
      <c r="AX520" s="137"/>
      <c r="AY520" s="137"/>
      <c r="AZ520" s="137"/>
      <c r="BA520" s="137"/>
      <c r="BB520" s="137"/>
      <c r="BC520" s="137"/>
      <c r="BD520" s="137"/>
      <c r="BE520" s="137"/>
      <c r="BF520" s="137"/>
      <c r="BG520" s="137"/>
      <c r="BH520" s="137"/>
      <c r="BI520" s="137"/>
      <c r="BJ520" s="137"/>
      <c r="BK520" s="137"/>
      <c r="BL520" s="137"/>
      <c r="BM520" s="137"/>
      <c r="BN520" s="137"/>
      <c r="BO520" s="13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137"/>
      <c r="AN521" s="137"/>
      <c r="AO521" s="137"/>
      <c r="AP521" s="137"/>
      <c r="AQ521" s="137"/>
      <c r="AR521" s="137"/>
      <c r="AS521" s="137"/>
      <c r="AT521" s="137"/>
      <c r="AU521" s="137"/>
      <c r="AV521" s="137"/>
      <c r="AW521" s="137"/>
      <c r="AX521" s="137"/>
      <c r="AY521" s="137"/>
      <c r="AZ521" s="137"/>
      <c r="BA521" s="137"/>
      <c r="BB521" s="137"/>
      <c r="BC521" s="137"/>
      <c r="BD521" s="137"/>
      <c r="BE521" s="137"/>
      <c r="BF521" s="137"/>
      <c r="BG521" s="137"/>
      <c r="BH521" s="137"/>
      <c r="BI521" s="137"/>
      <c r="BJ521" s="137"/>
      <c r="BK521" s="137"/>
      <c r="BL521" s="137"/>
      <c r="BM521" s="137"/>
      <c r="BN521" s="137"/>
      <c r="BO521" s="13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137"/>
      <c r="AN522" s="137"/>
      <c r="AO522" s="137"/>
      <c r="AP522" s="137"/>
      <c r="AQ522" s="137"/>
      <c r="AR522" s="137"/>
      <c r="AS522" s="137"/>
      <c r="AT522" s="137"/>
      <c r="AU522" s="137"/>
      <c r="AV522" s="137"/>
      <c r="AW522" s="137"/>
      <c r="AX522" s="137"/>
      <c r="AY522" s="137"/>
      <c r="AZ522" s="137"/>
      <c r="BA522" s="137"/>
      <c r="BB522" s="137"/>
      <c r="BC522" s="137"/>
      <c r="BD522" s="137"/>
      <c r="BE522" s="137"/>
      <c r="BF522" s="137"/>
      <c r="BG522" s="137"/>
      <c r="BH522" s="137"/>
      <c r="BI522" s="137"/>
      <c r="BJ522" s="137"/>
      <c r="BK522" s="137"/>
      <c r="BL522" s="137"/>
      <c r="BM522" s="137"/>
      <c r="BN522" s="137"/>
      <c r="BO522" s="13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137"/>
      <c r="AN523" s="137"/>
      <c r="AO523" s="137"/>
      <c r="AP523" s="137"/>
      <c r="AQ523" s="137"/>
      <c r="AR523" s="137"/>
      <c r="AS523" s="137"/>
      <c r="AT523" s="137"/>
      <c r="AU523" s="137"/>
      <c r="AV523" s="137"/>
      <c r="AW523" s="137"/>
      <c r="AX523" s="137"/>
      <c r="AY523" s="137"/>
      <c r="AZ523" s="137"/>
      <c r="BA523" s="137"/>
      <c r="BB523" s="137"/>
      <c r="BC523" s="137"/>
      <c r="BD523" s="137"/>
      <c r="BE523" s="137"/>
      <c r="BF523" s="137"/>
      <c r="BG523" s="137"/>
      <c r="BH523" s="137"/>
      <c r="BI523" s="137"/>
      <c r="BJ523" s="137"/>
      <c r="BK523" s="137"/>
      <c r="BL523" s="137"/>
      <c r="BM523" s="137"/>
      <c r="BN523" s="137"/>
      <c r="BO523" s="13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137"/>
      <c r="AN524" s="137"/>
      <c r="AO524" s="137"/>
      <c r="AP524" s="137"/>
      <c r="AQ524" s="137"/>
      <c r="AR524" s="137"/>
      <c r="AS524" s="137"/>
      <c r="AT524" s="137"/>
      <c r="AU524" s="137"/>
      <c r="AV524" s="137"/>
      <c r="AW524" s="137"/>
      <c r="AX524" s="137"/>
      <c r="AY524" s="137"/>
      <c r="AZ524" s="137"/>
      <c r="BA524" s="137"/>
      <c r="BB524" s="137"/>
      <c r="BC524" s="137"/>
      <c r="BD524" s="137"/>
      <c r="BE524" s="137"/>
      <c r="BF524" s="137"/>
      <c r="BG524" s="137"/>
      <c r="BH524" s="137"/>
      <c r="BI524" s="137"/>
      <c r="BJ524" s="137"/>
      <c r="BK524" s="137"/>
      <c r="BL524" s="137"/>
      <c r="BM524" s="137"/>
      <c r="BN524" s="137"/>
      <c r="BO524" s="13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137"/>
      <c r="AN525" s="137"/>
      <c r="AO525" s="137"/>
      <c r="AP525" s="137"/>
      <c r="AQ525" s="137"/>
      <c r="AR525" s="137"/>
      <c r="AS525" s="137"/>
      <c r="AT525" s="137"/>
      <c r="AU525" s="137"/>
      <c r="AV525" s="137"/>
      <c r="AW525" s="137"/>
      <c r="AX525" s="137"/>
      <c r="AY525" s="137"/>
      <c r="AZ525" s="137"/>
      <c r="BA525" s="137"/>
      <c r="BB525" s="137"/>
      <c r="BC525" s="137"/>
      <c r="BD525" s="137"/>
      <c r="BE525" s="137"/>
      <c r="BF525" s="137"/>
      <c r="BG525" s="137"/>
      <c r="BH525" s="137"/>
      <c r="BI525" s="137"/>
      <c r="BJ525" s="137"/>
      <c r="BK525" s="137"/>
      <c r="BL525" s="137"/>
      <c r="BM525" s="137"/>
      <c r="BN525" s="137"/>
      <c r="BO525" s="13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137"/>
      <c r="AN526" s="137"/>
      <c r="AO526" s="137"/>
      <c r="AP526" s="137"/>
      <c r="AQ526" s="137"/>
      <c r="AR526" s="137"/>
      <c r="AS526" s="137"/>
      <c r="AT526" s="137"/>
      <c r="AU526" s="137"/>
      <c r="AV526" s="137"/>
      <c r="AW526" s="137"/>
      <c r="AX526" s="137"/>
      <c r="AY526" s="137"/>
      <c r="AZ526" s="137"/>
      <c r="BA526" s="137"/>
      <c r="BB526" s="137"/>
      <c r="BC526" s="137"/>
      <c r="BD526" s="137"/>
      <c r="BE526" s="137"/>
      <c r="BF526" s="137"/>
      <c r="BG526" s="137"/>
      <c r="BH526" s="137"/>
      <c r="BI526" s="137"/>
      <c r="BJ526" s="137"/>
      <c r="BK526" s="137"/>
      <c r="BL526" s="137"/>
      <c r="BM526" s="137"/>
      <c r="BN526" s="137"/>
      <c r="BO526" s="13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137"/>
      <c r="AN527" s="137"/>
      <c r="AO527" s="137"/>
      <c r="AP527" s="137"/>
      <c r="AQ527" s="137"/>
      <c r="AR527" s="137"/>
      <c r="AS527" s="137"/>
      <c r="AT527" s="137"/>
      <c r="AU527" s="137"/>
      <c r="AV527" s="137"/>
      <c r="AW527" s="137"/>
      <c r="AX527" s="137"/>
      <c r="AY527" s="137"/>
      <c r="AZ527" s="137"/>
      <c r="BA527" s="137"/>
      <c r="BB527" s="137"/>
      <c r="BC527" s="137"/>
      <c r="BD527" s="137"/>
      <c r="BE527" s="137"/>
      <c r="BF527" s="137"/>
      <c r="BG527" s="137"/>
      <c r="BH527" s="137"/>
      <c r="BI527" s="137"/>
      <c r="BJ527" s="137"/>
      <c r="BK527" s="137"/>
      <c r="BL527" s="137"/>
      <c r="BM527" s="137"/>
      <c r="BN527" s="137"/>
      <c r="BO527" s="13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137"/>
      <c r="AN528" s="137"/>
      <c r="AO528" s="137"/>
      <c r="AP528" s="137"/>
      <c r="AQ528" s="137"/>
      <c r="AR528" s="137"/>
      <c r="AS528" s="137"/>
      <c r="AT528" s="137"/>
      <c r="AU528" s="137"/>
      <c r="AV528" s="137"/>
      <c r="AW528" s="137"/>
      <c r="AX528" s="137"/>
      <c r="AY528" s="137"/>
      <c r="AZ528" s="137"/>
      <c r="BA528" s="137"/>
      <c r="BB528" s="137"/>
      <c r="BC528" s="137"/>
      <c r="BD528" s="137"/>
      <c r="BE528" s="137"/>
      <c r="BF528" s="137"/>
      <c r="BG528" s="137"/>
      <c r="BH528" s="137"/>
      <c r="BI528" s="137"/>
      <c r="BJ528" s="137"/>
      <c r="BK528" s="137"/>
      <c r="BL528" s="137"/>
      <c r="BM528" s="137"/>
      <c r="BN528" s="137"/>
      <c r="BO528" s="13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137"/>
      <c r="AN529" s="137"/>
      <c r="AO529" s="137"/>
      <c r="AP529" s="137"/>
      <c r="AQ529" s="137"/>
      <c r="AR529" s="137"/>
      <c r="AS529" s="137"/>
      <c r="AT529" s="137"/>
      <c r="AU529" s="137"/>
      <c r="AV529" s="137"/>
      <c r="AW529" s="137"/>
      <c r="AX529" s="137"/>
      <c r="AY529" s="137"/>
      <c r="AZ529" s="137"/>
      <c r="BA529" s="137"/>
      <c r="BB529" s="137"/>
      <c r="BC529" s="137"/>
      <c r="BD529" s="137"/>
      <c r="BE529" s="137"/>
      <c r="BF529" s="137"/>
      <c r="BG529" s="137"/>
      <c r="BH529" s="137"/>
      <c r="BI529" s="137"/>
      <c r="BJ529" s="137"/>
      <c r="BK529" s="137"/>
      <c r="BL529" s="137"/>
      <c r="BM529" s="137"/>
      <c r="BN529" s="137"/>
      <c r="BO529" s="13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137"/>
      <c r="AN530" s="137"/>
      <c r="AO530" s="137"/>
      <c r="AP530" s="137"/>
      <c r="AQ530" s="137"/>
      <c r="AR530" s="137"/>
      <c r="AS530" s="137"/>
      <c r="AT530" s="137"/>
      <c r="AU530" s="137"/>
      <c r="AV530" s="137"/>
      <c r="AW530" s="137"/>
      <c r="AX530" s="137"/>
      <c r="AY530" s="137"/>
      <c r="AZ530" s="137"/>
      <c r="BA530" s="137"/>
      <c r="BB530" s="137"/>
      <c r="BC530" s="137"/>
      <c r="BD530" s="137"/>
      <c r="BE530" s="137"/>
      <c r="BF530" s="137"/>
      <c r="BG530" s="137"/>
      <c r="BH530" s="137"/>
      <c r="BI530" s="137"/>
      <c r="BJ530" s="137"/>
      <c r="BK530" s="137"/>
      <c r="BL530" s="137"/>
      <c r="BM530" s="137"/>
      <c r="BN530" s="137"/>
      <c r="BO530" s="13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137"/>
      <c r="AN531" s="137"/>
      <c r="AO531" s="137"/>
      <c r="AP531" s="137"/>
      <c r="AQ531" s="137"/>
      <c r="AR531" s="137"/>
      <c r="AS531" s="137"/>
      <c r="AT531" s="137"/>
      <c r="AU531" s="137"/>
      <c r="AV531" s="137"/>
      <c r="AW531" s="137"/>
      <c r="AX531" s="137"/>
      <c r="AY531" s="137"/>
      <c r="AZ531" s="137"/>
      <c r="BA531" s="137"/>
      <c r="BB531" s="137"/>
      <c r="BC531" s="137"/>
      <c r="BD531" s="137"/>
      <c r="BE531" s="137"/>
      <c r="BF531" s="137"/>
      <c r="BG531" s="137"/>
      <c r="BH531" s="137"/>
      <c r="BI531" s="137"/>
      <c r="BJ531" s="137"/>
      <c r="BK531" s="137"/>
      <c r="BL531" s="137"/>
      <c r="BM531" s="137"/>
      <c r="BN531" s="137"/>
      <c r="BO531" s="13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137"/>
      <c r="AN532" s="137"/>
      <c r="AO532" s="137"/>
      <c r="AP532" s="137"/>
      <c r="AQ532" s="137"/>
      <c r="AR532" s="137"/>
      <c r="AS532" s="137"/>
      <c r="AT532" s="137"/>
      <c r="AU532" s="137"/>
      <c r="AV532" s="137"/>
      <c r="AW532" s="137"/>
      <c r="AX532" s="137"/>
      <c r="AY532" s="137"/>
      <c r="AZ532" s="137"/>
      <c r="BA532" s="137"/>
      <c r="BB532" s="137"/>
      <c r="BC532" s="137"/>
      <c r="BD532" s="137"/>
      <c r="BE532" s="137"/>
      <c r="BF532" s="137"/>
      <c r="BG532" s="137"/>
      <c r="BH532" s="137"/>
      <c r="BI532" s="137"/>
      <c r="BJ532" s="137"/>
      <c r="BK532" s="137"/>
      <c r="BL532" s="137"/>
      <c r="BM532" s="137"/>
      <c r="BN532" s="137"/>
      <c r="BO532" s="13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137"/>
      <c r="AN533" s="137"/>
      <c r="AO533" s="137"/>
      <c r="AP533" s="137"/>
      <c r="AQ533" s="137"/>
      <c r="AR533" s="137"/>
      <c r="AS533" s="137"/>
      <c r="AT533" s="137"/>
      <c r="AU533" s="137"/>
      <c r="AV533" s="137"/>
      <c r="AW533" s="137"/>
      <c r="AX533" s="137"/>
      <c r="AY533" s="137"/>
      <c r="AZ533" s="13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37"/>
      <c r="BM533" s="137"/>
      <c r="BN533" s="137"/>
      <c r="BO533" s="13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137"/>
      <c r="AN534" s="137"/>
      <c r="AO534" s="137"/>
      <c r="AP534" s="137"/>
      <c r="AQ534" s="137"/>
      <c r="AR534" s="137"/>
      <c r="AS534" s="137"/>
      <c r="AT534" s="137"/>
      <c r="AU534" s="137"/>
      <c r="AV534" s="137"/>
      <c r="AW534" s="137"/>
      <c r="AX534" s="137"/>
      <c r="AY534" s="137"/>
      <c r="AZ534" s="137"/>
      <c r="BA534" s="137"/>
      <c r="BB534" s="137"/>
      <c r="BC534" s="137"/>
      <c r="BD534" s="137"/>
      <c r="BE534" s="137"/>
      <c r="BF534" s="137"/>
      <c r="BG534" s="137"/>
      <c r="BH534" s="137"/>
      <c r="BI534" s="137"/>
      <c r="BJ534" s="137"/>
      <c r="BK534" s="137"/>
      <c r="BL534" s="137"/>
      <c r="BM534" s="137"/>
      <c r="BN534" s="137"/>
      <c r="BO534" s="13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137"/>
      <c r="AN535" s="137"/>
      <c r="AO535" s="137"/>
      <c r="AP535" s="137"/>
      <c r="AQ535" s="137"/>
      <c r="AR535" s="137"/>
      <c r="AS535" s="137"/>
      <c r="AT535" s="137"/>
      <c r="AU535" s="137"/>
      <c r="AV535" s="137"/>
      <c r="AW535" s="137"/>
      <c r="AX535" s="137"/>
      <c r="AY535" s="137"/>
      <c r="AZ535" s="13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37"/>
      <c r="BM535" s="137"/>
      <c r="BN535" s="137"/>
      <c r="BO535" s="13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137"/>
      <c r="AN536" s="137"/>
      <c r="AO536" s="137"/>
      <c r="AP536" s="137"/>
      <c r="AQ536" s="137"/>
      <c r="AR536" s="137"/>
      <c r="AS536" s="137"/>
      <c r="AT536" s="137"/>
      <c r="AU536" s="137"/>
      <c r="AV536" s="137"/>
      <c r="AW536" s="137"/>
      <c r="AX536" s="137"/>
      <c r="AY536" s="137"/>
      <c r="AZ536" s="137"/>
      <c r="BA536" s="137"/>
      <c r="BB536" s="137"/>
      <c r="BC536" s="137"/>
      <c r="BD536" s="137"/>
      <c r="BE536" s="137"/>
      <c r="BF536" s="137"/>
      <c r="BG536" s="137"/>
      <c r="BH536" s="137"/>
      <c r="BI536" s="137"/>
      <c r="BJ536" s="137"/>
      <c r="BK536" s="137"/>
      <c r="BL536" s="137"/>
      <c r="BM536" s="137"/>
      <c r="BN536" s="137"/>
      <c r="BO536" s="13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137"/>
      <c r="AN537" s="137"/>
      <c r="AO537" s="137"/>
      <c r="AP537" s="137"/>
      <c r="AQ537" s="137"/>
      <c r="AR537" s="137"/>
      <c r="AS537" s="137"/>
      <c r="AT537" s="137"/>
      <c r="AU537" s="137"/>
      <c r="AV537" s="137"/>
      <c r="AW537" s="137"/>
      <c r="AX537" s="137"/>
      <c r="AY537" s="137"/>
      <c r="AZ537" s="13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37"/>
      <c r="BM537" s="137"/>
      <c r="BN537" s="137"/>
      <c r="BO537" s="13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137"/>
      <c r="AN538" s="137"/>
      <c r="AO538" s="137"/>
      <c r="AP538" s="137"/>
      <c r="AQ538" s="137"/>
      <c r="AR538" s="137"/>
      <c r="AS538" s="137"/>
      <c r="AT538" s="137"/>
      <c r="AU538" s="137"/>
      <c r="AV538" s="137"/>
      <c r="AW538" s="137"/>
      <c r="AX538" s="137"/>
      <c r="AY538" s="137"/>
      <c r="AZ538" s="137"/>
      <c r="BA538" s="137"/>
      <c r="BB538" s="137"/>
      <c r="BC538" s="137"/>
      <c r="BD538" s="137"/>
      <c r="BE538" s="137"/>
      <c r="BF538" s="137"/>
      <c r="BG538" s="137"/>
      <c r="BH538" s="137"/>
      <c r="BI538" s="137"/>
      <c r="BJ538" s="137"/>
      <c r="BK538" s="137"/>
      <c r="BL538" s="137"/>
      <c r="BM538" s="137"/>
      <c r="BN538" s="137"/>
      <c r="BO538" s="13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137"/>
      <c r="AN539" s="137"/>
      <c r="AO539" s="137"/>
      <c r="AP539" s="137"/>
      <c r="AQ539" s="137"/>
      <c r="AR539" s="137"/>
      <c r="AS539" s="137"/>
      <c r="AT539" s="137"/>
      <c r="AU539" s="137"/>
      <c r="AV539" s="137"/>
      <c r="AW539" s="137"/>
      <c r="AX539" s="137"/>
      <c r="AY539" s="137"/>
      <c r="AZ539" s="13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37"/>
      <c r="BM539" s="137"/>
      <c r="BN539" s="137"/>
      <c r="BO539" s="13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137"/>
      <c r="AN540" s="137"/>
      <c r="AO540" s="137"/>
      <c r="AP540" s="137"/>
      <c r="AQ540" s="137"/>
      <c r="AR540" s="137"/>
      <c r="AS540" s="137"/>
      <c r="AT540" s="137"/>
      <c r="AU540" s="137"/>
      <c r="AV540" s="137"/>
      <c r="AW540" s="137"/>
      <c r="AX540" s="137"/>
      <c r="AY540" s="137"/>
      <c r="AZ540" s="137"/>
      <c r="BA540" s="137"/>
      <c r="BB540" s="137"/>
      <c r="BC540" s="137"/>
      <c r="BD540" s="137"/>
      <c r="BE540" s="137"/>
      <c r="BF540" s="137"/>
      <c r="BG540" s="137"/>
      <c r="BH540" s="137"/>
      <c r="BI540" s="137"/>
      <c r="BJ540" s="137"/>
      <c r="BK540" s="137"/>
      <c r="BL540" s="137"/>
      <c r="BM540" s="137"/>
      <c r="BN540" s="137"/>
      <c r="BO540" s="13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137"/>
      <c r="AN541" s="137"/>
      <c r="AO541" s="137"/>
      <c r="AP541" s="137"/>
      <c r="AQ541" s="137"/>
      <c r="AR541" s="137"/>
      <c r="AS541" s="137"/>
      <c r="AT541" s="137"/>
      <c r="AU541" s="137"/>
      <c r="AV541" s="137"/>
      <c r="AW541" s="137"/>
      <c r="AX541" s="137"/>
      <c r="AY541" s="137"/>
      <c r="AZ541" s="13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37"/>
      <c r="BM541" s="137"/>
      <c r="BN541" s="137"/>
      <c r="BO541" s="13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137"/>
      <c r="AN542" s="137"/>
      <c r="AO542" s="137"/>
      <c r="AP542" s="137"/>
      <c r="AQ542" s="137"/>
      <c r="AR542" s="137"/>
      <c r="AS542" s="137"/>
      <c r="AT542" s="137"/>
      <c r="AU542" s="137"/>
      <c r="AV542" s="137"/>
      <c r="AW542" s="137"/>
      <c r="AX542" s="137"/>
      <c r="AY542" s="137"/>
      <c r="AZ542" s="137"/>
      <c r="BA542" s="137"/>
      <c r="BB542" s="137"/>
      <c r="BC542" s="137"/>
      <c r="BD542" s="137"/>
      <c r="BE542" s="137"/>
      <c r="BF542" s="137"/>
      <c r="BG542" s="137"/>
      <c r="BH542" s="137"/>
      <c r="BI542" s="137"/>
      <c r="BJ542" s="137"/>
      <c r="BK542" s="137"/>
      <c r="BL542" s="137"/>
      <c r="BM542" s="137"/>
      <c r="BN542" s="137"/>
      <c r="BO542" s="13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137"/>
      <c r="AN543" s="137"/>
      <c r="AO543" s="137"/>
      <c r="AP543" s="137"/>
      <c r="AQ543" s="137"/>
      <c r="AR543" s="137"/>
      <c r="AS543" s="137"/>
      <c r="AT543" s="137"/>
      <c r="AU543" s="137"/>
      <c r="AV543" s="137"/>
      <c r="AW543" s="137"/>
      <c r="AX543" s="137"/>
      <c r="AY543" s="137"/>
      <c r="AZ543" s="13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37"/>
      <c r="BM543" s="137"/>
      <c r="BN543" s="137"/>
      <c r="BO543" s="13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137"/>
      <c r="AN544" s="137"/>
      <c r="AO544" s="137"/>
      <c r="AP544" s="137"/>
      <c r="AQ544" s="137"/>
      <c r="AR544" s="137"/>
      <c r="AS544" s="137"/>
      <c r="AT544" s="137"/>
      <c r="AU544" s="137"/>
      <c r="AV544" s="137"/>
      <c r="AW544" s="137"/>
      <c r="AX544" s="137"/>
      <c r="AY544" s="137"/>
      <c r="AZ544" s="137"/>
      <c r="BA544" s="137"/>
      <c r="BB544" s="137"/>
      <c r="BC544" s="137"/>
      <c r="BD544" s="137"/>
      <c r="BE544" s="137"/>
      <c r="BF544" s="137"/>
      <c r="BG544" s="137"/>
      <c r="BH544" s="137"/>
      <c r="BI544" s="137"/>
      <c r="BJ544" s="137"/>
      <c r="BK544" s="137"/>
      <c r="BL544" s="137"/>
      <c r="BM544" s="137"/>
      <c r="BN544" s="137"/>
      <c r="BO544" s="13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137"/>
      <c r="AN545" s="137"/>
      <c r="AO545" s="137"/>
      <c r="AP545" s="137"/>
      <c r="AQ545" s="137"/>
      <c r="AR545" s="137"/>
      <c r="AS545" s="137"/>
      <c r="AT545" s="137"/>
      <c r="AU545" s="137"/>
      <c r="AV545" s="137"/>
      <c r="AW545" s="137"/>
      <c r="AX545" s="137"/>
      <c r="AY545" s="137"/>
      <c r="AZ545" s="13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37"/>
      <c r="BM545" s="137"/>
      <c r="BN545" s="137"/>
      <c r="BO545" s="13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137"/>
      <c r="AN546" s="137"/>
      <c r="AO546" s="137"/>
      <c r="AP546" s="137"/>
      <c r="AQ546" s="137"/>
      <c r="AR546" s="137"/>
      <c r="AS546" s="137"/>
      <c r="AT546" s="137"/>
      <c r="AU546" s="137"/>
      <c r="AV546" s="137"/>
      <c r="AW546" s="137"/>
      <c r="AX546" s="137"/>
      <c r="AY546" s="137"/>
      <c r="AZ546" s="137"/>
      <c r="BA546" s="137"/>
      <c r="BB546" s="137"/>
      <c r="BC546" s="137"/>
      <c r="BD546" s="137"/>
      <c r="BE546" s="137"/>
      <c r="BF546" s="137"/>
      <c r="BG546" s="137"/>
      <c r="BH546" s="137"/>
      <c r="BI546" s="137"/>
      <c r="BJ546" s="137"/>
      <c r="BK546" s="137"/>
      <c r="BL546" s="137"/>
      <c r="BM546" s="137"/>
      <c r="BN546" s="137"/>
      <c r="BO546" s="13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137"/>
      <c r="AN547" s="137"/>
      <c r="AO547" s="137"/>
      <c r="AP547" s="137"/>
      <c r="AQ547" s="137"/>
      <c r="AR547" s="137"/>
      <c r="AS547" s="137"/>
      <c r="AT547" s="137"/>
      <c r="AU547" s="137"/>
      <c r="AV547" s="137"/>
      <c r="AW547" s="137"/>
      <c r="AX547" s="137"/>
      <c r="AY547" s="137"/>
      <c r="AZ547" s="13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37"/>
      <c r="BM547" s="137"/>
      <c r="BN547" s="137"/>
      <c r="BO547" s="13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137"/>
      <c r="AN548" s="137"/>
      <c r="AO548" s="137"/>
      <c r="AP548" s="137"/>
      <c r="AQ548" s="137"/>
      <c r="AR548" s="137"/>
      <c r="AS548" s="137"/>
      <c r="AT548" s="137"/>
      <c r="AU548" s="137"/>
      <c r="AV548" s="137"/>
      <c r="AW548" s="137"/>
      <c r="AX548" s="137"/>
      <c r="AY548" s="137"/>
      <c r="AZ548" s="137"/>
      <c r="BA548" s="137"/>
      <c r="BB548" s="137"/>
      <c r="BC548" s="137"/>
      <c r="BD548" s="137"/>
      <c r="BE548" s="137"/>
      <c r="BF548" s="137"/>
      <c r="BG548" s="137"/>
      <c r="BH548" s="137"/>
      <c r="BI548" s="137"/>
      <c r="BJ548" s="137"/>
      <c r="BK548" s="137"/>
      <c r="BL548" s="137"/>
      <c r="BM548" s="137"/>
      <c r="BN548" s="137"/>
      <c r="BO548" s="13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137"/>
      <c r="AN549" s="137"/>
      <c r="AO549" s="137"/>
      <c r="AP549" s="137"/>
      <c r="AQ549" s="137"/>
      <c r="AR549" s="137"/>
      <c r="AS549" s="137"/>
      <c r="AT549" s="137"/>
      <c r="AU549" s="137"/>
      <c r="AV549" s="137"/>
      <c r="AW549" s="137"/>
      <c r="AX549" s="137"/>
      <c r="AY549" s="137"/>
      <c r="AZ549" s="13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37"/>
      <c r="BM549" s="137"/>
      <c r="BN549" s="137"/>
      <c r="BO549" s="13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137"/>
      <c r="AN550" s="137"/>
      <c r="AO550" s="137"/>
      <c r="AP550" s="137"/>
      <c r="AQ550" s="137"/>
      <c r="AR550" s="137"/>
      <c r="AS550" s="137"/>
      <c r="AT550" s="137"/>
      <c r="AU550" s="137"/>
      <c r="AV550" s="137"/>
      <c r="AW550" s="137"/>
      <c r="AX550" s="137"/>
      <c r="AY550" s="137"/>
      <c r="AZ550" s="137"/>
      <c r="BA550" s="137"/>
      <c r="BB550" s="137"/>
      <c r="BC550" s="137"/>
      <c r="BD550" s="137"/>
      <c r="BE550" s="137"/>
      <c r="BF550" s="137"/>
      <c r="BG550" s="137"/>
      <c r="BH550" s="137"/>
      <c r="BI550" s="137"/>
      <c r="BJ550" s="137"/>
      <c r="BK550" s="137"/>
      <c r="BL550" s="137"/>
      <c r="BM550" s="137"/>
      <c r="BN550" s="137"/>
      <c r="BO550" s="13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137"/>
      <c r="AN551" s="137"/>
      <c r="AO551" s="137"/>
      <c r="AP551" s="137"/>
      <c r="AQ551" s="137"/>
      <c r="AR551" s="137"/>
      <c r="AS551" s="137"/>
      <c r="AT551" s="137"/>
      <c r="AU551" s="137"/>
      <c r="AV551" s="137"/>
      <c r="AW551" s="137"/>
      <c r="AX551" s="137"/>
      <c r="AY551" s="137"/>
      <c r="AZ551" s="13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37"/>
      <c r="BM551" s="137"/>
      <c r="BN551" s="137"/>
      <c r="BO551" s="13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137"/>
      <c r="AN552" s="137"/>
      <c r="AO552" s="137"/>
      <c r="AP552" s="137"/>
      <c r="AQ552" s="137"/>
      <c r="AR552" s="137"/>
      <c r="AS552" s="137"/>
      <c r="AT552" s="137"/>
      <c r="AU552" s="137"/>
      <c r="AV552" s="137"/>
      <c r="AW552" s="137"/>
      <c r="AX552" s="137"/>
      <c r="AY552" s="137"/>
      <c r="AZ552" s="137"/>
      <c r="BA552" s="137"/>
      <c r="BB552" s="137"/>
      <c r="BC552" s="137"/>
      <c r="BD552" s="137"/>
      <c r="BE552" s="137"/>
      <c r="BF552" s="137"/>
      <c r="BG552" s="137"/>
      <c r="BH552" s="137"/>
      <c r="BI552" s="137"/>
      <c r="BJ552" s="137"/>
      <c r="BK552" s="137"/>
      <c r="BL552" s="137"/>
      <c r="BM552" s="137"/>
      <c r="BN552" s="137"/>
      <c r="BO552" s="13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137"/>
      <c r="AN553" s="137"/>
      <c r="AO553" s="137"/>
      <c r="AP553" s="137"/>
      <c r="AQ553" s="137"/>
      <c r="AR553" s="137"/>
      <c r="AS553" s="137"/>
      <c r="AT553" s="137"/>
      <c r="AU553" s="137"/>
      <c r="AV553" s="137"/>
      <c r="AW553" s="137"/>
      <c r="AX553" s="137"/>
      <c r="AY553" s="137"/>
      <c r="AZ553" s="13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37"/>
      <c r="BM553" s="137"/>
      <c r="BN553" s="137"/>
      <c r="BO553" s="13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137"/>
      <c r="AN554" s="137"/>
      <c r="AO554" s="137"/>
      <c r="AP554" s="137"/>
      <c r="AQ554" s="137"/>
      <c r="AR554" s="137"/>
      <c r="AS554" s="137"/>
      <c r="AT554" s="137"/>
      <c r="AU554" s="137"/>
      <c r="AV554" s="137"/>
      <c r="AW554" s="137"/>
      <c r="AX554" s="137"/>
      <c r="AY554" s="137"/>
      <c r="AZ554" s="137"/>
      <c r="BA554" s="137"/>
      <c r="BB554" s="137"/>
      <c r="BC554" s="137"/>
      <c r="BD554" s="137"/>
      <c r="BE554" s="137"/>
      <c r="BF554" s="137"/>
      <c r="BG554" s="137"/>
      <c r="BH554" s="137"/>
      <c r="BI554" s="137"/>
      <c r="BJ554" s="137"/>
      <c r="BK554" s="137"/>
      <c r="BL554" s="137"/>
      <c r="BM554" s="137"/>
      <c r="BN554" s="137"/>
      <c r="BO554" s="13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137"/>
      <c r="AN555" s="137"/>
      <c r="AO555" s="137"/>
      <c r="AP555" s="137"/>
      <c r="AQ555" s="137"/>
      <c r="AR555" s="137"/>
      <c r="AS555" s="137"/>
      <c r="AT555" s="137"/>
      <c r="AU555" s="137"/>
      <c r="AV555" s="137"/>
      <c r="AW555" s="137"/>
      <c r="AX555" s="137"/>
      <c r="AY555" s="137"/>
      <c r="AZ555" s="137"/>
      <c r="BA555" s="137"/>
      <c r="BB555" s="137"/>
      <c r="BC555" s="137"/>
      <c r="BD555" s="137"/>
      <c r="BE555" s="137"/>
      <c r="BF555" s="137"/>
      <c r="BG555" s="137"/>
      <c r="BH555" s="137"/>
      <c r="BI555" s="137"/>
      <c r="BJ555" s="137"/>
      <c r="BK555" s="137"/>
      <c r="BL555" s="137"/>
      <c r="BM555" s="137"/>
      <c r="BN555" s="137"/>
      <c r="BO555" s="13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137"/>
      <c r="AN556" s="137"/>
      <c r="AO556" s="137"/>
      <c r="AP556" s="137"/>
      <c r="AQ556" s="137"/>
      <c r="AR556" s="137"/>
      <c r="AS556" s="137"/>
      <c r="AT556" s="137"/>
      <c r="AU556" s="137"/>
      <c r="AV556" s="137"/>
      <c r="AW556" s="137"/>
      <c r="AX556" s="137"/>
      <c r="AY556" s="137"/>
      <c r="AZ556" s="137"/>
      <c r="BA556" s="137"/>
      <c r="BB556" s="137"/>
      <c r="BC556" s="137"/>
      <c r="BD556" s="137"/>
      <c r="BE556" s="137"/>
      <c r="BF556" s="137"/>
      <c r="BG556" s="137"/>
      <c r="BH556" s="137"/>
      <c r="BI556" s="137"/>
      <c r="BJ556" s="137"/>
      <c r="BK556" s="137"/>
      <c r="BL556" s="137"/>
      <c r="BM556" s="137"/>
      <c r="BN556" s="137"/>
      <c r="BO556" s="13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137"/>
      <c r="AN557" s="137"/>
      <c r="AO557" s="137"/>
      <c r="AP557" s="137"/>
      <c r="AQ557" s="137"/>
      <c r="AR557" s="137"/>
      <c r="AS557" s="137"/>
      <c r="AT557" s="137"/>
      <c r="AU557" s="137"/>
      <c r="AV557" s="137"/>
      <c r="AW557" s="137"/>
      <c r="AX557" s="137"/>
      <c r="AY557" s="137"/>
      <c r="AZ557" s="13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37"/>
      <c r="BM557" s="137"/>
      <c r="BN557" s="137"/>
      <c r="BO557" s="13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137"/>
      <c r="AN558" s="137"/>
      <c r="AO558" s="137"/>
      <c r="AP558" s="137"/>
      <c r="AQ558" s="137"/>
      <c r="AR558" s="137"/>
      <c r="AS558" s="137"/>
      <c r="AT558" s="137"/>
      <c r="AU558" s="137"/>
      <c r="AV558" s="137"/>
      <c r="AW558" s="137"/>
      <c r="AX558" s="137"/>
      <c r="AY558" s="137"/>
      <c r="AZ558" s="137"/>
      <c r="BA558" s="137"/>
      <c r="BB558" s="137"/>
      <c r="BC558" s="137"/>
      <c r="BD558" s="137"/>
      <c r="BE558" s="137"/>
      <c r="BF558" s="137"/>
      <c r="BG558" s="137"/>
      <c r="BH558" s="137"/>
      <c r="BI558" s="137"/>
      <c r="BJ558" s="137"/>
      <c r="BK558" s="137"/>
      <c r="BL558" s="137"/>
      <c r="BM558" s="137"/>
      <c r="BN558" s="137"/>
      <c r="BO558" s="13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137"/>
      <c r="AN559" s="137"/>
      <c r="AO559" s="137"/>
      <c r="AP559" s="137"/>
      <c r="AQ559" s="137"/>
      <c r="AR559" s="137"/>
      <c r="AS559" s="137"/>
      <c r="AT559" s="137"/>
      <c r="AU559" s="137"/>
      <c r="AV559" s="137"/>
      <c r="AW559" s="137"/>
      <c r="AX559" s="137"/>
      <c r="AY559" s="137"/>
      <c r="AZ559" s="13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37"/>
      <c r="BM559" s="137"/>
      <c r="BN559" s="137"/>
      <c r="BO559" s="13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137"/>
      <c r="AN560" s="137"/>
      <c r="AO560" s="137"/>
      <c r="AP560" s="137"/>
      <c r="AQ560" s="137"/>
      <c r="AR560" s="137"/>
      <c r="AS560" s="137"/>
      <c r="AT560" s="137"/>
      <c r="AU560" s="137"/>
      <c r="AV560" s="137"/>
      <c r="AW560" s="137"/>
      <c r="AX560" s="137"/>
      <c r="AY560" s="137"/>
      <c r="AZ560" s="137"/>
      <c r="BA560" s="137"/>
      <c r="BB560" s="137"/>
      <c r="BC560" s="137"/>
      <c r="BD560" s="137"/>
      <c r="BE560" s="137"/>
      <c r="BF560" s="137"/>
      <c r="BG560" s="137"/>
      <c r="BH560" s="137"/>
      <c r="BI560" s="137"/>
      <c r="BJ560" s="137"/>
      <c r="BK560" s="137"/>
      <c r="BL560" s="137"/>
      <c r="BM560" s="137"/>
      <c r="BN560" s="137"/>
      <c r="BO560" s="13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137"/>
      <c r="AN561" s="137"/>
      <c r="AO561" s="137"/>
      <c r="AP561" s="137"/>
      <c r="AQ561" s="137"/>
      <c r="AR561" s="137"/>
      <c r="AS561" s="137"/>
      <c r="AT561" s="137"/>
      <c r="AU561" s="137"/>
      <c r="AV561" s="137"/>
      <c r="AW561" s="137"/>
      <c r="AX561" s="137"/>
      <c r="AY561" s="137"/>
      <c r="AZ561" s="137"/>
      <c r="BA561" s="137"/>
      <c r="BB561" s="137"/>
      <c r="BC561" s="137"/>
      <c r="BD561" s="137"/>
      <c r="BE561" s="137"/>
      <c r="BF561" s="137"/>
      <c r="BG561" s="137"/>
      <c r="BH561" s="137"/>
      <c r="BI561" s="137"/>
      <c r="BJ561" s="137"/>
      <c r="BK561" s="137"/>
      <c r="BL561" s="137"/>
      <c r="BM561" s="137"/>
      <c r="BN561" s="137"/>
      <c r="BO561" s="13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137"/>
      <c r="AN562" s="137"/>
      <c r="AO562" s="137"/>
      <c r="AP562" s="137"/>
      <c r="AQ562" s="137"/>
      <c r="AR562" s="137"/>
      <c r="AS562" s="137"/>
      <c r="AT562" s="137"/>
      <c r="AU562" s="137"/>
      <c r="AV562" s="137"/>
      <c r="AW562" s="137"/>
      <c r="AX562" s="137"/>
      <c r="AY562" s="137"/>
      <c r="AZ562" s="137"/>
      <c r="BA562" s="137"/>
      <c r="BB562" s="137"/>
      <c r="BC562" s="137"/>
      <c r="BD562" s="137"/>
      <c r="BE562" s="137"/>
      <c r="BF562" s="137"/>
      <c r="BG562" s="137"/>
      <c r="BH562" s="137"/>
      <c r="BI562" s="137"/>
      <c r="BJ562" s="137"/>
      <c r="BK562" s="137"/>
      <c r="BL562" s="137"/>
      <c r="BM562" s="137"/>
      <c r="BN562" s="137"/>
      <c r="BO562" s="13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137"/>
      <c r="AN563" s="137"/>
      <c r="AO563" s="137"/>
      <c r="AP563" s="137"/>
      <c r="AQ563" s="137"/>
      <c r="AR563" s="137"/>
      <c r="AS563" s="137"/>
      <c r="AT563" s="137"/>
      <c r="AU563" s="137"/>
      <c r="AV563" s="137"/>
      <c r="AW563" s="137"/>
      <c r="AX563" s="137"/>
      <c r="AY563" s="137"/>
      <c r="AZ563" s="137"/>
      <c r="BA563" s="137"/>
      <c r="BB563" s="137"/>
      <c r="BC563" s="137"/>
      <c r="BD563" s="137"/>
      <c r="BE563" s="137"/>
      <c r="BF563" s="137"/>
      <c r="BG563" s="137"/>
      <c r="BH563" s="137"/>
      <c r="BI563" s="137"/>
      <c r="BJ563" s="137"/>
      <c r="BK563" s="137"/>
      <c r="BL563" s="137"/>
      <c r="BM563" s="137"/>
      <c r="BN563" s="137"/>
      <c r="BO563" s="13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137"/>
      <c r="AN564" s="137"/>
      <c r="AO564" s="137"/>
      <c r="AP564" s="137"/>
      <c r="AQ564" s="137"/>
      <c r="AR564" s="137"/>
      <c r="AS564" s="137"/>
      <c r="AT564" s="137"/>
      <c r="AU564" s="137"/>
      <c r="AV564" s="137"/>
      <c r="AW564" s="137"/>
      <c r="AX564" s="137"/>
      <c r="AY564" s="137"/>
      <c r="AZ564" s="137"/>
      <c r="BA564" s="137"/>
      <c r="BB564" s="137"/>
      <c r="BC564" s="137"/>
      <c r="BD564" s="137"/>
      <c r="BE564" s="137"/>
      <c r="BF564" s="137"/>
      <c r="BG564" s="137"/>
      <c r="BH564" s="137"/>
      <c r="BI564" s="137"/>
      <c r="BJ564" s="137"/>
      <c r="BK564" s="137"/>
      <c r="BL564" s="137"/>
      <c r="BM564" s="137"/>
      <c r="BN564" s="137"/>
      <c r="BO564" s="13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137"/>
      <c r="AN565" s="137"/>
      <c r="AO565" s="137"/>
      <c r="AP565" s="137"/>
      <c r="AQ565" s="137"/>
      <c r="AR565" s="137"/>
      <c r="AS565" s="137"/>
      <c r="AT565" s="137"/>
      <c r="AU565" s="137"/>
      <c r="AV565" s="137"/>
      <c r="AW565" s="137"/>
      <c r="AX565" s="137"/>
      <c r="AY565" s="137"/>
      <c r="AZ565" s="13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37"/>
      <c r="BM565" s="137"/>
      <c r="BN565" s="137"/>
      <c r="BO565" s="13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137"/>
      <c r="AN566" s="137"/>
      <c r="AO566" s="137"/>
      <c r="AP566" s="137"/>
      <c r="AQ566" s="137"/>
      <c r="AR566" s="137"/>
      <c r="AS566" s="137"/>
      <c r="AT566" s="137"/>
      <c r="AU566" s="137"/>
      <c r="AV566" s="137"/>
      <c r="AW566" s="137"/>
      <c r="AX566" s="137"/>
      <c r="AY566" s="137"/>
      <c r="AZ566" s="137"/>
      <c r="BA566" s="137"/>
      <c r="BB566" s="137"/>
      <c r="BC566" s="137"/>
      <c r="BD566" s="137"/>
      <c r="BE566" s="137"/>
      <c r="BF566" s="137"/>
      <c r="BG566" s="137"/>
      <c r="BH566" s="137"/>
      <c r="BI566" s="137"/>
      <c r="BJ566" s="137"/>
      <c r="BK566" s="137"/>
      <c r="BL566" s="137"/>
      <c r="BM566" s="137"/>
      <c r="BN566" s="137"/>
      <c r="BO566" s="13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137"/>
      <c r="AN567" s="137"/>
      <c r="AO567" s="137"/>
      <c r="AP567" s="137"/>
      <c r="AQ567" s="137"/>
      <c r="AR567" s="137"/>
      <c r="AS567" s="137"/>
      <c r="AT567" s="137"/>
      <c r="AU567" s="137"/>
      <c r="AV567" s="137"/>
      <c r="AW567" s="137"/>
      <c r="AX567" s="137"/>
      <c r="AY567" s="137"/>
      <c r="AZ567" s="137"/>
      <c r="BA567" s="137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37"/>
      <c r="BM567" s="137"/>
      <c r="BN567" s="137"/>
      <c r="BO567" s="13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137"/>
      <c r="AN568" s="137"/>
      <c r="AO568" s="137"/>
      <c r="AP568" s="137"/>
      <c r="AQ568" s="137"/>
      <c r="AR568" s="137"/>
      <c r="AS568" s="137"/>
      <c r="AT568" s="137"/>
      <c r="AU568" s="137"/>
      <c r="AV568" s="137"/>
      <c r="AW568" s="137"/>
      <c r="AX568" s="137"/>
      <c r="AY568" s="137"/>
      <c r="AZ568" s="137"/>
      <c r="BA568" s="137"/>
      <c r="BB568" s="137"/>
      <c r="BC568" s="137"/>
      <c r="BD568" s="137"/>
      <c r="BE568" s="137"/>
      <c r="BF568" s="137"/>
      <c r="BG568" s="137"/>
      <c r="BH568" s="137"/>
      <c r="BI568" s="137"/>
      <c r="BJ568" s="137"/>
      <c r="BK568" s="137"/>
      <c r="BL568" s="137"/>
      <c r="BM568" s="137"/>
      <c r="BN568" s="137"/>
      <c r="BO568" s="13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137"/>
      <c r="AN569" s="137"/>
      <c r="AO569" s="137"/>
      <c r="AP569" s="137"/>
      <c r="AQ569" s="137"/>
      <c r="AR569" s="137"/>
      <c r="AS569" s="137"/>
      <c r="AT569" s="137"/>
      <c r="AU569" s="137"/>
      <c r="AV569" s="137"/>
      <c r="AW569" s="137"/>
      <c r="AX569" s="137"/>
      <c r="AY569" s="137"/>
      <c r="AZ569" s="137"/>
      <c r="BA569" s="137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37"/>
      <c r="BM569" s="137"/>
      <c r="BN569" s="137"/>
      <c r="BO569" s="13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137"/>
      <c r="AN570" s="137"/>
      <c r="AO570" s="137"/>
      <c r="AP570" s="137"/>
      <c r="AQ570" s="137"/>
      <c r="AR570" s="137"/>
      <c r="AS570" s="137"/>
      <c r="AT570" s="137"/>
      <c r="AU570" s="137"/>
      <c r="AV570" s="137"/>
      <c r="AW570" s="137"/>
      <c r="AX570" s="137"/>
      <c r="AY570" s="137"/>
      <c r="AZ570" s="137"/>
      <c r="BA570" s="137"/>
      <c r="BB570" s="137"/>
      <c r="BC570" s="137"/>
      <c r="BD570" s="137"/>
      <c r="BE570" s="137"/>
      <c r="BF570" s="137"/>
      <c r="BG570" s="137"/>
      <c r="BH570" s="137"/>
      <c r="BI570" s="137"/>
      <c r="BJ570" s="137"/>
      <c r="BK570" s="137"/>
      <c r="BL570" s="137"/>
      <c r="BM570" s="137"/>
      <c r="BN570" s="137"/>
      <c r="BO570" s="13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137"/>
      <c r="AN571" s="137"/>
      <c r="AO571" s="137"/>
      <c r="AP571" s="137"/>
      <c r="AQ571" s="137"/>
      <c r="AR571" s="137"/>
      <c r="AS571" s="137"/>
      <c r="AT571" s="137"/>
      <c r="AU571" s="137"/>
      <c r="AV571" s="137"/>
      <c r="AW571" s="137"/>
      <c r="AX571" s="137"/>
      <c r="AY571" s="137"/>
      <c r="AZ571" s="137"/>
      <c r="BA571" s="137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37"/>
      <c r="BM571" s="137"/>
      <c r="BN571" s="137"/>
      <c r="BO571" s="13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137"/>
      <c r="AN572" s="137"/>
      <c r="AO572" s="137"/>
      <c r="AP572" s="137"/>
      <c r="AQ572" s="137"/>
      <c r="AR572" s="137"/>
      <c r="AS572" s="137"/>
      <c r="AT572" s="137"/>
      <c r="AU572" s="137"/>
      <c r="AV572" s="137"/>
      <c r="AW572" s="137"/>
      <c r="AX572" s="137"/>
      <c r="AY572" s="137"/>
      <c r="AZ572" s="137"/>
      <c r="BA572" s="137"/>
      <c r="BB572" s="137"/>
      <c r="BC572" s="137"/>
      <c r="BD572" s="137"/>
      <c r="BE572" s="137"/>
      <c r="BF572" s="137"/>
      <c r="BG572" s="137"/>
      <c r="BH572" s="137"/>
      <c r="BI572" s="137"/>
      <c r="BJ572" s="137"/>
      <c r="BK572" s="137"/>
      <c r="BL572" s="137"/>
      <c r="BM572" s="137"/>
      <c r="BN572" s="137"/>
      <c r="BO572" s="13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137"/>
      <c r="AN573" s="137"/>
      <c r="AO573" s="137"/>
      <c r="AP573" s="137"/>
      <c r="AQ573" s="137"/>
      <c r="AR573" s="137"/>
      <c r="AS573" s="137"/>
      <c r="AT573" s="137"/>
      <c r="AU573" s="137"/>
      <c r="AV573" s="137"/>
      <c r="AW573" s="137"/>
      <c r="AX573" s="137"/>
      <c r="AY573" s="137"/>
      <c r="AZ573" s="137"/>
      <c r="BA573" s="137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37"/>
      <c r="BM573" s="137"/>
      <c r="BN573" s="137"/>
      <c r="BO573" s="13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137"/>
      <c r="AN574" s="137"/>
      <c r="AO574" s="137"/>
      <c r="AP574" s="137"/>
      <c r="AQ574" s="137"/>
      <c r="AR574" s="137"/>
      <c r="AS574" s="137"/>
      <c r="AT574" s="137"/>
      <c r="AU574" s="137"/>
      <c r="AV574" s="137"/>
      <c r="AW574" s="137"/>
      <c r="AX574" s="137"/>
      <c r="AY574" s="137"/>
      <c r="AZ574" s="137"/>
      <c r="BA574" s="137"/>
      <c r="BB574" s="137"/>
      <c r="BC574" s="137"/>
      <c r="BD574" s="137"/>
      <c r="BE574" s="137"/>
      <c r="BF574" s="137"/>
      <c r="BG574" s="137"/>
      <c r="BH574" s="137"/>
      <c r="BI574" s="137"/>
      <c r="BJ574" s="137"/>
      <c r="BK574" s="137"/>
      <c r="BL574" s="137"/>
      <c r="BM574" s="137"/>
      <c r="BN574" s="137"/>
      <c r="BO574" s="13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137"/>
      <c r="AN575" s="137"/>
      <c r="AO575" s="137"/>
      <c r="AP575" s="137"/>
      <c r="AQ575" s="137"/>
      <c r="AR575" s="137"/>
      <c r="AS575" s="137"/>
      <c r="AT575" s="137"/>
      <c r="AU575" s="137"/>
      <c r="AV575" s="137"/>
      <c r="AW575" s="137"/>
      <c r="AX575" s="137"/>
      <c r="AY575" s="137"/>
      <c r="AZ575" s="137"/>
      <c r="BA575" s="137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37"/>
      <c r="BM575" s="137"/>
      <c r="BN575" s="137"/>
      <c r="BO575" s="13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137"/>
      <c r="AN576" s="137"/>
      <c r="AO576" s="137"/>
      <c r="AP576" s="137"/>
      <c r="AQ576" s="137"/>
      <c r="AR576" s="137"/>
      <c r="AS576" s="137"/>
      <c r="AT576" s="137"/>
      <c r="AU576" s="137"/>
      <c r="AV576" s="137"/>
      <c r="AW576" s="137"/>
      <c r="AX576" s="137"/>
      <c r="AY576" s="137"/>
      <c r="AZ576" s="137"/>
      <c r="BA576" s="137"/>
      <c r="BB576" s="137"/>
      <c r="BC576" s="137"/>
      <c r="BD576" s="137"/>
      <c r="BE576" s="137"/>
      <c r="BF576" s="137"/>
      <c r="BG576" s="137"/>
      <c r="BH576" s="137"/>
      <c r="BI576" s="137"/>
      <c r="BJ576" s="137"/>
      <c r="BK576" s="137"/>
      <c r="BL576" s="137"/>
      <c r="BM576" s="137"/>
      <c r="BN576" s="137"/>
      <c r="BO576" s="13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137"/>
      <c r="AN577" s="137"/>
      <c r="AO577" s="137"/>
      <c r="AP577" s="137"/>
      <c r="AQ577" s="137"/>
      <c r="AR577" s="137"/>
      <c r="AS577" s="137"/>
      <c r="AT577" s="137"/>
      <c r="AU577" s="137"/>
      <c r="AV577" s="137"/>
      <c r="AW577" s="137"/>
      <c r="AX577" s="137"/>
      <c r="AY577" s="137"/>
      <c r="AZ577" s="137"/>
      <c r="BA577" s="137"/>
      <c r="BB577" s="137"/>
      <c r="BC577" s="137"/>
      <c r="BD577" s="137"/>
      <c r="BE577" s="137"/>
      <c r="BF577" s="137"/>
      <c r="BG577" s="137"/>
      <c r="BH577" s="137"/>
      <c r="BI577" s="137"/>
      <c r="BJ577" s="137"/>
      <c r="BK577" s="137"/>
      <c r="BL577" s="137"/>
      <c r="BM577" s="137"/>
      <c r="BN577" s="137"/>
      <c r="BO577" s="13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137"/>
      <c r="AN578" s="137"/>
      <c r="AO578" s="137"/>
      <c r="AP578" s="137"/>
      <c r="AQ578" s="137"/>
      <c r="AR578" s="137"/>
      <c r="AS578" s="137"/>
      <c r="AT578" s="137"/>
      <c r="AU578" s="137"/>
      <c r="AV578" s="137"/>
      <c r="AW578" s="137"/>
      <c r="AX578" s="137"/>
      <c r="AY578" s="137"/>
      <c r="AZ578" s="137"/>
      <c r="BA578" s="137"/>
      <c r="BB578" s="137"/>
      <c r="BC578" s="137"/>
      <c r="BD578" s="137"/>
      <c r="BE578" s="137"/>
      <c r="BF578" s="137"/>
      <c r="BG578" s="137"/>
      <c r="BH578" s="137"/>
      <c r="BI578" s="137"/>
      <c r="BJ578" s="137"/>
      <c r="BK578" s="137"/>
      <c r="BL578" s="137"/>
      <c r="BM578" s="137"/>
      <c r="BN578" s="137"/>
      <c r="BO578" s="13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137"/>
      <c r="AN579" s="137"/>
      <c r="AO579" s="137"/>
      <c r="AP579" s="137"/>
      <c r="AQ579" s="137"/>
      <c r="AR579" s="137"/>
      <c r="AS579" s="137"/>
      <c r="AT579" s="137"/>
      <c r="AU579" s="137"/>
      <c r="AV579" s="137"/>
      <c r="AW579" s="137"/>
      <c r="AX579" s="137"/>
      <c r="AY579" s="137"/>
      <c r="AZ579" s="137"/>
      <c r="BA579" s="137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37"/>
      <c r="BM579" s="137"/>
      <c r="BN579" s="137"/>
      <c r="BO579" s="13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137"/>
      <c r="AN580" s="137"/>
      <c r="AO580" s="137"/>
      <c r="AP580" s="137"/>
      <c r="AQ580" s="137"/>
      <c r="AR580" s="137"/>
      <c r="AS580" s="137"/>
      <c r="AT580" s="137"/>
      <c r="AU580" s="137"/>
      <c r="AV580" s="137"/>
      <c r="AW580" s="137"/>
      <c r="AX580" s="137"/>
      <c r="AY580" s="137"/>
      <c r="AZ580" s="137"/>
      <c r="BA580" s="137"/>
      <c r="BB580" s="137"/>
      <c r="BC580" s="137"/>
      <c r="BD580" s="137"/>
      <c r="BE580" s="137"/>
      <c r="BF580" s="137"/>
      <c r="BG580" s="137"/>
      <c r="BH580" s="137"/>
      <c r="BI580" s="137"/>
      <c r="BJ580" s="137"/>
      <c r="BK580" s="137"/>
      <c r="BL580" s="137"/>
      <c r="BM580" s="137"/>
      <c r="BN580" s="137"/>
      <c r="BO580" s="13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137"/>
      <c r="AN581" s="137"/>
      <c r="AO581" s="137"/>
      <c r="AP581" s="137"/>
      <c r="AQ581" s="137"/>
      <c r="AR581" s="137"/>
      <c r="AS581" s="137"/>
      <c r="AT581" s="137"/>
      <c r="AU581" s="137"/>
      <c r="AV581" s="137"/>
      <c r="AW581" s="137"/>
      <c r="AX581" s="137"/>
      <c r="AY581" s="137"/>
      <c r="AZ581" s="137"/>
      <c r="BA581" s="137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37"/>
      <c r="BM581" s="137"/>
      <c r="BN581" s="137"/>
      <c r="BO581" s="13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137"/>
      <c r="AN582" s="137"/>
      <c r="AO582" s="137"/>
      <c r="AP582" s="137"/>
      <c r="AQ582" s="137"/>
      <c r="AR582" s="137"/>
      <c r="AS582" s="137"/>
      <c r="AT582" s="137"/>
      <c r="AU582" s="137"/>
      <c r="AV582" s="137"/>
      <c r="AW582" s="137"/>
      <c r="AX582" s="137"/>
      <c r="AY582" s="137"/>
      <c r="AZ582" s="137"/>
      <c r="BA582" s="137"/>
      <c r="BB582" s="137"/>
      <c r="BC582" s="137"/>
      <c r="BD582" s="137"/>
      <c r="BE582" s="137"/>
      <c r="BF582" s="137"/>
      <c r="BG582" s="137"/>
      <c r="BH582" s="137"/>
      <c r="BI582" s="137"/>
      <c r="BJ582" s="137"/>
      <c r="BK582" s="137"/>
      <c r="BL582" s="137"/>
      <c r="BM582" s="137"/>
      <c r="BN582" s="137"/>
      <c r="BO582" s="13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137"/>
      <c r="AN583" s="137"/>
      <c r="AO583" s="137"/>
      <c r="AP583" s="137"/>
      <c r="AQ583" s="137"/>
      <c r="AR583" s="137"/>
      <c r="AS583" s="137"/>
      <c r="AT583" s="137"/>
      <c r="AU583" s="137"/>
      <c r="AV583" s="137"/>
      <c r="AW583" s="137"/>
      <c r="AX583" s="137"/>
      <c r="AY583" s="137"/>
      <c r="AZ583" s="137"/>
      <c r="BA583" s="137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37"/>
      <c r="BM583" s="137"/>
      <c r="BN583" s="137"/>
      <c r="BO583" s="13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137"/>
      <c r="AN584" s="137"/>
      <c r="AO584" s="137"/>
      <c r="AP584" s="137"/>
      <c r="AQ584" s="137"/>
      <c r="AR584" s="137"/>
      <c r="AS584" s="137"/>
      <c r="AT584" s="137"/>
      <c r="AU584" s="137"/>
      <c r="AV584" s="137"/>
      <c r="AW584" s="137"/>
      <c r="AX584" s="137"/>
      <c r="AY584" s="137"/>
      <c r="AZ584" s="137"/>
      <c r="BA584" s="137"/>
      <c r="BB584" s="137"/>
      <c r="BC584" s="137"/>
      <c r="BD584" s="137"/>
      <c r="BE584" s="137"/>
      <c r="BF584" s="137"/>
      <c r="BG584" s="137"/>
      <c r="BH584" s="137"/>
      <c r="BI584" s="137"/>
      <c r="BJ584" s="137"/>
      <c r="BK584" s="137"/>
      <c r="BL584" s="137"/>
      <c r="BM584" s="137"/>
      <c r="BN584" s="137"/>
      <c r="BO584" s="13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137"/>
      <c r="AN585" s="137"/>
      <c r="AO585" s="137"/>
      <c r="AP585" s="137"/>
      <c r="AQ585" s="137"/>
      <c r="AR585" s="137"/>
      <c r="AS585" s="137"/>
      <c r="AT585" s="137"/>
      <c r="AU585" s="137"/>
      <c r="AV585" s="137"/>
      <c r="AW585" s="137"/>
      <c r="AX585" s="137"/>
      <c r="AY585" s="137"/>
      <c r="AZ585" s="13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37"/>
      <c r="BM585" s="137"/>
      <c r="BN585" s="137"/>
      <c r="BO585" s="13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137"/>
      <c r="AN586" s="137"/>
      <c r="AO586" s="137"/>
      <c r="AP586" s="137"/>
      <c r="AQ586" s="137"/>
      <c r="AR586" s="137"/>
      <c r="AS586" s="137"/>
      <c r="AT586" s="137"/>
      <c r="AU586" s="137"/>
      <c r="AV586" s="137"/>
      <c r="AW586" s="137"/>
      <c r="AX586" s="137"/>
      <c r="AY586" s="137"/>
      <c r="AZ586" s="137"/>
      <c r="BA586" s="137"/>
      <c r="BB586" s="137"/>
      <c r="BC586" s="137"/>
      <c r="BD586" s="137"/>
      <c r="BE586" s="137"/>
      <c r="BF586" s="137"/>
      <c r="BG586" s="137"/>
      <c r="BH586" s="137"/>
      <c r="BI586" s="137"/>
      <c r="BJ586" s="137"/>
      <c r="BK586" s="137"/>
      <c r="BL586" s="137"/>
      <c r="BM586" s="137"/>
      <c r="BN586" s="137"/>
      <c r="BO586" s="13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137"/>
      <c r="AN587" s="137"/>
      <c r="AO587" s="137"/>
      <c r="AP587" s="137"/>
      <c r="AQ587" s="137"/>
      <c r="AR587" s="137"/>
      <c r="AS587" s="137"/>
      <c r="AT587" s="137"/>
      <c r="AU587" s="137"/>
      <c r="AV587" s="137"/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7"/>
      <c r="BN587" s="137"/>
      <c r="BO587" s="13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137"/>
      <c r="AN588" s="137"/>
      <c r="AO588" s="137"/>
      <c r="AP588" s="137"/>
      <c r="AQ588" s="137"/>
      <c r="AR588" s="137"/>
      <c r="AS588" s="137"/>
      <c r="AT588" s="137"/>
      <c r="AU588" s="137"/>
      <c r="AV588" s="137"/>
      <c r="AW588" s="137"/>
      <c r="AX588" s="137"/>
      <c r="AY588" s="137"/>
      <c r="AZ588" s="137"/>
      <c r="BA588" s="137"/>
      <c r="BB588" s="137"/>
      <c r="BC588" s="137"/>
      <c r="BD588" s="137"/>
      <c r="BE588" s="137"/>
      <c r="BF588" s="137"/>
      <c r="BG588" s="137"/>
      <c r="BH588" s="137"/>
      <c r="BI588" s="137"/>
      <c r="BJ588" s="137"/>
      <c r="BK588" s="137"/>
      <c r="BL588" s="137"/>
      <c r="BM588" s="137"/>
      <c r="BN588" s="137"/>
      <c r="BO588" s="13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137"/>
      <c r="AN589" s="137"/>
      <c r="AO589" s="137"/>
      <c r="AP589" s="137"/>
      <c r="AQ589" s="137"/>
      <c r="AR589" s="137"/>
      <c r="AS589" s="137"/>
      <c r="AT589" s="137"/>
      <c r="AU589" s="137"/>
      <c r="AV589" s="137"/>
      <c r="AW589" s="137"/>
      <c r="AX589" s="137"/>
      <c r="AY589" s="137"/>
      <c r="AZ589" s="137"/>
      <c r="BA589" s="137"/>
      <c r="BB589" s="137"/>
      <c r="BC589" s="137"/>
      <c r="BD589" s="137"/>
      <c r="BE589" s="137"/>
      <c r="BF589" s="137"/>
      <c r="BG589" s="137"/>
      <c r="BH589" s="137"/>
      <c r="BI589" s="137"/>
      <c r="BJ589" s="137"/>
      <c r="BK589" s="137"/>
      <c r="BL589" s="137"/>
      <c r="BM589" s="137"/>
      <c r="BN589" s="137"/>
      <c r="BO589" s="13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137"/>
      <c r="AN590" s="137"/>
      <c r="AO590" s="137"/>
      <c r="AP590" s="137"/>
      <c r="AQ590" s="137"/>
      <c r="AR590" s="137"/>
      <c r="AS590" s="137"/>
      <c r="AT590" s="137"/>
      <c r="AU590" s="137"/>
      <c r="AV590" s="137"/>
      <c r="AW590" s="137"/>
      <c r="AX590" s="137"/>
      <c r="AY590" s="137"/>
      <c r="AZ590" s="137"/>
      <c r="BA590" s="137"/>
      <c r="BB590" s="137"/>
      <c r="BC590" s="137"/>
      <c r="BD590" s="137"/>
      <c r="BE590" s="137"/>
      <c r="BF590" s="137"/>
      <c r="BG590" s="137"/>
      <c r="BH590" s="137"/>
      <c r="BI590" s="137"/>
      <c r="BJ590" s="137"/>
      <c r="BK590" s="137"/>
      <c r="BL590" s="137"/>
      <c r="BM590" s="137"/>
      <c r="BN590" s="137"/>
      <c r="BO590" s="13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137"/>
      <c r="AN591" s="137"/>
      <c r="AO591" s="137"/>
      <c r="AP591" s="137"/>
      <c r="AQ591" s="137"/>
      <c r="AR591" s="137"/>
      <c r="AS591" s="137"/>
      <c r="AT591" s="137"/>
      <c r="AU591" s="137"/>
      <c r="AV591" s="137"/>
      <c r="AW591" s="137"/>
      <c r="AX591" s="137"/>
      <c r="AY591" s="137"/>
      <c r="AZ591" s="137"/>
      <c r="BA591" s="137"/>
      <c r="BB591" s="137"/>
      <c r="BC591" s="137"/>
      <c r="BD591" s="137"/>
      <c r="BE591" s="137"/>
      <c r="BF591" s="137"/>
      <c r="BG591" s="137"/>
      <c r="BH591" s="137"/>
      <c r="BI591" s="137"/>
      <c r="BJ591" s="137"/>
      <c r="BK591" s="137"/>
      <c r="BL591" s="137"/>
      <c r="BM591" s="137"/>
      <c r="BN591" s="137"/>
      <c r="BO591" s="13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137"/>
      <c r="AN592" s="137"/>
      <c r="AO592" s="137"/>
      <c r="AP592" s="137"/>
      <c r="AQ592" s="137"/>
      <c r="AR592" s="137"/>
      <c r="AS592" s="137"/>
      <c r="AT592" s="137"/>
      <c r="AU592" s="137"/>
      <c r="AV592" s="137"/>
      <c r="AW592" s="137"/>
      <c r="AX592" s="137"/>
      <c r="AY592" s="137"/>
      <c r="AZ592" s="137"/>
      <c r="BA592" s="137"/>
      <c r="BB592" s="137"/>
      <c r="BC592" s="137"/>
      <c r="BD592" s="137"/>
      <c r="BE592" s="137"/>
      <c r="BF592" s="137"/>
      <c r="BG592" s="137"/>
      <c r="BH592" s="137"/>
      <c r="BI592" s="137"/>
      <c r="BJ592" s="137"/>
      <c r="BK592" s="137"/>
      <c r="BL592" s="137"/>
      <c r="BM592" s="137"/>
      <c r="BN592" s="137"/>
      <c r="BO592" s="13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137"/>
      <c r="AN593" s="137"/>
      <c r="AO593" s="137"/>
      <c r="AP593" s="137"/>
      <c r="AQ593" s="137"/>
      <c r="AR593" s="137"/>
      <c r="AS593" s="137"/>
      <c r="AT593" s="137"/>
      <c r="AU593" s="137"/>
      <c r="AV593" s="137"/>
      <c r="AW593" s="137"/>
      <c r="AX593" s="137"/>
      <c r="AY593" s="137"/>
      <c r="AZ593" s="13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37"/>
      <c r="BM593" s="137"/>
      <c r="BN593" s="137"/>
      <c r="BO593" s="13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137"/>
      <c r="AN594" s="137"/>
      <c r="AO594" s="137"/>
      <c r="AP594" s="137"/>
      <c r="AQ594" s="137"/>
      <c r="AR594" s="137"/>
      <c r="AS594" s="137"/>
      <c r="AT594" s="137"/>
      <c r="AU594" s="137"/>
      <c r="AV594" s="137"/>
      <c r="AW594" s="137"/>
      <c r="AX594" s="137"/>
      <c r="AY594" s="137"/>
      <c r="AZ594" s="137"/>
      <c r="BA594" s="137"/>
      <c r="BB594" s="137"/>
      <c r="BC594" s="137"/>
      <c r="BD594" s="137"/>
      <c r="BE594" s="137"/>
      <c r="BF594" s="137"/>
      <c r="BG594" s="137"/>
      <c r="BH594" s="137"/>
      <c r="BI594" s="137"/>
      <c r="BJ594" s="137"/>
      <c r="BK594" s="137"/>
      <c r="BL594" s="137"/>
      <c r="BM594" s="137"/>
      <c r="BN594" s="137"/>
      <c r="BO594" s="13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137"/>
      <c r="AN595" s="137"/>
      <c r="AO595" s="137"/>
      <c r="AP595" s="137"/>
      <c r="AQ595" s="137"/>
      <c r="AR595" s="137"/>
      <c r="AS595" s="137"/>
      <c r="AT595" s="137"/>
      <c r="AU595" s="137"/>
      <c r="AV595" s="137"/>
      <c r="AW595" s="137"/>
      <c r="AX595" s="137"/>
      <c r="AY595" s="137"/>
      <c r="AZ595" s="13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37"/>
      <c r="BM595" s="137"/>
      <c r="BN595" s="137"/>
      <c r="BO595" s="13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137"/>
      <c r="AN596" s="137"/>
      <c r="AO596" s="137"/>
      <c r="AP596" s="137"/>
      <c r="AQ596" s="137"/>
      <c r="AR596" s="137"/>
      <c r="AS596" s="137"/>
      <c r="AT596" s="137"/>
      <c r="AU596" s="137"/>
      <c r="AV596" s="137"/>
      <c r="AW596" s="137"/>
      <c r="AX596" s="137"/>
      <c r="AY596" s="137"/>
      <c r="AZ596" s="137"/>
      <c r="BA596" s="137"/>
      <c r="BB596" s="137"/>
      <c r="BC596" s="137"/>
      <c r="BD596" s="137"/>
      <c r="BE596" s="137"/>
      <c r="BF596" s="137"/>
      <c r="BG596" s="137"/>
      <c r="BH596" s="137"/>
      <c r="BI596" s="137"/>
      <c r="BJ596" s="137"/>
      <c r="BK596" s="137"/>
      <c r="BL596" s="137"/>
      <c r="BM596" s="137"/>
      <c r="BN596" s="137"/>
      <c r="BO596" s="13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137"/>
      <c r="AN597" s="137"/>
      <c r="AO597" s="137"/>
      <c r="AP597" s="137"/>
      <c r="AQ597" s="137"/>
      <c r="AR597" s="137"/>
      <c r="AS597" s="137"/>
      <c r="AT597" s="137"/>
      <c r="AU597" s="137"/>
      <c r="AV597" s="137"/>
      <c r="AW597" s="137"/>
      <c r="AX597" s="137"/>
      <c r="AY597" s="137"/>
      <c r="AZ597" s="13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37"/>
      <c r="BM597" s="137"/>
      <c r="BN597" s="137"/>
      <c r="BO597" s="13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137"/>
      <c r="AN598" s="137"/>
      <c r="AO598" s="137"/>
      <c r="AP598" s="137"/>
      <c r="AQ598" s="137"/>
      <c r="AR598" s="137"/>
      <c r="AS598" s="137"/>
      <c r="AT598" s="137"/>
      <c r="AU598" s="137"/>
      <c r="AV598" s="137"/>
      <c r="AW598" s="137"/>
      <c r="AX598" s="137"/>
      <c r="AY598" s="137"/>
      <c r="AZ598" s="137"/>
      <c r="BA598" s="137"/>
      <c r="BB598" s="137"/>
      <c r="BC598" s="137"/>
      <c r="BD598" s="137"/>
      <c r="BE598" s="137"/>
      <c r="BF598" s="137"/>
      <c r="BG598" s="137"/>
      <c r="BH598" s="137"/>
      <c r="BI598" s="137"/>
      <c r="BJ598" s="137"/>
      <c r="BK598" s="137"/>
      <c r="BL598" s="137"/>
      <c r="BM598" s="137"/>
      <c r="BN598" s="137"/>
      <c r="BO598" s="13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137"/>
      <c r="AN599" s="137"/>
      <c r="AO599" s="137"/>
      <c r="AP599" s="137"/>
      <c r="AQ599" s="137"/>
      <c r="AR599" s="137"/>
      <c r="AS599" s="137"/>
      <c r="AT599" s="137"/>
      <c r="AU599" s="137"/>
      <c r="AV599" s="137"/>
      <c r="AW599" s="137"/>
      <c r="AX599" s="137"/>
      <c r="AY599" s="137"/>
      <c r="AZ599" s="13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37"/>
      <c r="BM599" s="137"/>
      <c r="BN599" s="137"/>
      <c r="BO599" s="13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137"/>
      <c r="AN600" s="137"/>
      <c r="AO600" s="137"/>
      <c r="AP600" s="137"/>
      <c r="AQ600" s="137"/>
      <c r="AR600" s="137"/>
      <c r="AS600" s="137"/>
      <c r="AT600" s="137"/>
      <c r="AU600" s="137"/>
      <c r="AV600" s="137"/>
      <c r="AW600" s="137"/>
      <c r="AX600" s="137"/>
      <c r="AY600" s="137"/>
      <c r="AZ600" s="137"/>
      <c r="BA600" s="137"/>
      <c r="BB600" s="137"/>
      <c r="BC600" s="137"/>
      <c r="BD600" s="137"/>
      <c r="BE600" s="137"/>
      <c r="BF600" s="137"/>
      <c r="BG600" s="137"/>
      <c r="BH600" s="137"/>
      <c r="BI600" s="137"/>
      <c r="BJ600" s="137"/>
      <c r="BK600" s="137"/>
      <c r="BL600" s="137"/>
      <c r="BM600" s="137"/>
      <c r="BN600" s="137"/>
      <c r="BO600" s="13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137"/>
      <c r="AN601" s="137"/>
      <c r="AO601" s="137"/>
      <c r="AP601" s="137"/>
      <c r="AQ601" s="137"/>
      <c r="AR601" s="137"/>
      <c r="AS601" s="137"/>
      <c r="AT601" s="137"/>
      <c r="AU601" s="137"/>
      <c r="AV601" s="137"/>
      <c r="AW601" s="137"/>
      <c r="AX601" s="137"/>
      <c r="AY601" s="137"/>
      <c r="AZ601" s="13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37"/>
      <c r="BM601" s="137"/>
      <c r="BN601" s="137"/>
      <c r="BO601" s="13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137"/>
      <c r="AN602" s="137"/>
      <c r="AO602" s="137"/>
      <c r="AP602" s="137"/>
      <c r="AQ602" s="137"/>
      <c r="AR602" s="137"/>
      <c r="AS602" s="137"/>
      <c r="AT602" s="137"/>
      <c r="AU602" s="137"/>
      <c r="AV602" s="137"/>
      <c r="AW602" s="137"/>
      <c r="AX602" s="137"/>
      <c r="AY602" s="137"/>
      <c r="AZ602" s="137"/>
      <c r="BA602" s="137"/>
      <c r="BB602" s="137"/>
      <c r="BC602" s="137"/>
      <c r="BD602" s="137"/>
      <c r="BE602" s="137"/>
      <c r="BF602" s="137"/>
      <c r="BG602" s="137"/>
      <c r="BH602" s="137"/>
      <c r="BI602" s="137"/>
      <c r="BJ602" s="137"/>
      <c r="BK602" s="137"/>
      <c r="BL602" s="137"/>
      <c r="BM602" s="137"/>
      <c r="BN602" s="137"/>
      <c r="BO602" s="13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137"/>
      <c r="AN603" s="137"/>
      <c r="AO603" s="137"/>
      <c r="AP603" s="137"/>
      <c r="AQ603" s="137"/>
      <c r="AR603" s="137"/>
      <c r="AS603" s="137"/>
      <c r="AT603" s="137"/>
      <c r="AU603" s="137"/>
      <c r="AV603" s="137"/>
      <c r="AW603" s="137"/>
      <c r="AX603" s="137"/>
      <c r="AY603" s="137"/>
      <c r="AZ603" s="13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37"/>
      <c r="BM603" s="137"/>
      <c r="BN603" s="137"/>
      <c r="BO603" s="13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137"/>
      <c r="AN604" s="137"/>
      <c r="AO604" s="137"/>
      <c r="AP604" s="137"/>
      <c r="AQ604" s="137"/>
      <c r="AR604" s="137"/>
      <c r="AS604" s="137"/>
      <c r="AT604" s="137"/>
      <c r="AU604" s="137"/>
      <c r="AV604" s="137"/>
      <c r="AW604" s="137"/>
      <c r="AX604" s="137"/>
      <c r="AY604" s="137"/>
      <c r="AZ604" s="137"/>
      <c r="BA604" s="137"/>
      <c r="BB604" s="137"/>
      <c r="BC604" s="137"/>
      <c r="BD604" s="137"/>
      <c r="BE604" s="137"/>
      <c r="BF604" s="137"/>
      <c r="BG604" s="137"/>
      <c r="BH604" s="137"/>
      <c r="BI604" s="137"/>
      <c r="BJ604" s="137"/>
      <c r="BK604" s="137"/>
      <c r="BL604" s="137"/>
      <c r="BM604" s="137"/>
      <c r="BN604" s="137"/>
      <c r="BO604" s="13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137"/>
      <c r="AN605" s="137"/>
      <c r="AO605" s="137"/>
      <c r="AP605" s="137"/>
      <c r="AQ605" s="137"/>
      <c r="AR605" s="137"/>
      <c r="AS605" s="137"/>
      <c r="AT605" s="137"/>
      <c r="AU605" s="137"/>
      <c r="AV605" s="137"/>
      <c r="AW605" s="137"/>
      <c r="AX605" s="137"/>
      <c r="AY605" s="137"/>
      <c r="AZ605" s="13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37"/>
      <c r="BM605" s="137"/>
      <c r="BN605" s="137"/>
      <c r="BO605" s="13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137"/>
      <c r="AN606" s="137"/>
      <c r="AO606" s="137"/>
      <c r="AP606" s="137"/>
      <c r="AQ606" s="137"/>
      <c r="AR606" s="137"/>
      <c r="AS606" s="137"/>
      <c r="AT606" s="137"/>
      <c r="AU606" s="137"/>
      <c r="AV606" s="137"/>
      <c r="AW606" s="137"/>
      <c r="AX606" s="137"/>
      <c r="AY606" s="137"/>
      <c r="AZ606" s="137"/>
      <c r="BA606" s="137"/>
      <c r="BB606" s="137"/>
      <c r="BC606" s="137"/>
      <c r="BD606" s="137"/>
      <c r="BE606" s="137"/>
      <c r="BF606" s="137"/>
      <c r="BG606" s="137"/>
      <c r="BH606" s="137"/>
      <c r="BI606" s="137"/>
      <c r="BJ606" s="137"/>
      <c r="BK606" s="137"/>
      <c r="BL606" s="137"/>
      <c r="BM606" s="137"/>
      <c r="BN606" s="137"/>
      <c r="BO606" s="13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137"/>
      <c r="AN607" s="137"/>
      <c r="AO607" s="137"/>
      <c r="AP607" s="137"/>
      <c r="AQ607" s="137"/>
      <c r="AR607" s="137"/>
      <c r="AS607" s="137"/>
      <c r="AT607" s="137"/>
      <c r="AU607" s="137"/>
      <c r="AV607" s="137"/>
      <c r="AW607" s="137"/>
      <c r="AX607" s="137"/>
      <c r="AY607" s="137"/>
      <c r="AZ607" s="137"/>
      <c r="BA607" s="137"/>
      <c r="BB607" s="137"/>
      <c r="BC607" s="137"/>
      <c r="BD607" s="137"/>
      <c r="BE607" s="137"/>
      <c r="BF607" s="137"/>
      <c r="BG607" s="137"/>
      <c r="BH607" s="137"/>
      <c r="BI607" s="137"/>
      <c r="BJ607" s="137"/>
      <c r="BK607" s="137"/>
      <c r="BL607" s="137"/>
      <c r="BM607" s="137"/>
      <c r="BN607" s="137"/>
      <c r="BO607" s="13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137"/>
      <c r="AN608" s="137"/>
      <c r="AO608" s="137"/>
      <c r="AP608" s="137"/>
      <c r="AQ608" s="137"/>
      <c r="AR608" s="137"/>
      <c r="AS608" s="137"/>
      <c r="AT608" s="137"/>
      <c r="AU608" s="137"/>
      <c r="AV608" s="137"/>
      <c r="AW608" s="137"/>
      <c r="AX608" s="137"/>
      <c r="AY608" s="137"/>
      <c r="AZ608" s="137"/>
      <c r="BA608" s="137"/>
      <c r="BB608" s="137"/>
      <c r="BC608" s="137"/>
      <c r="BD608" s="137"/>
      <c r="BE608" s="137"/>
      <c r="BF608" s="137"/>
      <c r="BG608" s="137"/>
      <c r="BH608" s="137"/>
      <c r="BI608" s="137"/>
      <c r="BJ608" s="137"/>
      <c r="BK608" s="137"/>
      <c r="BL608" s="137"/>
      <c r="BM608" s="137"/>
      <c r="BN608" s="137"/>
      <c r="BO608" s="13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137"/>
      <c r="AN609" s="137"/>
      <c r="AO609" s="137"/>
      <c r="AP609" s="137"/>
      <c r="AQ609" s="137"/>
      <c r="AR609" s="137"/>
      <c r="AS609" s="137"/>
      <c r="AT609" s="137"/>
      <c r="AU609" s="137"/>
      <c r="AV609" s="137"/>
      <c r="AW609" s="137"/>
      <c r="AX609" s="137"/>
      <c r="AY609" s="137"/>
      <c r="AZ609" s="137"/>
      <c r="BA609" s="137"/>
      <c r="BB609" s="137"/>
      <c r="BC609" s="137"/>
      <c r="BD609" s="137"/>
      <c r="BE609" s="137"/>
      <c r="BF609" s="137"/>
      <c r="BG609" s="137"/>
      <c r="BH609" s="137"/>
      <c r="BI609" s="137"/>
      <c r="BJ609" s="137"/>
      <c r="BK609" s="137"/>
      <c r="BL609" s="137"/>
      <c r="BM609" s="137"/>
      <c r="BN609" s="137"/>
      <c r="BO609" s="13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137"/>
      <c r="AN610" s="137"/>
      <c r="AO610" s="137"/>
      <c r="AP610" s="137"/>
      <c r="AQ610" s="137"/>
      <c r="AR610" s="137"/>
      <c r="AS610" s="137"/>
      <c r="AT610" s="137"/>
      <c r="AU610" s="137"/>
      <c r="AV610" s="137"/>
      <c r="AW610" s="137"/>
      <c r="AX610" s="137"/>
      <c r="AY610" s="137"/>
      <c r="AZ610" s="137"/>
      <c r="BA610" s="137"/>
      <c r="BB610" s="137"/>
      <c r="BC610" s="137"/>
      <c r="BD610" s="137"/>
      <c r="BE610" s="137"/>
      <c r="BF610" s="137"/>
      <c r="BG610" s="137"/>
      <c r="BH610" s="137"/>
      <c r="BI610" s="137"/>
      <c r="BJ610" s="137"/>
      <c r="BK610" s="137"/>
      <c r="BL610" s="137"/>
      <c r="BM610" s="137"/>
      <c r="BN610" s="137"/>
      <c r="BO610" s="13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137"/>
      <c r="AN611" s="137"/>
      <c r="AO611" s="137"/>
      <c r="AP611" s="137"/>
      <c r="AQ611" s="137"/>
      <c r="AR611" s="137"/>
      <c r="AS611" s="137"/>
      <c r="AT611" s="137"/>
      <c r="AU611" s="137"/>
      <c r="AV611" s="137"/>
      <c r="AW611" s="137"/>
      <c r="AX611" s="137"/>
      <c r="AY611" s="137"/>
      <c r="AZ611" s="137"/>
      <c r="BA611" s="137"/>
      <c r="BB611" s="137"/>
      <c r="BC611" s="137"/>
      <c r="BD611" s="137"/>
      <c r="BE611" s="137"/>
      <c r="BF611" s="137"/>
      <c r="BG611" s="137"/>
      <c r="BH611" s="137"/>
      <c r="BI611" s="137"/>
      <c r="BJ611" s="137"/>
      <c r="BK611" s="137"/>
      <c r="BL611" s="137"/>
      <c r="BM611" s="137"/>
      <c r="BN611" s="137"/>
      <c r="BO611" s="13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137"/>
      <c r="AN612" s="137"/>
      <c r="AO612" s="137"/>
      <c r="AP612" s="137"/>
      <c r="AQ612" s="137"/>
      <c r="AR612" s="137"/>
      <c r="AS612" s="137"/>
      <c r="AT612" s="137"/>
      <c r="AU612" s="137"/>
      <c r="AV612" s="137"/>
      <c r="AW612" s="137"/>
      <c r="AX612" s="137"/>
      <c r="AY612" s="137"/>
      <c r="AZ612" s="137"/>
      <c r="BA612" s="137"/>
      <c r="BB612" s="137"/>
      <c r="BC612" s="137"/>
      <c r="BD612" s="137"/>
      <c r="BE612" s="137"/>
      <c r="BF612" s="137"/>
      <c r="BG612" s="137"/>
      <c r="BH612" s="137"/>
      <c r="BI612" s="137"/>
      <c r="BJ612" s="137"/>
      <c r="BK612" s="137"/>
      <c r="BL612" s="137"/>
      <c r="BM612" s="137"/>
      <c r="BN612" s="137"/>
      <c r="BO612" s="13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137"/>
      <c r="AN613" s="137"/>
      <c r="AO613" s="137"/>
      <c r="AP613" s="137"/>
      <c r="AQ613" s="137"/>
      <c r="AR613" s="137"/>
      <c r="AS613" s="137"/>
      <c r="AT613" s="137"/>
      <c r="AU613" s="137"/>
      <c r="AV613" s="137"/>
      <c r="AW613" s="137"/>
      <c r="AX613" s="137"/>
      <c r="AY613" s="137"/>
      <c r="AZ613" s="137"/>
      <c r="BA613" s="137"/>
      <c r="BB613" s="137"/>
      <c r="BC613" s="137"/>
      <c r="BD613" s="137"/>
      <c r="BE613" s="137"/>
      <c r="BF613" s="137"/>
      <c r="BG613" s="137"/>
      <c r="BH613" s="137"/>
      <c r="BI613" s="137"/>
      <c r="BJ613" s="137"/>
      <c r="BK613" s="137"/>
      <c r="BL613" s="137"/>
      <c r="BM613" s="137"/>
      <c r="BN613" s="137"/>
      <c r="BO613" s="13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137"/>
      <c r="AN614" s="137"/>
      <c r="AO614" s="137"/>
      <c r="AP614" s="137"/>
      <c r="AQ614" s="137"/>
      <c r="AR614" s="137"/>
      <c r="AS614" s="137"/>
      <c r="AT614" s="137"/>
      <c r="AU614" s="137"/>
      <c r="AV614" s="137"/>
      <c r="AW614" s="137"/>
      <c r="AX614" s="137"/>
      <c r="AY614" s="137"/>
      <c r="AZ614" s="137"/>
      <c r="BA614" s="137"/>
      <c r="BB614" s="137"/>
      <c r="BC614" s="137"/>
      <c r="BD614" s="137"/>
      <c r="BE614" s="137"/>
      <c r="BF614" s="137"/>
      <c r="BG614" s="137"/>
      <c r="BH614" s="137"/>
      <c r="BI614" s="137"/>
      <c r="BJ614" s="137"/>
      <c r="BK614" s="137"/>
      <c r="BL614" s="137"/>
      <c r="BM614" s="137"/>
      <c r="BN614" s="137"/>
      <c r="BO614" s="13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137"/>
      <c r="AN615" s="137"/>
      <c r="AO615" s="137"/>
      <c r="AP615" s="137"/>
      <c r="AQ615" s="137"/>
      <c r="AR615" s="137"/>
      <c r="AS615" s="137"/>
      <c r="AT615" s="137"/>
      <c r="AU615" s="137"/>
      <c r="AV615" s="137"/>
      <c r="AW615" s="137"/>
      <c r="AX615" s="137"/>
      <c r="AY615" s="137"/>
      <c r="AZ615" s="137"/>
      <c r="BA615" s="137"/>
      <c r="BB615" s="137"/>
      <c r="BC615" s="137"/>
      <c r="BD615" s="137"/>
      <c r="BE615" s="137"/>
      <c r="BF615" s="137"/>
      <c r="BG615" s="137"/>
      <c r="BH615" s="137"/>
      <c r="BI615" s="137"/>
      <c r="BJ615" s="137"/>
      <c r="BK615" s="137"/>
      <c r="BL615" s="137"/>
      <c r="BM615" s="137"/>
      <c r="BN615" s="137"/>
      <c r="BO615" s="13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137"/>
      <c r="AN616" s="137"/>
      <c r="AO616" s="137"/>
      <c r="AP616" s="137"/>
      <c r="AQ616" s="137"/>
      <c r="AR616" s="137"/>
      <c r="AS616" s="137"/>
      <c r="AT616" s="137"/>
      <c r="AU616" s="137"/>
      <c r="AV616" s="137"/>
      <c r="AW616" s="137"/>
      <c r="AX616" s="137"/>
      <c r="AY616" s="137"/>
      <c r="AZ616" s="137"/>
      <c r="BA616" s="137"/>
      <c r="BB616" s="137"/>
      <c r="BC616" s="137"/>
      <c r="BD616" s="137"/>
      <c r="BE616" s="137"/>
      <c r="BF616" s="137"/>
      <c r="BG616" s="137"/>
      <c r="BH616" s="137"/>
      <c r="BI616" s="137"/>
      <c r="BJ616" s="137"/>
      <c r="BK616" s="137"/>
      <c r="BL616" s="137"/>
      <c r="BM616" s="137"/>
      <c r="BN616" s="137"/>
      <c r="BO616" s="13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137"/>
      <c r="AN617" s="137"/>
      <c r="AO617" s="137"/>
      <c r="AP617" s="137"/>
      <c r="AQ617" s="137"/>
      <c r="AR617" s="137"/>
      <c r="AS617" s="137"/>
      <c r="AT617" s="137"/>
      <c r="AU617" s="137"/>
      <c r="AV617" s="137"/>
      <c r="AW617" s="137"/>
      <c r="AX617" s="137"/>
      <c r="AY617" s="137"/>
      <c r="AZ617" s="137"/>
      <c r="BA617" s="137"/>
      <c r="BB617" s="137"/>
      <c r="BC617" s="137"/>
      <c r="BD617" s="137"/>
      <c r="BE617" s="137"/>
      <c r="BF617" s="137"/>
      <c r="BG617" s="137"/>
      <c r="BH617" s="137"/>
      <c r="BI617" s="137"/>
      <c r="BJ617" s="137"/>
      <c r="BK617" s="137"/>
      <c r="BL617" s="137"/>
      <c r="BM617" s="137"/>
      <c r="BN617" s="137"/>
      <c r="BO617" s="13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137"/>
      <c r="AN618" s="137"/>
      <c r="AO618" s="137"/>
      <c r="AP618" s="137"/>
      <c r="AQ618" s="137"/>
      <c r="AR618" s="137"/>
      <c r="AS618" s="137"/>
      <c r="AT618" s="137"/>
      <c r="AU618" s="137"/>
      <c r="AV618" s="137"/>
      <c r="AW618" s="137"/>
      <c r="AX618" s="137"/>
      <c r="AY618" s="137"/>
      <c r="AZ618" s="137"/>
      <c r="BA618" s="137"/>
      <c r="BB618" s="137"/>
      <c r="BC618" s="137"/>
      <c r="BD618" s="137"/>
      <c r="BE618" s="137"/>
      <c r="BF618" s="137"/>
      <c r="BG618" s="137"/>
      <c r="BH618" s="137"/>
      <c r="BI618" s="137"/>
      <c r="BJ618" s="137"/>
      <c r="BK618" s="137"/>
      <c r="BL618" s="137"/>
      <c r="BM618" s="137"/>
      <c r="BN618" s="137"/>
      <c r="BO618" s="13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137"/>
      <c r="AN619" s="137"/>
      <c r="AO619" s="137"/>
      <c r="AP619" s="137"/>
      <c r="AQ619" s="137"/>
      <c r="AR619" s="137"/>
      <c r="AS619" s="137"/>
      <c r="AT619" s="137"/>
      <c r="AU619" s="137"/>
      <c r="AV619" s="137"/>
      <c r="AW619" s="137"/>
      <c r="AX619" s="137"/>
      <c r="AY619" s="137"/>
      <c r="AZ619" s="137"/>
      <c r="BA619" s="137"/>
      <c r="BB619" s="137"/>
      <c r="BC619" s="137"/>
      <c r="BD619" s="137"/>
      <c r="BE619" s="137"/>
      <c r="BF619" s="137"/>
      <c r="BG619" s="137"/>
      <c r="BH619" s="137"/>
      <c r="BI619" s="137"/>
      <c r="BJ619" s="137"/>
      <c r="BK619" s="137"/>
      <c r="BL619" s="137"/>
      <c r="BM619" s="137"/>
      <c r="BN619" s="137"/>
      <c r="BO619" s="13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137"/>
      <c r="AN620" s="137"/>
      <c r="AO620" s="137"/>
      <c r="AP620" s="137"/>
      <c r="AQ620" s="137"/>
      <c r="AR620" s="137"/>
      <c r="AS620" s="137"/>
      <c r="AT620" s="137"/>
      <c r="AU620" s="137"/>
      <c r="AV620" s="137"/>
      <c r="AW620" s="137"/>
      <c r="AX620" s="137"/>
      <c r="AY620" s="137"/>
      <c r="AZ620" s="137"/>
      <c r="BA620" s="137"/>
      <c r="BB620" s="137"/>
      <c r="BC620" s="137"/>
      <c r="BD620" s="137"/>
      <c r="BE620" s="137"/>
      <c r="BF620" s="137"/>
      <c r="BG620" s="137"/>
      <c r="BH620" s="137"/>
      <c r="BI620" s="137"/>
      <c r="BJ620" s="137"/>
      <c r="BK620" s="137"/>
      <c r="BL620" s="137"/>
      <c r="BM620" s="137"/>
      <c r="BN620" s="137"/>
      <c r="BO620" s="13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137"/>
      <c r="AN621" s="137"/>
      <c r="AO621" s="137"/>
      <c r="AP621" s="137"/>
      <c r="AQ621" s="137"/>
      <c r="AR621" s="137"/>
      <c r="AS621" s="137"/>
      <c r="AT621" s="137"/>
      <c r="AU621" s="137"/>
      <c r="AV621" s="137"/>
      <c r="AW621" s="137"/>
      <c r="AX621" s="137"/>
      <c r="AY621" s="137"/>
      <c r="AZ621" s="137"/>
      <c r="BA621" s="137"/>
      <c r="BB621" s="137"/>
      <c r="BC621" s="137"/>
      <c r="BD621" s="137"/>
      <c r="BE621" s="137"/>
      <c r="BF621" s="137"/>
      <c r="BG621" s="137"/>
      <c r="BH621" s="137"/>
      <c r="BI621" s="137"/>
      <c r="BJ621" s="137"/>
      <c r="BK621" s="137"/>
      <c r="BL621" s="137"/>
      <c r="BM621" s="137"/>
      <c r="BN621" s="137"/>
      <c r="BO621" s="13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137"/>
      <c r="AN622" s="137"/>
      <c r="AO622" s="137"/>
      <c r="AP622" s="137"/>
      <c r="AQ622" s="137"/>
      <c r="AR622" s="137"/>
      <c r="AS622" s="137"/>
      <c r="AT622" s="137"/>
      <c r="AU622" s="137"/>
      <c r="AV622" s="137"/>
      <c r="AW622" s="137"/>
      <c r="AX622" s="137"/>
      <c r="AY622" s="137"/>
      <c r="AZ622" s="137"/>
      <c r="BA622" s="137"/>
      <c r="BB622" s="137"/>
      <c r="BC622" s="137"/>
      <c r="BD622" s="137"/>
      <c r="BE622" s="137"/>
      <c r="BF622" s="137"/>
      <c r="BG622" s="137"/>
      <c r="BH622" s="137"/>
      <c r="BI622" s="137"/>
      <c r="BJ622" s="137"/>
      <c r="BK622" s="137"/>
      <c r="BL622" s="137"/>
      <c r="BM622" s="137"/>
      <c r="BN622" s="137"/>
      <c r="BO622" s="13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137"/>
      <c r="AN623" s="137"/>
      <c r="AO623" s="137"/>
      <c r="AP623" s="137"/>
      <c r="AQ623" s="137"/>
      <c r="AR623" s="137"/>
      <c r="AS623" s="137"/>
      <c r="AT623" s="137"/>
      <c r="AU623" s="137"/>
      <c r="AV623" s="137"/>
      <c r="AW623" s="137"/>
      <c r="AX623" s="137"/>
      <c r="AY623" s="137"/>
      <c r="AZ623" s="137"/>
      <c r="BA623" s="137"/>
      <c r="BB623" s="137"/>
      <c r="BC623" s="137"/>
      <c r="BD623" s="137"/>
      <c r="BE623" s="137"/>
      <c r="BF623" s="137"/>
      <c r="BG623" s="137"/>
      <c r="BH623" s="137"/>
      <c r="BI623" s="137"/>
      <c r="BJ623" s="137"/>
      <c r="BK623" s="137"/>
      <c r="BL623" s="137"/>
      <c r="BM623" s="137"/>
      <c r="BN623" s="137"/>
      <c r="BO623" s="13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137"/>
      <c r="AN624" s="137"/>
      <c r="AO624" s="137"/>
      <c r="AP624" s="137"/>
      <c r="AQ624" s="137"/>
      <c r="AR624" s="137"/>
      <c r="AS624" s="137"/>
      <c r="AT624" s="137"/>
      <c r="AU624" s="137"/>
      <c r="AV624" s="137"/>
      <c r="AW624" s="137"/>
      <c r="AX624" s="137"/>
      <c r="AY624" s="137"/>
      <c r="AZ624" s="137"/>
      <c r="BA624" s="137"/>
      <c r="BB624" s="137"/>
      <c r="BC624" s="137"/>
      <c r="BD624" s="137"/>
      <c r="BE624" s="137"/>
      <c r="BF624" s="137"/>
      <c r="BG624" s="137"/>
      <c r="BH624" s="137"/>
      <c r="BI624" s="137"/>
      <c r="BJ624" s="137"/>
      <c r="BK624" s="137"/>
      <c r="BL624" s="137"/>
      <c r="BM624" s="137"/>
      <c r="BN624" s="137"/>
      <c r="BO624" s="13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137"/>
      <c r="AN625" s="137"/>
      <c r="AO625" s="137"/>
      <c r="AP625" s="137"/>
      <c r="AQ625" s="137"/>
      <c r="AR625" s="137"/>
      <c r="AS625" s="137"/>
      <c r="AT625" s="137"/>
      <c r="AU625" s="137"/>
      <c r="AV625" s="137"/>
      <c r="AW625" s="137"/>
      <c r="AX625" s="137"/>
      <c r="AY625" s="137"/>
      <c r="AZ625" s="137"/>
      <c r="BA625" s="137"/>
      <c r="BB625" s="137"/>
      <c r="BC625" s="137"/>
      <c r="BD625" s="137"/>
      <c r="BE625" s="137"/>
      <c r="BF625" s="137"/>
      <c r="BG625" s="137"/>
      <c r="BH625" s="137"/>
      <c r="BI625" s="137"/>
      <c r="BJ625" s="137"/>
      <c r="BK625" s="137"/>
      <c r="BL625" s="137"/>
      <c r="BM625" s="137"/>
      <c r="BN625" s="137"/>
      <c r="BO625" s="13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137"/>
      <c r="AN626" s="137"/>
      <c r="AO626" s="137"/>
      <c r="AP626" s="137"/>
      <c r="AQ626" s="137"/>
      <c r="AR626" s="137"/>
      <c r="AS626" s="137"/>
      <c r="AT626" s="137"/>
      <c r="AU626" s="137"/>
      <c r="AV626" s="137"/>
      <c r="AW626" s="137"/>
      <c r="AX626" s="137"/>
      <c r="AY626" s="137"/>
      <c r="AZ626" s="137"/>
      <c r="BA626" s="137"/>
      <c r="BB626" s="137"/>
      <c r="BC626" s="137"/>
      <c r="BD626" s="137"/>
      <c r="BE626" s="137"/>
      <c r="BF626" s="137"/>
      <c r="BG626" s="137"/>
      <c r="BH626" s="137"/>
      <c r="BI626" s="137"/>
      <c r="BJ626" s="137"/>
      <c r="BK626" s="137"/>
      <c r="BL626" s="137"/>
      <c r="BM626" s="137"/>
      <c r="BN626" s="137"/>
      <c r="BO626" s="13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137"/>
      <c r="AN627" s="137"/>
      <c r="AO627" s="137"/>
      <c r="AP627" s="137"/>
      <c r="AQ627" s="137"/>
      <c r="AR627" s="137"/>
      <c r="AS627" s="137"/>
      <c r="AT627" s="137"/>
      <c r="AU627" s="137"/>
      <c r="AV627" s="137"/>
      <c r="AW627" s="137"/>
      <c r="AX627" s="137"/>
      <c r="AY627" s="137"/>
      <c r="AZ627" s="137"/>
      <c r="BA627" s="137"/>
      <c r="BB627" s="137"/>
      <c r="BC627" s="137"/>
      <c r="BD627" s="137"/>
      <c r="BE627" s="137"/>
      <c r="BF627" s="137"/>
      <c r="BG627" s="137"/>
      <c r="BH627" s="137"/>
      <c r="BI627" s="137"/>
      <c r="BJ627" s="137"/>
      <c r="BK627" s="137"/>
      <c r="BL627" s="137"/>
      <c r="BM627" s="137"/>
      <c r="BN627" s="137"/>
      <c r="BO627" s="13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137"/>
      <c r="AN628" s="137"/>
      <c r="AO628" s="137"/>
      <c r="AP628" s="137"/>
      <c r="AQ628" s="137"/>
      <c r="AR628" s="137"/>
      <c r="AS628" s="137"/>
      <c r="AT628" s="137"/>
      <c r="AU628" s="137"/>
      <c r="AV628" s="137"/>
      <c r="AW628" s="137"/>
      <c r="AX628" s="137"/>
      <c r="AY628" s="137"/>
      <c r="AZ628" s="137"/>
      <c r="BA628" s="137"/>
      <c r="BB628" s="137"/>
      <c r="BC628" s="137"/>
      <c r="BD628" s="137"/>
      <c r="BE628" s="137"/>
      <c r="BF628" s="137"/>
      <c r="BG628" s="137"/>
      <c r="BH628" s="137"/>
      <c r="BI628" s="137"/>
      <c r="BJ628" s="137"/>
      <c r="BK628" s="137"/>
      <c r="BL628" s="137"/>
      <c r="BM628" s="137"/>
      <c r="BN628" s="137"/>
      <c r="BO628" s="13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137"/>
      <c r="AN629" s="137"/>
      <c r="AO629" s="137"/>
      <c r="AP629" s="137"/>
      <c r="AQ629" s="137"/>
      <c r="AR629" s="137"/>
      <c r="AS629" s="137"/>
      <c r="AT629" s="137"/>
      <c r="AU629" s="137"/>
      <c r="AV629" s="137"/>
      <c r="AW629" s="137"/>
      <c r="AX629" s="137"/>
      <c r="AY629" s="137"/>
      <c r="AZ629" s="137"/>
      <c r="BA629" s="137"/>
      <c r="BB629" s="137"/>
      <c r="BC629" s="137"/>
      <c r="BD629" s="137"/>
      <c r="BE629" s="137"/>
      <c r="BF629" s="137"/>
      <c r="BG629" s="137"/>
      <c r="BH629" s="137"/>
      <c r="BI629" s="137"/>
      <c r="BJ629" s="137"/>
      <c r="BK629" s="137"/>
      <c r="BL629" s="137"/>
      <c r="BM629" s="137"/>
      <c r="BN629" s="137"/>
      <c r="BO629" s="13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137"/>
      <c r="AN630" s="137"/>
      <c r="AO630" s="137"/>
      <c r="AP630" s="137"/>
      <c r="AQ630" s="137"/>
      <c r="AR630" s="137"/>
      <c r="AS630" s="137"/>
      <c r="AT630" s="137"/>
      <c r="AU630" s="137"/>
      <c r="AV630" s="137"/>
      <c r="AW630" s="137"/>
      <c r="AX630" s="137"/>
      <c r="AY630" s="137"/>
      <c r="AZ630" s="137"/>
      <c r="BA630" s="137"/>
      <c r="BB630" s="137"/>
      <c r="BC630" s="137"/>
      <c r="BD630" s="137"/>
      <c r="BE630" s="137"/>
      <c r="BF630" s="137"/>
      <c r="BG630" s="137"/>
      <c r="BH630" s="137"/>
      <c r="BI630" s="137"/>
      <c r="BJ630" s="137"/>
      <c r="BK630" s="137"/>
      <c r="BL630" s="137"/>
      <c r="BM630" s="137"/>
      <c r="BN630" s="137"/>
      <c r="BO630" s="13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137"/>
      <c r="AN631" s="137"/>
      <c r="AO631" s="137"/>
      <c r="AP631" s="137"/>
      <c r="AQ631" s="137"/>
      <c r="AR631" s="137"/>
      <c r="AS631" s="137"/>
      <c r="AT631" s="137"/>
      <c r="AU631" s="137"/>
      <c r="AV631" s="137"/>
      <c r="AW631" s="137"/>
      <c r="AX631" s="137"/>
      <c r="AY631" s="137"/>
      <c r="AZ631" s="137"/>
      <c r="BA631" s="137"/>
      <c r="BB631" s="137"/>
      <c r="BC631" s="137"/>
      <c r="BD631" s="137"/>
      <c r="BE631" s="137"/>
      <c r="BF631" s="137"/>
      <c r="BG631" s="137"/>
      <c r="BH631" s="137"/>
      <c r="BI631" s="137"/>
      <c r="BJ631" s="137"/>
      <c r="BK631" s="137"/>
      <c r="BL631" s="137"/>
      <c r="BM631" s="137"/>
      <c r="BN631" s="137"/>
      <c r="BO631" s="13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137"/>
      <c r="AN632" s="137"/>
      <c r="AO632" s="137"/>
      <c r="AP632" s="137"/>
      <c r="AQ632" s="137"/>
      <c r="AR632" s="137"/>
      <c r="AS632" s="137"/>
      <c r="AT632" s="137"/>
      <c r="AU632" s="137"/>
      <c r="AV632" s="137"/>
      <c r="AW632" s="137"/>
      <c r="AX632" s="137"/>
      <c r="AY632" s="137"/>
      <c r="AZ632" s="137"/>
      <c r="BA632" s="137"/>
      <c r="BB632" s="137"/>
      <c r="BC632" s="137"/>
      <c r="BD632" s="137"/>
      <c r="BE632" s="137"/>
      <c r="BF632" s="137"/>
      <c r="BG632" s="137"/>
      <c r="BH632" s="137"/>
      <c r="BI632" s="137"/>
      <c r="BJ632" s="137"/>
      <c r="BK632" s="137"/>
      <c r="BL632" s="137"/>
      <c r="BM632" s="137"/>
      <c r="BN632" s="137"/>
      <c r="BO632" s="13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137"/>
      <c r="AN633" s="137"/>
      <c r="AO633" s="137"/>
      <c r="AP633" s="137"/>
      <c r="AQ633" s="137"/>
      <c r="AR633" s="137"/>
      <c r="AS633" s="137"/>
      <c r="AT633" s="137"/>
      <c r="AU633" s="137"/>
      <c r="AV633" s="137"/>
      <c r="AW633" s="137"/>
      <c r="AX633" s="137"/>
      <c r="AY633" s="137"/>
      <c r="AZ633" s="137"/>
      <c r="BA633" s="137"/>
      <c r="BB633" s="137"/>
      <c r="BC633" s="137"/>
      <c r="BD633" s="137"/>
      <c r="BE633" s="137"/>
      <c r="BF633" s="137"/>
      <c r="BG633" s="137"/>
      <c r="BH633" s="137"/>
      <c r="BI633" s="137"/>
      <c r="BJ633" s="137"/>
      <c r="BK633" s="137"/>
      <c r="BL633" s="137"/>
      <c r="BM633" s="137"/>
      <c r="BN633" s="137"/>
      <c r="BO633" s="13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137"/>
      <c r="AN634" s="137"/>
      <c r="AO634" s="137"/>
      <c r="AP634" s="137"/>
      <c r="AQ634" s="137"/>
      <c r="AR634" s="137"/>
      <c r="AS634" s="137"/>
      <c r="AT634" s="137"/>
      <c r="AU634" s="137"/>
      <c r="AV634" s="137"/>
      <c r="AW634" s="137"/>
      <c r="AX634" s="137"/>
      <c r="AY634" s="137"/>
      <c r="AZ634" s="137"/>
      <c r="BA634" s="137"/>
      <c r="BB634" s="137"/>
      <c r="BC634" s="137"/>
      <c r="BD634" s="137"/>
      <c r="BE634" s="137"/>
      <c r="BF634" s="137"/>
      <c r="BG634" s="137"/>
      <c r="BH634" s="137"/>
      <c r="BI634" s="137"/>
      <c r="BJ634" s="137"/>
      <c r="BK634" s="137"/>
      <c r="BL634" s="137"/>
      <c r="BM634" s="137"/>
      <c r="BN634" s="137"/>
      <c r="BO634" s="13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137"/>
      <c r="AN635" s="137"/>
      <c r="AO635" s="137"/>
      <c r="AP635" s="137"/>
      <c r="AQ635" s="137"/>
      <c r="AR635" s="137"/>
      <c r="AS635" s="137"/>
      <c r="AT635" s="137"/>
      <c r="AU635" s="137"/>
      <c r="AV635" s="137"/>
      <c r="AW635" s="137"/>
      <c r="AX635" s="137"/>
      <c r="AY635" s="137"/>
      <c r="AZ635" s="137"/>
      <c r="BA635" s="137"/>
      <c r="BB635" s="137"/>
      <c r="BC635" s="137"/>
      <c r="BD635" s="137"/>
      <c r="BE635" s="137"/>
      <c r="BF635" s="137"/>
      <c r="BG635" s="137"/>
      <c r="BH635" s="137"/>
      <c r="BI635" s="137"/>
      <c r="BJ635" s="137"/>
      <c r="BK635" s="137"/>
      <c r="BL635" s="137"/>
      <c r="BM635" s="137"/>
      <c r="BN635" s="137"/>
      <c r="BO635" s="13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137"/>
      <c r="AN636" s="137"/>
      <c r="AO636" s="137"/>
      <c r="AP636" s="137"/>
      <c r="AQ636" s="137"/>
      <c r="AR636" s="137"/>
      <c r="AS636" s="137"/>
      <c r="AT636" s="137"/>
      <c r="AU636" s="137"/>
      <c r="AV636" s="137"/>
      <c r="AW636" s="137"/>
      <c r="AX636" s="137"/>
      <c r="AY636" s="137"/>
      <c r="AZ636" s="137"/>
      <c r="BA636" s="137"/>
      <c r="BB636" s="137"/>
      <c r="BC636" s="137"/>
      <c r="BD636" s="137"/>
      <c r="BE636" s="137"/>
      <c r="BF636" s="137"/>
      <c r="BG636" s="137"/>
      <c r="BH636" s="137"/>
      <c r="BI636" s="137"/>
      <c r="BJ636" s="137"/>
      <c r="BK636" s="137"/>
      <c r="BL636" s="137"/>
      <c r="BM636" s="137"/>
      <c r="BN636" s="137"/>
      <c r="BO636" s="13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137"/>
      <c r="AN637" s="137"/>
      <c r="AO637" s="137"/>
      <c r="AP637" s="137"/>
      <c r="AQ637" s="137"/>
      <c r="AR637" s="137"/>
      <c r="AS637" s="137"/>
      <c r="AT637" s="137"/>
      <c r="AU637" s="137"/>
      <c r="AV637" s="137"/>
      <c r="AW637" s="137"/>
      <c r="AX637" s="137"/>
      <c r="AY637" s="137"/>
      <c r="AZ637" s="137"/>
      <c r="BA637" s="137"/>
      <c r="BB637" s="137"/>
      <c r="BC637" s="137"/>
      <c r="BD637" s="137"/>
      <c r="BE637" s="137"/>
      <c r="BF637" s="137"/>
      <c r="BG637" s="137"/>
      <c r="BH637" s="137"/>
      <c r="BI637" s="137"/>
      <c r="BJ637" s="137"/>
      <c r="BK637" s="137"/>
      <c r="BL637" s="137"/>
      <c r="BM637" s="137"/>
      <c r="BN637" s="137"/>
      <c r="BO637" s="13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137"/>
      <c r="AN638" s="137"/>
      <c r="AO638" s="137"/>
      <c r="AP638" s="137"/>
      <c r="AQ638" s="137"/>
      <c r="AR638" s="137"/>
      <c r="AS638" s="137"/>
      <c r="AT638" s="137"/>
      <c r="AU638" s="137"/>
      <c r="AV638" s="137"/>
      <c r="AW638" s="137"/>
      <c r="AX638" s="137"/>
      <c r="AY638" s="137"/>
      <c r="AZ638" s="137"/>
      <c r="BA638" s="137"/>
      <c r="BB638" s="137"/>
      <c r="BC638" s="137"/>
      <c r="BD638" s="137"/>
      <c r="BE638" s="137"/>
      <c r="BF638" s="137"/>
      <c r="BG638" s="137"/>
      <c r="BH638" s="137"/>
      <c r="BI638" s="137"/>
      <c r="BJ638" s="137"/>
      <c r="BK638" s="137"/>
      <c r="BL638" s="137"/>
      <c r="BM638" s="137"/>
      <c r="BN638" s="137"/>
      <c r="BO638" s="13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137"/>
      <c r="AN639" s="137"/>
      <c r="AO639" s="137"/>
      <c r="AP639" s="137"/>
      <c r="AQ639" s="137"/>
      <c r="AR639" s="137"/>
      <c r="AS639" s="137"/>
      <c r="AT639" s="137"/>
      <c r="AU639" s="137"/>
      <c r="AV639" s="137"/>
      <c r="AW639" s="137"/>
      <c r="AX639" s="137"/>
      <c r="AY639" s="137"/>
      <c r="AZ639" s="137"/>
      <c r="BA639" s="137"/>
      <c r="BB639" s="137"/>
      <c r="BC639" s="137"/>
      <c r="BD639" s="137"/>
      <c r="BE639" s="137"/>
      <c r="BF639" s="137"/>
      <c r="BG639" s="137"/>
      <c r="BH639" s="137"/>
      <c r="BI639" s="137"/>
      <c r="BJ639" s="137"/>
      <c r="BK639" s="137"/>
      <c r="BL639" s="137"/>
      <c r="BM639" s="137"/>
      <c r="BN639" s="137"/>
      <c r="BO639" s="13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137"/>
      <c r="AN640" s="137"/>
      <c r="AO640" s="137"/>
      <c r="AP640" s="137"/>
      <c r="AQ640" s="137"/>
      <c r="AR640" s="137"/>
      <c r="AS640" s="137"/>
      <c r="AT640" s="137"/>
      <c r="AU640" s="137"/>
      <c r="AV640" s="137"/>
      <c r="AW640" s="137"/>
      <c r="AX640" s="137"/>
      <c r="AY640" s="137"/>
      <c r="AZ640" s="137"/>
      <c r="BA640" s="137"/>
      <c r="BB640" s="137"/>
      <c r="BC640" s="137"/>
      <c r="BD640" s="137"/>
      <c r="BE640" s="137"/>
      <c r="BF640" s="137"/>
      <c r="BG640" s="137"/>
      <c r="BH640" s="137"/>
      <c r="BI640" s="137"/>
      <c r="BJ640" s="137"/>
      <c r="BK640" s="137"/>
      <c r="BL640" s="137"/>
      <c r="BM640" s="137"/>
      <c r="BN640" s="137"/>
      <c r="BO640" s="13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137"/>
      <c r="AN641" s="137"/>
      <c r="AO641" s="137"/>
      <c r="AP641" s="137"/>
      <c r="AQ641" s="137"/>
      <c r="AR641" s="137"/>
      <c r="AS641" s="137"/>
      <c r="AT641" s="137"/>
      <c r="AU641" s="137"/>
      <c r="AV641" s="137"/>
      <c r="AW641" s="137"/>
      <c r="AX641" s="137"/>
      <c r="AY641" s="137"/>
      <c r="AZ641" s="137"/>
      <c r="BA641" s="137"/>
      <c r="BB641" s="137"/>
      <c r="BC641" s="137"/>
      <c r="BD641" s="137"/>
      <c r="BE641" s="137"/>
      <c r="BF641" s="137"/>
      <c r="BG641" s="137"/>
      <c r="BH641" s="137"/>
      <c r="BI641" s="137"/>
      <c r="BJ641" s="137"/>
      <c r="BK641" s="137"/>
      <c r="BL641" s="137"/>
      <c r="BM641" s="137"/>
      <c r="BN641" s="137"/>
      <c r="BO641" s="13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137"/>
      <c r="AN642" s="137"/>
      <c r="AO642" s="137"/>
      <c r="AP642" s="137"/>
      <c r="AQ642" s="137"/>
      <c r="AR642" s="137"/>
      <c r="AS642" s="137"/>
      <c r="AT642" s="137"/>
      <c r="AU642" s="137"/>
      <c r="AV642" s="137"/>
      <c r="AW642" s="137"/>
      <c r="AX642" s="137"/>
      <c r="AY642" s="137"/>
      <c r="AZ642" s="137"/>
      <c r="BA642" s="137"/>
      <c r="BB642" s="137"/>
      <c r="BC642" s="137"/>
      <c r="BD642" s="137"/>
      <c r="BE642" s="137"/>
      <c r="BF642" s="137"/>
      <c r="BG642" s="137"/>
      <c r="BH642" s="137"/>
      <c r="BI642" s="137"/>
      <c r="BJ642" s="137"/>
      <c r="BK642" s="137"/>
      <c r="BL642" s="137"/>
      <c r="BM642" s="137"/>
      <c r="BN642" s="137"/>
      <c r="BO642" s="13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137"/>
      <c r="AN643" s="137"/>
      <c r="AO643" s="137"/>
      <c r="AP643" s="137"/>
      <c r="AQ643" s="137"/>
      <c r="AR643" s="137"/>
      <c r="AS643" s="137"/>
      <c r="AT643" s="137"/>
      <c r="AU643" s="137"/>
      <c r="AV643" s="137"/>
      <c r="AW643" s="137"/>
      <c r="AX643" s="137"/>
      <c r="AY643" s="137"/>
      <c r="AZ643" s="137"/>
      <c r="BA643" s="137"/>
      <c r="BB643" s="137"/>
      <c r="BC643" s="137"/>
      <c r="BD643" s="137"/>
      <c r="BE643" s="137"/>
      <c r="BF643" s="137"/>
      <c r="BG643" s="137"/>
      <c r="BH643" s="137"/>
      <c r="BI643" s="137"/>
      <c r="BJ643" s="137"/>
      <c r="BK643" s="137"/>
      <c r="BL643" s="137"/>
      <c r="BM643" s="137"/>
      <c r="BN643" s="137"/>
      <c r="BO643" s="13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137"/>
      <c r="AN644" s="137"/>
      <c r="AO644" s="137"/>
      <c r="AP644" s="137"/>
      <c r="AQ644" s="137"/>
      <c r="AR644" s="137"/>
      <c r="AS644" s="137"/>
      <c r="AT644" s="137"/>
      <c r="AU644" s="137"/>
      <c r="AV644" s="137"/>
      <c r="AW644" s="137"/>
      <c r="AX644" s="137"/>
      <c r="AY644" s="137"/>
      <c r="AZ644" s="137"/>
      <c r="BA644" s="137"/>
      <c r="BB644" s="137"/>
      <c r="BC644" s="137"/>
      <c r="BD644" s="137"/>
      <c r="BE644" s="137"/>
      <c r="BF644" s="137"/>
      <c r="BG644" s="137"/>
      <c r="BH644" s="137"/>
      <c r="BI644" s="137"/>
      <c r="BJ644" s="137"/>
      <c r="BK644" s="137"/>
      <c r="BL644" s="137"/>
      <c r="BM644" s="137"/>
      <c r="BN644" s="137"/>
      <c r="BO644" s="13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137"/>
      <c r="AN645" s="137"/>
      <c r="AO645" s="137"/>
      <c r="AP645" s="137"/>
      <c r="AQ645" s="137"/>
      <c r="AR645" s="137"/>
      <c r="AS645" s="137"/>
      <c r="AT645" s="137"/>
      <c r="AU645" s="137"/>
      <c r="AV645" s="137"/>
      <c r="AW645" s="137"/>
      <c r="AX645" s="137"/>
      <c r="AY645" s="137"/>
      <c r="AZ645" s="137"/>
      <c r="BA645" s="137"/>
      <c r="BB645" s="137"/>
      <c r="BC645" s="137"/>
      <c r="BD645" s="137"/>
      <c r="BE645" s="137"/>
      <c r="BF645" s="137"/>
      <c r="BG645" s="137"/>
      <c r="BH645" s="137"/>
      <c r="BI645" s="137"/>
      <c r="BJ645" s="137"/>
      <c r="BK645" s="137"/>
      <c r="BL645" s="137"/>
      <c r="BM645" s="137"/>
      <c r="BN645" s="137"/>
      <c r="BO645" s="13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137"/>
      <c r="AN646" s="137"/>
      <c r="AO646" s="137"/>
      <c r="AP646" s="137"/>
      <c r="AQ646" s="137"/>
      <c r="AR646" s="137"/>
      <c r="AS646" s="137"/>
      <c r="AT646" s="137"/>
      <c r="AU646" s="137"/>
      <c r="AV646" s="137"/>
      <c r="AW646" s="137"/>
      <c r="AX646" s="137"/>
      <c r="AY646" s="137"/>
      <c r="AZ646" s="137"/>
      <c r="BA646" s="137"/>
      <c r="BB646" s="137"/>
      <c r="BC646" s="137"/>
      <c r="BD646" s="137"/>
      <c r="BE646" s="137"/>
      <c r="BF646" s="137"/>
      <c r="BG646" s="137"/>
      <c r="BH646" s="137"/>
      <c r="BI646" s="137"/>
      <c r="BJ646" s="137"/>
      <c r="BK646" s="137"/>
      <c r="BL646" s="137"/>
      <c r="BM646" s="137"/>
      <c r="BN646" s="137"/>
      <c r="BO646" s="13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137"/>
      <c r="AN647" s="137"/>
      <c r="AO647" s="137"/>
      <c r="AP647" s="137"/>
      <c r="AQ647" s="137"/>
      <c r="AR647" s="137"/>
      <c r="AS647" s="137"/>
      <c r="AT647" s="137"/>
      <c r="AU647" s="137"/>
      <c r="AV647" s="137"/>
      <c r="AW647" s="137"/>
      <c r="AX647" s="137"/>
      <c r="AY647" s="137"/>
      <c r="AZ647" s="137"/>
      <c r="BA647" s="137"/>
      <c r="BB647" s="137"/>
      <c r="BC647" s="137"/>
      <c r="BD647" s="137"/>
      <c r="BE647" s="137"/>
      <c r="BF647" s="137"/>
      <c r="BG647" s="137"/>
      <c r="BH647" s="137"/>
      <c r="BI647" s="137"/>
      <c r="BJ647" s="137"/>
      <c r="BK647" s="137"/>
      <c r="BL647" s="137"/>
      <c r="BM647" s="137"/>
      <c r="BN647" s="137"/>
      <c r="BO647" s="13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137"/>
      <c r="AN648" s="137"/>
      <c r="AO648" s="137"/>
      <c r="AP648" s="137"/>
      <c r="AQ648" s="137"/>
      <c r="AR648" s="137"/>
      <c r="AS648" s="137"/>
      <c r="AT648" s="137"/>
      <c r="AU648" s="137"/>
      <c r="AV648" s="137"/>
      <c r="AW648" s="137"/>
      <c r="AX648" s="137"/>
      <c r="AY648" s="137"/>
      <c r="AZ648" s="137"/>
      <c r="BA648" s="137"/>
      <c r="BB648" s="137"/>
      <c r="BC648" s="137"/>
      <c r="BD648" s="137"/>
      <c r="BE648" s="137"/>
      <c r="BF648" s="137"/>
      <c r="BG648" s="137"/>
      <c r="BH648" s="137"/>
      <c r="BI648" s="137"/>
      <c r="BJ648" s="137"/>
      <c r="BK648" s="137"/>
      <c r="BL648" s="137"/>
      <c r="BM648" s="137"/>
      <c r="BN648" s="137"/>
      <c r="BO648" s="13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137"/>
      <c r="AN649" s="137"/>
      <c r="AO649" s="137"/>
      <c r="AP649" s="137"/>
      <c r="AQ649" s="137"/>
      <c r="AR649" s="137"/>
      <c r="AS649" s="137"/>
      <c r="AT649" s="137"/>
      <c r="AU649" s="137"/>
      <c r="AV649" s="137"/>
      <c r="AW649" s="137"/>
      <c r="AX649" s="137"/>
      <c r="AY649" s="137"/>
      <c r="AZ649" s="137"/>
      <c r="BA649" s="137"/>
      <c r="BB649" s="137"/>
      <c r="BC649" s="137"/>
      <c r="BD649" s="137"/>
      <c r="BE649" s="137"/>
      <c r="BF649" s="137"/>
      <c r="BG649" s="137"/>
      <c r="BH649" s="137"/>
      <c r="BI649" s="137"/>
      <c r="BJ649" s="137"/>
      <c r="BK649" s="137"/>
      <c r="BL649" s="137"/>
      <c r="BM649" s="137"/>
      <c r="BN649" s="137"/>
      <c r="BO649" s="13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137"/>
      <c r="AN650" s="137"/>
      <c r="AO650" s="137"/>
      <c r="AP650" s="137"/>
      <c r="AQ650" s="137"/>
      <c r="AR650" s="137"/>
      <c r="AS650" s="137"/>
      <c r="AT650" s="137"/>
      <c r="AU650" s="137"/>
      <c r="AV650" s="137"/>
      <c r="AW650" s="137"/>
      <c r="AX650" s="137"/>
      <c r="AY650" s="137"/>
      <c r="AZ650" s="137"/>
      <c r="BA650" s="137"/>
      <c r="BB650" s="137"/>
      <c r="BC650" s="137"/>
      <c r="BD650" s="137"/>
      <c r="BE650" s="137"/>
      <c r="BF650" s="137"/>
      <c r="BG650" s="137"/>
      <c r="BH650" s="137"/>
      <c r="BI650" s="137"/>
      <c r="BJ650" s="137"/>
      <c r="BK650" s="137"/>
      <c r="BL650" s="137"/>
      <c r="BM650" s="137"/>
      <c r="BN650" s="137"/>
      <c r="BO650" s="13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137"/>
      <c r="AN651" s="137"/>
      <c r="AO651" s="137"/>
      <c r="AP651" s="137"/>
      <c r="AQ651" s="137"/>
      <c r="AR651" s="137"/>
      <c r="AS651" s="137"/>
      <c r="AT651" s="137"/>
      <c r="AU651" s="137"/>
      <c r="AV651" s="137"/>
      <c r="AW651" s="137"/>
      <c r="AX651" s="137"/>
      <c r="AY651" s="137"/>
      <c r="AZ651" s="137"/>
      <c r="BA651" s="137"/>
      <c r="BB651" s="137"/>
      <c r="BC651" s="137"/>
      <c r="BD651" s="137"/>
      <c r="BE651" s="137"/>
      <c r="BF651" s="137"/>
      <c r="BG651" s="137"/>
      <c r="BH651" s="137"/>
      <c r="BI651" s="137"/>
      <c r="BJ651" s="137"/>
      <c r="BK651" s="137"/>
      <c r="BL651" s="137"/>
      <c r="BM651" s="137"/>
      <c r="BN651" s="137"/>
      <c r="BO651" s="13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137"/>
      <c r="AN652" s="137"/>
      <c r="AO652" s="137"/>
      <c r="AP652" s="137"/>
      <c r="AQ652" s="137"/>
      <c r="AR652" s="137"/>
      <c r="AS652" s="137"/>
      <c r="AT652" s="137"/>
      <c r="AU652" s="137"/>
      <c r="AV652" s="137"/>
      <c r="AW652" s="137"/>
      <c r="AX652" s="137"/>
      <c r="AY652" s="137"/>
      <c r="AZ652" s="137"/>
      <c r="BA652" s="137"/>
      <c r="BB652" s="137"/>
      <c r="BC652" s="137"/>
      <c r="BD652" s="137"/>
      <c r="BE652" s="137"/>
      <c r="BF652" s="137"/>
      <c r="BG652" s="137"/>
      <c r="BH652" s="137"/>
      <c r="BI652" s="137"/>
      <c r="BJ652" s="137"/>
      <c r="BK652" s="137"/>
      <c r="BL652" s="137"/>
      <c r="BM652" s="137"/>
      <c r="BN652" s="137"/>
      <c r="BO652" s="13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137"/>
      <c r="AN653" s="137"/>
      <c r="AO653" s="137"/>
      <c r="AP653" s="137"/>
      <c r="AQ653" s="137"/>
      <c r="AR653" s="137"/>
      <c r="AS653" s="137"/>
      <c r="AT653" s="137"/>
      <c r="AU653" s="137"/>
      <c r="AV653" s="137"/>
      <c r="AW653" s="137"/>
      <c r="AX653" s="137"/>
      <c r="AY653" s="137"/>
      <c r="AZ653" s="137"/>
      <c r="BA653" s="137"/>
      <c r="BB653" s="137"/>
      <c r="BC653" s="137"/>
      <c r="BD653" s="137"/>
      <c r="BE653" s="137"/>
      <c r="BF653" s="137"/>
      <c r="BG653" s="137"/>
      <c r="BH653" s="137"/>
      <c r="BI653" s="137"/>
      <c r="BJ653" s="137"/>
      <c r="BK653" s="137"/>
      <c r="BL653" s="137"/>
      <c r="BM653" s="137"/>
      <c r="BN653" s="137"/>
      <c r="BO653" s="13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137"/>
      <c r="AN654" s="137"/>
      <c r="AO654" s="137"/>
      <c r="AP654" s="137"/>
      <c r="AQ654" s="137"/>
      <c r="AR654" s="137"/>
      <c r="AS654" s="137"/>
      <c r="AT654" s="137"/>
      <c r="AU654" s="137"/>
      <c r="AV654" s="137"/>
      <c r="AW654" s="137"/>
      <c r="AX654" s="137"/>
      <c r="AY654" s="137"/>
      <c r="AZ654" s="137"/>
      <c r="BA654" s="137"/>
      <c r="BB654" s="137"/>
      <c r="BC654" s="137"/>
      <c r="BD654" s="137"/>
      <c r="BE654" s="137"/>
      <c r="BF654" s="137"/>
      <c r="BG654" s="137"/>
      <c r="BH654" s="137"/>
      <c r="BI654" s="137"/>
      <c r="BJ654" s="137"/>
      <c r="BK654" s="137"/>
      <c r="BL654" s="137"/>
      <c r="BM654" s="137"/>
      <c r="BN654" s="137"/>
      <c r="BO654" s="13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137"/>
      <c r="AN655" s="137"/>
      <c r="AO655" s="137"/>
      <c r="AP655" s="137"/>
      <c r="AQ655" s="137"/>
      <c r="AR655" s="137"/>
      <c r="AS655" s="137"/>
      <c r="AT655" s="137"/>
      <c r="AU655" s="137"/>
      <c r="AV655" s="137"/>
      <c r="AW655" s="137"/>
      <c r="AX655" s="137"/>
      <c r="AY655" s="137"/>
      <c r="AZ655" s="137"/>
      <c r="BA655" s="137"/>
      <c r="BB655" s="137"/>
      <c r="BC655" s="137"/>
      <c r="BD655" s="137"/>
      <c r="BE655" s="137"/>
      <c r="BF655" s="137"/>
      <c r="BG655" s="137"/>
      <c r="BH655" s="137"/>
      <c r="BI655" s="137"/>
      <c r="BJ655" s="137"/>
      <c r="BK655" s="137"/>
      <c r="BL655" s="137"/>
      <c r="BM655" s="137"/>
      <c r="BN655" s="137"/>
      <c r="BO655" s="13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137"/>
      <c r="AN656" s="137"/>
      <c r="AO656" s="137"/>
      <c r="AP656" s="137"/>
      <c r="AQ656" s="137"/>
      <c r="AR656" s="137"/>
      <c r="AS656" s="137"/>
      <c r="AT656" s="137"/>
      <c r="AU656" s="137"/>
      <c r="AV656" s="137"/>
      <c r="AW656" s="137"/>
      <c r="AX656" s="137"/>
      <c r="AY656" s="137"/>
      <c r="AZ656" s="137"/>
      <c r="BA656" s="137"/>
      <c r="BB656" s="137"/>
      <c r="BC656" s="137"/>
      <c r="BD656" s="137"/>
      <c r="BE656" s="137"/>
      <c r="BF656" s="137"/>
      <c r="BG656" s="137"/>
      <c r="BH656" s="137"/>
      <c r="BI656" s="137"/>
      <c r="BJ656" s="137"/>
      <c r="BK656" s="137"/>
      <c r="BL656" s="137"/>
      <c r="BM656" s="137"/>
      <c r="BN656" s="137"/>
      <c r="BO656" s="13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137"/>
      <c r="AN657" s="137"/>
      <c r="AO657" s="137"/>
      <c r="AP657" s="137"/>
      <c r="AQ657" s="137"/>
      <c r="AR657" s="137"/>
      <c r="AS657" s="137"/>
      <c r="AT657" s="137"/>
      <c r="AU657" s="137"/>
      <c r="AV657" s="137"/>
      <c r="AW657" s="137"/>
      <c r="AX657" s="137"/>
      <c r="AY657" s="137"/>
      <c r="AZ657" s="137"/>
      <c r="BA657" s="137"/>
      <c r="BB657" s="137"/>
      <c r="BC657" s="137"/>
      <c r="BD657" s="137"/>
      <c r="BE657" s="137"/>
      <c r="BF657" s="137"/>
      <c r="BG657" s="137"/>
      <c r="BH657" s="137"/>
      <c r="BI657" s="137"/>
      <c r="BJ657" s="137"/>
      <c r="BK657" s="137"/>
      <c r="BL657" s="137"/>
      <c r="BM657" s="137"/>
      <c r="BN657" s="137"/>
      <c r="BO657" s="13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137"/>
      <c r="AN658" s="137"/>
      <c r="AO658" s="137"/>
      <c r="AP658" s="137"/>
      <c r="AQ658" s="137"/>
      <c r="AR658" s="137"/>
      <c r="AS658" s="137"/>
      <c r="AT658" s="137"/>
      <c r="AU658" s="137"/>
      <c r="AV658" s="137"/>
      <c r="AW658" s="137"/>
      <c r="AX658" s="137"/>
      <c r="AY658" s="137"/>
      <c r="AZ658" s="137"/>
      <c r="BA658" s="137"/>
      <c r="BB658" s="137"/>
      <c r="BC658" s="137"/>
      <c r="BD658" s="137"/>
      <c r="BE658" s="137"/>
      <c r="BF658" s="137"/>
      <c r="BG658" s="137"/>
      <c r="BH658" s="137"/>
      <c r="BI658" s="137"/>
      <c r="BJ658" s="137"/>
      <c r="BK658" s="137"/>
      <c r="BL658" s="137"/>
      <c r="BM658" s="137"/>
      <c r="BN658" s="137"/>
      <c r="BO658" s="13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137"/>
      <c r="AN659" s="137"/>
      <c r="AO659" s="137"/>
      <c r="AP659" s="137"/>
      <c r="AQ659" s="137"/>
      <c r="AR659" s="137"/>
      <c r="AS659" s="137"/>
      <c r="AT659" s="137"/>
      <c r="AU659" s="137"/>
      <c r="AV659" s="137"/>
      <c r="AW659" s="137"/>
      <c r="AX659" s="137"/>
      <c r="AY659" s="137"/>
      <c r="AZ659" s="137"/>
      <c r="BA659" s="137"/>
      <c r="BB659" s="137"/>
      <c r="BC659" s="137"/>
      <c r="BD659" s="137"/>
      <c r="BE659" s="137"/>
      <c r="BF659" s="137"/>
      <c r="BG659" s="137"/>
      <c r="BH659" s="137"/>
      <c r="BI659" s="137"/>
      <c r="BJ659" s="137"/>
      <c r="BK659" s="137"/>
      <c r="BL659" s="137"/>
      <c r="BM659" s="137"/>
      <c r="BN659" s="137"/>
      <c r="BO659" s="13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137"/>
      <c r="AN660" s="137"/>
      <c r="AO660" s="137"/>
      <c r="AP660" s="137"/>
      <c r="AQ660" s="137"/>
      <c r="AR660" s="137"/>
      <c r="AS660" s="137"/>
      <c r="AT660" s="137"/>
      <c r="AU660" s="137"/>
      <c r="AV660" s="137"/>
      <c r="AW660" s="137"/>
      <c r="AX660" s="137"/>
      <c r="AY660" s="137"/>
      <c r="AZ660" s="137"/>
      <c r="BA660" s="137"/>
      <c r="BB660" s="137"/>
      <c r="BC660" s="137"/>
      <c r="BD660" s="137"/>
      <c r="BE660" s="137"/>
      <c r="BF660" s="137"/>
      <c r="BG660" s="137"/>
      <c r="BH660" s="137"/>
      <c r="BI660" s="137"/>
      <c r="BJ660" s="137"/>
      <c r="BK660" s="137"/>
      <c r="BL660" s="137"/>
      <c r="BM660" s="137"/>
      <c r="BN660" s="137"/>
      <c r="BO660" s="13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137"/>
      <c r="AN661" s="137"/>
      <c r="AO661" s="137"/>
      <c r="AP661" s="137"/>
      <c r="AQ661" s="137"/>
      <c r="AR661" s="137"/>
      <c r="AS661" s="137"/>
      <c r="AT661" s="137"/>
      <c r="AU661" s="137"/>
      <c r="AV661" s="137"/>
      <c r="AW661" s="137"/>
      <c r="AX661" s="137"/>
      <c r="AY661" s="137"/>
      <c r="AZ661" s="137"/>
      <c r="BA661" s="137"/>
      <c r="BB661" s="137"/>
      <c r="BC661" s="137"/>
      <c r="BD661" s="137"/>
      <c r="BE661" s="137"/>
      <c r="BF661" s="137"/>
      <c r="BG661" s="137"/>
      <c r="BH661" s="137"/>
      <c r="BI661" s="137"/>
      <c r="BJ661" s="137"/>
      <c r="BK661" s="137"/>
      <c r="BL661" s="137"/>
      <c r="BM661" s="137"/>
      <c r="BN661" s="137"/>
      <c r="BO661" s="13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137"/>
      <c r="AN662" s="137"/>
      <c r="AO662" s="137"/>
      <c r="AP662" s="137"/>
      <c r="AQ662" s="137"/>
      <c r="AR662" s="137"/>
      <c r="AS662" s="137"/>
      <c r="AT662" s="137"/>
      <c r="AU662" s="137"/>
      <c r="AV662" s="137"/>
      <c r="AW662" s="137"/>
      <c r="AX662" s="137"/>
      <c r="AY662" s="137"/>
      <c r="AZ662" s="137"/>
      <c r="BA662" s="137"/>
      <c r="BB662" s="137"/>
      <c r="BC662" s="137"/>
      <c r="BD662" s="137"/>
      <c r="BE662" s="137"/>
      <c r="BF662" s="137"/>
      <c r="BG662" s="137"/>
      <c r="BH662" s="137"/>
      <c r="BI662" s="137"/>
      <c r="BJ662" s="137"/>
      <c r="BK662" s="137"/>
      <c r="BL662" s="137"/>
      <c r="BM662" s="137"/>
      <c r="BN662" s="137"/>
      <c r="BO662" s="13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137"/>
      <c r="AN663" s="137"/>
      <c r="AO663" s="137"/>
      <c r="AP663" s="137"/>
      <c r="AQ663" s="137"/>
      <c r="AR663" s="137"/>
      <c r="AS663" s="137"/>
      <c r="AT663" s="137"/>
      <c r="AU663" s="137"/>
      <c r="AV663" s="137"/>
      <c r="AW663" s="137"/>
      <c r="AX663" s="137"/>
      <c r="AY663" s="137"/>
      <c r="AZ663" s="137"/>
      <c r="BA663" s="137"/>
      <c r="BB663" s="137"/>
      <c r="BC663" s="137"/>
      <c r="BD663" s="137"/>
      <c r="BE663" s="137"/>
      <c r="BF663" s="137"/>
      <c r="BG663" s="137"/>
      <c r="BH663" s="137"/>
      <c r="BI663" s="137"/>
      <c r="BJ663" s="137"/>
      <c r="BK663" s="137"/>
      <c r="BL663" s="137"/>
      <c r="BM663" s="137"/>
      <c r="BN663" s="137"/>
      <c r="BO663" s="13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137"/>
      <c r="AN664" s="137"/>
      <c r="AO664" s="137"/>
      <c r="AP664" s="137"/>
      <c r="AQ664" s="137"/>
      <c r="AR664" s="137"/>
      <c r="AS664" s="137"/>
      <c r="AT664" s="137"/>
      <c r="AU664" s="137"/>
      <c r="AV664" s="137"/>
      <c r="AW664" s="137"/>
      <c r="AX664" s="137"/>
      <c r="AY664" s="137"/>
      <c r="AZ664" s="137"/>
      <c r="BA664" s="137"/>
      <c r="BB664" s="137"/>
      <c r="BC664" s="137"/>
      <c r="BD664" s="137"/>
      <c r="BE664" s="137"/>
      <c r="BF664" s="137"/>
      <c r="BG664" s="137"/>
      <c r="BH664" s="137"/>
      <c r="BI664" s="137"/>
      <c r="BJ664" s="137"/>
      <c r="BK664" s="137"/>
      <c r="BL664" s="137"/>
      <c r="BM664" s="137"/>
      <c r="BN664" s="137"/>
      <c r="BO664" s="13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137"/>
      <c r="AN665" s="137"/>
      <c r="AO665" s="137"/>
      <c r="AP665" s="137"/>
      <c r="AQ665" s="137"/>
      <c r="AR665" s="137"/>
      <c r="AS665" s="137"/>
      <c r="AT665" s="137"/>
      <c r="AU665" s="137"/>
      <c r="AV665" s="137"/>
      <c r="AW665" s="137"/>
      <c r="AX665" s="137"/>
      <c r="AY665" s="137"/>
      <c r="AZ665" s="137"/>
      <c r="BA665" s="137"/>
      <c r="BB665" s="137"/>
      <c r="BC665" s="137"/>
      <c r="BD665" s="137"/>
      <c r="BE665" s="137"/>
      <c r="BF665" s="137"/>
      <c r="BG665" s="137"/>
      <c r="BH665" s="137"/>
      <c r="BI665" s="137"/>
      <c r="BJ665" s="137"/>
      <c r="BK665" s="137"/>
      <c r="BL665" s="137"/>
      <c r="BM665" s="137"/>
      <c r="BN665" s="137"/>
      <c r="BO665" s="13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137"/>
      <c r="AN666" s="137"/>
      <c r="AO666" s="137"/>
      <c r="AP666" s="137"/>
      <c r="AQ666" s="137"/>
      <c r="AR666" s="137"/>
      <c r="AS666" s="137"/>
      <c r="AT666" s="137"/>
      <c r="AU666" s="137"/>
      <c r="AV666" s="137"/>
      <c r="AW666" s="137"/>
      <c r="AX666" s="137"/>
      <c r="AY666" s="137"/>
      <c r="AZ666" s="137"/>
      <c r="BA666" s="137"/>
      <c r="BB666" s="137"/>
      <c r="BC666" s="137"/>
      <c r="BD666" s="137"/>
      <c r="BE666" s="137"/>
      <c r="BF666" s="137"/>
      <c r="BG666" s="137"/>
      <c r="BH666" s="137"/>
      <c r="BI666" s="137"/>
      <c r="BJ666" s="137"/>
      <c r="BK666" s="137"/>
      <c r="BL666" s="137"/>
      <c r="BM666" s="137"/>
      <c r="BN666" s="137"/>
      <c r="BO666" s="13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137"/>
      <c r="AN667" s="137"/>
      <c r="AO667" s="137"/>
      <c r="AP667" s="137"/>
      <c r="AQ667" s="137"/>
      <c r="AR667" s="137"/>
      <c r="AS667" s="137"/>
      <c r="AT667" s="137"/>
      <c r="AU667" s="137"/>
      <c r="AV667" s="137"/>
      <c r="AW667" s="137"/>
      <c r="AX667" s="137"/>
      <c r="AY667" s="137"/>
      <c r="AZ667" s="137"/>
      <c r="BA667" s="137"/>
      <c r="BB667" s="137"/>
      <c r="BC667" s="137"/>
      <c r="BD667" s="137"/>
      <c r="BE667" s="137"/>
      <c r="BF667" s="137"/>
      <c r="BG667" s="137"/>
      <c r="BH667" s="137"/>
      <c r="BI667" s="137"/>
      <c r="BJ667" s="137"/>
      <c r="BK667" s="137"/>
      <c r="BL667" s="137"/>
      <c r="BM667" s="137"/>
      <c r="BN667" s="137"/>
      <c r="BO667" s="13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137"/>
      <c r="AN668" s="137"/>
      <c r="AO668" s="137"/>
      <c r="AP668" s="137"/>
      <c r="AQ668" s="137"/>
      <c r="AR668" s="137"/>
      <c r="AS668" s="137"/>
      <c r="AT668" s="137"/>
      <c r="AU668" s="137"/>
      <c r="AV668" s="137"/>
      <c r="AW668" s="137"/>
      <c r="AX668" s="137"/>
      <c r="AY668" s="137"/>
      <c r="AZ668" s="137"/>
      <c r="BA668" s="137"/>
      <c r="BB668" s="137"/>
      <c r="BC668" s="137"/>
      <c r="BD668" s="137"/>
      <c r="BE668" s="137"/>
      <c r="BF668" s="137"/>
      <c r="BG668" s="137"/>
      <c r="BH668" s="137"/>
      <c r="BI668" s="137"/>
      <c r="BJ668" s="137"/>
      <c r="BK668" s="137"/>
      <c r="BL668" s="137"/>
      <c r="BM668" s="137"/>
      <c r="BN668" s="137"/>
      <c r="BO668" s="13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137"/>
      <c r="AN669" s="137"/>
      <c r="AO669" s="137"/>
      <c r="AP669" s="137"/>
      <c r="AQ669" s="137"/>
      <c r="AR669" s="137"/>
      <c r="AS669" s="137"/>
      <c r="AT669" s="137"/>
      <c r="AU669" s="137"/>
      <c r="AV669" s="137"/>
      <c r="AW669" s="137"/>
      <c r="AX669" s="137"/>
      <c r="AY669" s="137"/>
      <c r="AZ669" s="137"/>
      <c r="BA669" s="137"/>
      <c r="BB669" s="137"/>
      <c r="BC669" s="137"/>
      <c r="BD669" s="137"/>
      <c r="BE669" s="137"/>
      <c r="BF669" s="137"/>
      <c r="BG669" s="137"/>
      <c r="BH669" s="137"/>
      <c r="BI669" s="137"/>
      <c r="BJ669" s="137"/>
      <c r="BK669" s="137"/>
      <c r="BL669" s="137"/>
      <c r="BM669" s="137"/>
      <c r="BN669" s="137"/>
      <c r="BO669" s="13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137"/>
      <c r="AN670" s="137"/>
      <c r="AO670" s="137"/>
      <c r="AP670" s="137"/>
      <c r="AQ670" s="137"/>
      <c r="AR670" s="137"/>
      <c r="AS670" s="137"/>
      <c r="AT670" s="137"/>
      <c r="AU670" s="137"/>
      <c r="AV670" s="137"/>
      <c r="AW670" s="137"/>
      <c r="AX670" s="137"/>
      <c r="AY670" s="137"/>
      <c r="AZ670" s="137"/>
      <c r="BA670" s="137"/>
      <c r="BB670" s="137"/>
      <c r="BC670" s="137"/>
      <c r="BD670" s="137"/>
      <c r="BE670" s="137"/>
      <c r="BF670" s="137"/>
      <c r="BG670" s="137"/>
      <c r="BH670" s="137"/>
      <c r="BI670" s="137"/>
      <c r="BJ670" s="137"/>
      <c r="BK670" s="137"/>
      <c r="BL670" s="137"/>
      <c r="BM670" s="137"/>
      <c r="BN670" s="137"/>
      <c r="BO670" s="13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137"/>
      <c r="AN671" s="137"/>
      <c r="AO671" s="137"/>
      <c r="AP671" s="137"/>
      <c r="AQ671" s="137"/>
      <c r="AR671" s="137"/>
      <c r="AS671" s="137"/>
      <c r="AT671" s="137"/>
      <c r="AU671" s="137"/>
      <c r="AV671" s="137"/>
      <c r="AW671" s="137"/>
      <c r="AX671" s="137"/>
      <c r="AY671" s="137"/>
      <c r="AZ671" s="137"/>
      <c r="BA671" s="137"/>
      <c r="BB671" s="137"/>
      <c r="BC671" s="137"/>
      <c r="BD671" s="137"/>
      <c r="BE671" s="137"/>
      <c r="BF671" s="137"/>
      <c r="BG671" s="137"/>
      <c r="BH671" s="137"/>
      <c r="BI671" s="137"/>
      <c r="BJ671" s="137"/>
      <c r="BK671" s="137"/>
      <c r="BL671" s="137"/>
      <c r="BM671" s="137"/>
      <c r="BN671" s="137"/>
      <c r="BO671" s="13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137"/>
      <c r="AN672" s="137"/>
      <c r="AO672" s="137"/>
      <c r="AP672" s="137"/>
      <c r="AQ672" s="137"/>
      <c r="AR672" s="137"/>
      <c r="AS672" s="137"/>
      <c r="AT672" s="137"/>
      <c r="AU672" s="137"/>
      <c r="AV672" s="137"/>
      <c r="AW672" s="137"/>
      <c r="AX672" s="137"/>
      <c r="AY672" s="137"/>
      <c r="AZ672" s="137"/>
      <c r="BA672" s="137"/>
      <c r="BB672" s="137"/>
      <c r="BC672" s="137"/>
      <c r="BD672" s="137"/>
      <c r="BE672" s="137"/>
      <c r="BF672" s="137"/>
      <c r="BG672" s="137"/>
      <c r="BH672" s="137"/>
      <c r="BI672" s="137"/>
      <c r="BJ672" s="137"/>
      <c r="BK672" s="137"/>
      <c r="BL672" s="137"/>
      <c r="BM672" s="137"/>
      <c r="BN672" s="137"/>
      <c r="BO672" s="13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137"/>
      <c r="AN673" s="137"/>
      <c r="AO673" s="137"/>
      <c r="AP673" s="137"/>
      <c r="AQ673" s="137"/>
      <c r="AR673" s="137"/>
      <c r="AS673" s="137"/>
      <c r="AT673" s="137"/>
      <c r="AU673" s="137"/>
      <c r="AV673" s="137"/>
      <c r="AW673" s="137"/>
      <c r="AX673" s="137"/>
      <c r="AY673" s="137"/>
      <c r="AZ673" s="137"/>
      <c r="BA673" s="137"/>
      <c r="BB673" s="137"/>
      <c r="BC673" s="137"/>
      <c r="BD673" s="137"/>
      <c r="BE673" s="137"/>
      <c r="BF673" s="137"/>
      <c r="BG673" s="137"/>
      <c r="BH673" s="137"/>
      <c r="BI673" s="137"/>
      <c r="BJ673" s="137"/>
      <c r="BK673" s="137"/>
      <c r="BL673" s="137"/>
      <c r="BM673" s="137"/>
      <c r="BN673" s="137"/>
      <c r="BO673" s="13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137"/>
      <c r="AN674" s="137"/>
      <c r="AO674" s="137"/>
      <c r="AP674" s="137"/>
      <c r="AQ674" s="137"/>
      <c r="AR674" s="137"/>
      <c r="AS674" s="137"/>
      <c r="AT674" s="137"/>
      <c r="AU674" s="137"/>
      <c r="AV674" s="137"/>
      <c r="AW674" s="137"/>
      <c r="AX674" s="137"/>
      <c r="AY674" s="137"/>
      <c r="AZ674" s="137"/>
      <c r="BA674" s="137"/>
      <c r="BB674" s="137"/>
      <c r="BC674" s="137"/>
      <c r="BD674" s="137"/>
      <c r="BE674" s="137"/>
      <c r="BF674" s="137"/>
      <c r="BG674" s="137"/>
      <c r="BH674" s="137"/>
      <c r="BI674" s="137"/>
      <c r="BJ674" s="137"/>
      <c r="BK674" s="137"/>
      <c r="BL674" s="137"/>
      <c r="BM674" s="137"/>
      <c r="BN674" s="137"/>
      <c r="BO674" s="13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137"/>
      <c r="AN675" s="137"/>
      <c r="AO675" s="137"/>
      <c r="AP675" s="137"/>
      <c r="AQ675" s="137"/>
      <c r="AR675" s="137"/>
      <c r="AS675" s="137"/>
      <c r="AT675" s="137"/>
      <c r="AU675" s="137"/>
      <c r="AV675" s="137"/>
      <c r="AW675" s="137"/>
      <c r="AX675" s="137"/>
      <c r="AY675" s="137"/>
      <c r="AZ675" s="137"/>
      <c r="BA675" s="137"/>
      <c r="BB675" s="137"/>
      <c r="BC675" s="137"/>
      <c r="BD675" s="137"/>
      <c r="BE675" s="137"/>
      <c r="BF675" s="137"/>
      <c r="BG675" s="137"/>
      <c r="BH675" s="137"/>
      <c r="BI675" s="137"/>
      <c r="BJ675" s="137"/>
      <c r="BK675" s="137"/>
      <c r="BL675" s="137"/>
      <c r="BM675" s="137"/>
      <c r="BN675" s="137"/>
      <c r="BO675" s="13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137"/>
      <c r="AN676" s="137"/>
      <c r="AO676" s="137"/>
      <c r="AP676" s="137"/>
      <c r="AQ676" s="137"/>
      <c r="AR676" s="137"/>
      <c r="AS676" s="137"/>
      <c r="AT676" s="137"/>
      <c r="AU676" s="137"/>
      <c r="AV676" s="137"/>
      <c r="AW676" s="137"/>
      <c r="AX676" s="137"/>
      <c r="AY676" s="137"/>
      <c r="AZ676" s="137"/>
      <c r="BA676" s="137"/>
      <c r="BB676" s="137"/>
      <c r="BC676" s="137"/>
      <c r="BD676" s="137"/>
      <c r="BE676" s="137"/>
      <c r="BF676" s="137"/>
      <c r="BG676" s="137"/>
      <c r="BH676" s="137"/>
      <c r="BI676" s="137"/>
      <c r="BJ676" s="137"/>
      <c r="BK676" s="137"/>
      <c r="BL676" s="137"/>
      <c r="BM676" s="137"/>
      <c r="BN676" s="137"/>
      <c r="BO676" s="13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137"/>
      <c r="AN677" s="137"/>
      <c r="AO677" s="137"/>
      <c r="AP677" s="137"/>
      <c r="AQ677" s="137"/>
      <c r="AR677" s="137"/>
      <c r="AS677" s="137"/>
      <c r="AT677" s="137"/>
      <c r="AU677" s="137"/>
      <c r="AV677" s="137"/>
      <c r="AW677" s="137"/>
      <c r="AX677" s="137"/>
      <c r="AY677" s="137"/>
      <c r="AZ677" s="137"/>
      <c r="BA677" s="137"/>
      <c r="BB677" s="137"/>
      <c r="BC677" s="137"/>
      <c r="BD677" s="137"/>
      <c r="BE677" s="137"/>
      <c r="BF677" s="137"/>
      <c r="BG677" s="137"/>
      <c r="BH677" s="137"/>
      <c r="BI677" s="137"/>
      <c r="BJ677" s="137"/>
      <c r="BK677" s="137"/>
      <c r="BL677" s="137"/>
      <c r="BM677" s="137"/>
      <c r="BN677" s="137"/>
      <c r="BO677" s="13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137"/>
      <c r="AN678" s="137"/>
      <c r="AO678" s="137"/>
      <c r="AP678" s="137"/>
      <c r="AQ678" s="137"/>
      <c r="AR678" s="137"/>
      <c r="AS678" s="137"/>
      <c r="AT678" s="137"/>
      <c r="AU678" s="137"/>
      <c r="AV678" s="137"/>
      <c r="AW678" s="137"/>
      <c r="AX678" s="137"/>
      <c r="AY678" s="137"/>
      <c r="AZ678" s="137"/>
      <c r="BA678" s="137"/>
      <c r="BB678" s="137"/>
      <c r="BC678" s="137"/>
      <c r="BD678" s="137"/>
      <c r="BE678" s="137"/>
      <c r="BF678" s="137"/>
      <c r="BG678" s="137"/>
      <c r="BH678" s="137"/>
      <c r="BI678" s="137"/>
      <c r="BJ678" s="137"/>
      <c r="BK678" s="137"/>
      <c r="BL678" s="137"/>
      <c r="BM678" s="137"/>
      <c r="BN678" s="137"/>
      <c r="BO678" s="13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137"/>
      <c r="AN679" s="137"/>
      <c r="AO679" s="137"/>
      <c r="AP679" s="137"/>
      <c r="AQ679" s="137"/>
      <c r="AR679" s="137"/>
      <c r="AS679" s="137"/>
      <c r="AT679" s="137"/>
      <c r="AU679" s="137"/>
      <c r="AV679" s="137"/>
      <c r="AW679" s="137"/>
      <c r="AX679" s="137"/>
      <c r="AY679" s="137"/>
      <c r="AZ679" s="137"/>
      <c r="BA679" s="137"/>
      <c r="BB679" s="137"/>
      <c r="BC679" s="137"/>
      <c r="BD679" s="137"/>
      <c r="BE679" s="137"/>
      <c r="BF679" s="137"/>
      <c r="BG679" s="137"/>
      <c r="BH679" s="137"/>
      <c r="BI679" s="137"/>
      <c r="BJ679" s="137"/>
      <c r="BK679" s="137"/>
      <c r="BL679" s="137"/>
      <c r="BM679" s="137"/>
      <c r="BN679" s="137"/>
      <c r="BO679" s="13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137"/>
      <c r="AN680" s="137"/>
      <c r="AO680" s="137"/>
      <c r="AP680" s="137"/>
      <c r="AQ680" s="137"/>
      <c r="AR680" s="137"/>
      <c r="AS680" s="137"/>
      <c r="AT680" s="137"/>
      <c r="AU680" s="137"/>
      <c r="AV680" s="137"/>
      <c r="AW680" s="137"/>
      <c r="AX680" s="137"/>
      <c r="AY680" s="137"/>
      <c r="AZ680" s="137"/>
      <c r="BA680" s="137"/>
      <c r="BB680" s="137"/>
      <c r="BC680" s="137"/>
      <c r="BD680" s="137"/>
      <c r="BE680" s="137"/>
      <c r="BF680" s="137"/>
      <c r="BG680" s="137"/>
      <c r="BH680" s="137"/>
      <c r="BI680" s="137"/>
      <c r="BJ680" s="137"/>
      <c r="BK680" s="137"/>
      <c r="BL680" s="137"/>
      <c r="BM680" s="137"/>
      <c r="BN680" s="137"/>
      <c r="BO680" s="13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137"/>
      <c r="AN681" s="137"/>
      <c r="AO681" s="137"/>
      <c r="AP681" s="137"/>
      <c r="AQ681" s="137"/>
      <c r="AR681" s="137"/>
      <c r="AS681" s="137"/>
      <c r="AT681" s="137"/>
      <c r="AU681" s="137"/>
      <c r="AV681" s="137"/>
      <c r="AW681" s="137"/>
      <c r="AX681" s="137"/>
      <c r="AY681" s="137"/>
      <c r="AZ681" s="137"/>
      <c r="BA681" s="137"/>
      <c r="BB681" s="137"/>
      <c r="BC681" s="137"/>
      <c r="BD681" s="137"/>
      <c r="BE681" s="137"/>
      <c r="BF681" s="137"/>
      <c r="BG681" s="137"/>
      <c r="BH681" s="137"/>
      <c r="BI681" s="137"/>
      <c r="BJ681" s="137"/>
      <c r="BK681" s="137"/>
      <c r="BL681" s="137"/>
      <c r="BM681" s="137"/>
      <c r="BN681" s="137"/>
      <c r="BO681" s="13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137"/>
      <c r="AN682" s="137"/>
      <c r="AO682" s="137"/>
      <c r="AP682" s="137"/>
      <c r="AQ682" s="137"/>
      <c r="AR682" s="137"/>
      <c r="AS682" s="137"/>
      <c r="AT682" s="137"/>
      <c r="AU682" s="137"/>
      <c r="AV682" s="137"/>
      <c r="AW682" s="137"/>
      <c r="AX682" s="137"/>
      <c r="AY682" s="137"/>
      <c r="AZ682" s="137"/>
      <c r="BA682" s="137"/>
      <c r="BB682" s="137"/>
      <c r="BC682" s="137"/>
      <c r="BD682" s="137"/>
      <c r="BE682" s="137"/>
      <c r="BF682" s="137"/>
      <c r="BG682" s="137"/>
      <c r="BH682" s="137"/>
      <c r="BI682" s="137"/>
      <c r="BJ682" s="137"/>
      <c r="BK682" s="137"/>
      <c r="BL682" s="137"/>
      <c r="BM682" s="137"/>
      <c r="BN682" s="137"/>
      <c r="BO682" s="13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137"/>
      <c r="AN683" s="137"/>
      <c r="AO683" s="137"/>
      <c r="AP683" s="137"/>
      <c r="AQ683" s="137"/>
      <c r="AR683" s="137"/>
      <c r="AS683" s="137"/>
      <c r="AT683" s="137"/>
      <c r="AU683" s="137"/>
      <c r="AV683" s="137"/>
      <c r="AW683" s="137"/>
      <c r="AX683" s="137"/>
      <c r="AY683" s="137"/>
      <c r="AZ683" s="137"/>
      <c r="BA683" s="137"/>
      <c r="BB683" s="137"/>
      <c r="BC683" s="137"/>
      <c r="BD683" s="137"/>
      <c r="BE683" s="137"/>
      <c r="BF683" s="137"/>
      <c r="BG683" s="137"/>
      <c r="BH683" s="137"/>
      <c r="BI683" s="137"/>
      <c r="BJ683" s="137"/>
      <c r="BK683" s="137"/>
      <c r="BL683" s="137"/>
      <c r="BM683" s="137"/>
      <c r="BN683" s="137"/>
      <c r="BO683" s="13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137"/>
      <c r="AN684" s="137"/>
      <c r="AO684" s="137"/>
      <c r="AP684" s="137"/>
      <c r="AQ684" s="137"/>
      <c r="AR684" s="137"/>
      <c r="AS684" s="137"/>
      <c r="AT684" s="137"/>
      <c r="AU684" s="137"/>
      <c r="AV684" s="137"/>
      <c r="AW684" s="137"/>
      <c r="AX684" s="137"/>
      <c r="AY684" s="137"/>
      <c r="AZ684" s="137"/>
      <c r="BA684" s="137"/>
      <c r="BB684" s="137"/>
      <c r="BC684" s="137"/>
      <c r="BD684" s="137"/>
      <c r="BE684" s="137"/>
      <c r="BF684" s="137"/>
      <c r="BG684" s="137"/>
      <c r="BH684" s="137"/>
      <c r="BI684" s="137"/>
      <c r="BJ684" s="137"/>
      <c r="BK684" s="137"/>
      <c r="BL684" s="137"/>
      <c r="BM684" s="137"/>
      <c r="BN684" s="137"/>
      <c r="BO684" s="13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137"/>
      <c r="AN685" s="137"/>
      <c r="AO685" s="137"/>
      <c r="AP685" s="137"/>
      <c r="AQ685" s="137"/>
      <c r="AR685" s="137"/>
      <c r="AS685" s="137"/>
      <c r="AT685" s="137"/>
      <c r="AU685" s="137"/>
      <c r="AV685" s="137"/>
      <c r="AW685" s="137"/>
      <c r="AX685" s="137"/>
      <c r="AY685" s="137"/>
      <c r="AZ685" s="137"/>
      <c r="BA685" s="137"/>
      <c r="BB685" s="137"/>
      <c r="BC685" s="137"/>
      <c r="BD685" s="137"/>
      <c r="BE685" s="137"/>
      <c r="BF685" s="137"/>
      <c r="BG685" s="137"/>
      <c r="BH685" s="137"/>
      <c r="BI685" s="137"/>
      <c r="BJ685" s="137"/>
      <c r="BK685" s="137"/>
      <c r="BL685" s="137"/>
      <c r="BM685" s="137"/>
      <c r="BN685" s="137"/>
      <c r="BO685" s="13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137"/>
      <c r="AN686" s="137"/>
      <c r="AO686" s="137"/>
      <c r="AP686" s="137"/>
      <c r="AQ686" s="137"/>
      <c r="AR686" s="137"/>
      <c r="AS686" s="137"/>
      <c r="AT686" s="137"/>
      <c r="AU686" s="137"/>
      <c r="AV686" s="137"/>
      <c r="AW686" s="137"/>
      <c r="AX686" s="137"/>
      <c r="AY686" s="137"/>
      <c r="AZ686" s="137"/>
      <c r="BA686" s="137"/>
      <c r="BB686" s="137"/>
      <c r="BC686" s="137"/>
      <c r="BD686" s="137"/>
      <c r="BE686" s="137"/>
      <c r="BF686" s="137"/>
      <c r="BG686" s="137"/>
      <c r="BH686" s="137"/>
      <c r="BI686" s="137"/>
      <c r="BJ686" s="137"/>
      <c r="BK686" s="137"/>
      <c r="BL686" s="137"/>
      <c r="BM686" s="137"/>
      <c r="BN686" s="137"/>
      <c r="BO686" s="13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137"/>
      <c r="AN687" s="137"/>
      <c r="AO687" s="137"/>
      <c r="AP687" s="137"/>
      <c r="AQ687" s="137"/>
      <c r="AR687" s="137"/>
      <c r="AS687" s="137"/>
      <c r="AT687" s="137"/>
      <c r="AU687" s="137"/>
      <c r="AV687" s="137"/>
      <c r="AW687" s="137"/>
      <c r="AX687" s="137"/>
      <c r="AY687" s="137"/>
      <c r="AZ687" s="137"/>
      <c r="BA687" s="137"/>
      <c r="BB687" s="137"/>
      <c r="BC687" s="137"/>
      <c r="BD687" s="137"/>
      <c r="BE687" s="137"/>
      <c r="BF687" s="137"/>
      <c r="BG687" s="137"/>
      <c r="BH687" s="137"/>
      <c r="BI687" s="137"/>
      <c r="BJ687" s="137"/>
      <c r="BK687" s="137"/>
      <c r="BL687" s="137"/>
      <c r="BM687" s="137"/>
      <c r="BN687" s="137"/>
      <c r="BO687" s="13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137"/>
      <c r="AN688" s="137"/>
      <c r="AO688" s="137"/>
      <c r="AP688" s="137"/>
      <c r="AQ688" s="137"/>
      <c r="AR688" s="137"/>
      <c r="AS688" s="137"/>
      <c r="AT688" s="137"/>
      <c r="AU688" s="137"/>
      <c r="AV688" s="137"/>
      <c r="AW688" s="137"/>
      <c r="AX688" s="137"/>
      <c r="AY688" s="137"/>
      <c r="AZ688" s="137"/>
      <c r="BA688" s="137"/>
      <c r="BB688" s="137"/>
      <c r="BC688" s="137"/>
      <c r="BD688" s="137"/>
      <c r="BE688" s="137"/>
      <c r="BF688" s="137"/>
      <c r="BG688" s="137"/>
      <c r="BH688" s="137"/>
      <c r="BI688" s="137"/>
      <c r="BJ688" s="137"/>
      <c r="BK688" s="137"/>
      <c r="BL688" s="137"/>
      <c r="BM688" s="137"/>
      <c r="BN688" s="137"/>
      <c r="BO688" s="13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137"/>
      <c r="AN689" s="137"/>
      <c r="AO689" s="137"/>
      <c r="AP689" s="137"/>
      <c r="AQ689" s="137"/>
      <c r="AR689" s="137"/>
      <c r="AS689" s="137"/>
      <c r="AT689" s="137"/>
      <c r="AU689" s="137"/>
      <c r="AV689" s="137"/>
      <c r="AW689" s="137"/>
      <c r="AX689" s="137"/>
      <c r="AY689" s="137"/>
      <c r="AZ689" s="137"/>
      <c r="BA689" s="137"/>
      <c r="BB689" s="137"/>
      <c r="BC689" s="137"/>
      <c r="BD689" s="137"/>
      <c r="BE689" s="137"/>
      <c r="BF689" s="137"/>
      <c r="BG689" s="137"/>
      <c r="BH689" s="137"/>
      <c r="BI689" s="137"/>
      <c r="BJ689" s="137"/>
      <c r="BK689" s="137"/>
      <c r="BL689" s="137"/>
      <c r="BM689" s="137"/>
      <c r="BN689" s="137"/>
      <c r="BO689" s="13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137"/>
      <c r="AN690" s="137"/>
      <c r="AO690" s="137"/>
      <c r="AP690" s="137"/>
      <c r="AQ690" s="137"/>
      <c r="AR690" s="137"/>
      <c r="AS690" s="137"/>
      <c r="AT690" s="137"/>
      <c r="AU690" s="137"/>
      <c r="AV690" s="137"/>
      <c r="AW690" s="137"/>
      <c r="AX690" s="137"/>
      <c r="AY690" s="137"/>
      <c r="AZ690" s="137"/>
      <c r="BA690" s="137"/>
      <c r="BB690" s="137"/>
      <c r="BC690" s="137"/>
      <c r="BD690" s="137"/>
      <c r="BE690" s="137"/>
      <c r="BF690" s="137"/>
      <c r="BG690" s="137"/>
      <c r="BH690" s="137"/>
      <c r="BI690" s="137"/>
      <c r="BJ690" s="137"/>
      <c r="BK690" s="137"/>
      <c r="BL690" s="137"/>
      <c r="BM690" s="137"/>
      <c r="BN690" s="137"/>
      <c r="BO690" s="13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137"/>
      <c r="AN691" s="137"/>
      <c r="AO691" s="137"/>
      <c r="AP691" s="137"/>
      <c r="AQ691" s="137"/>
      <c r="AR691" s="137"/>
      <c r="AS691" s="137"/>
      <c r="AT691" s="137"/>
      <c r="AU691" s="137"/>
      <c r="AV691" s="137"/>
      <c r="AW691" s="137"/>
      <c r="AX691" s="137"/>
      <c r="AY691" s="137"/>
      <c r="AZ691" s="137"/>
      <c r="BA691" s="137"/>
      <c r="BB691" s="137"/>
      <c r="BC691" s="137"/>
      <c r="BD691" s="137"/>
      <c r="BE691" s="137"/>
      <c r="BF691" s="137"/>
      <c r="BG691" s="137"/>
      <c r="BH691" s="137"/>
      <c r="BI691" s="137"/>
      <c r="BJ691" s="137"/>
      <c r="BK691" s="137"/>
      <c r="BL691" s="137"/>
      <c r="BM691" s="137"/>
      <c r="BN691" s="137"/>
      <c r="BO691" s="13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137"/>
      <c r="AN692" s="137"/>
      <c r="AO692" s="137"/>
      <c r="AP692" s="137"/>
      <c r="AQ692" s="137"/>
      <c r="AR692" s="137"/>
      <c r="AS692" s="137"/>
      <c r="AT692" s="137"/>
      <c r="AU692" s="137"/>
      <c r="AV692" s="137"/>
      <c r="AW692" s="137"/>
      <c r="AX692" s="137"/>
      <c r="AY692" s="137"/>
      <c r="AZ692" s="137"/>
      <c r="BA692" s="137"/>
      <c r="BB692" s="137"/>
      <c r="BC692" s="137"/>
      <c r="BD692" s="137"/>
      <c r="BE692" s="137"/>
      <c r="BF692" s="137"/>
      <c r="BG692" s="137"/>
      <c r="BH692" s="137"/>
      <c r="BI692" s="137"/>
      <c r="BJ692" s="137"/>
      <c r="BK692" s="137"/>
      <c r="BL692" s="137"/>
      <c r="BM692" s="137"/>
      <c r="BN692" s="137"/>
      <c r="BO692" s="13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137"/>
      <c r="AN693" s="137"/>
      <c r="AO693" s="137"/>
      <c r="AP693" s="137"/>
      <c r="AQ693" s="137"/>
      <c r="AR693" s="137"/>
      <c r="AS693" s="137"/>
      <c r="AT693" s="137"/>
      <c r="AU693" s="137"/>
      <c r="AV693" s="137"/>
      <c r="AW693" s="137"/>
      <c r="AX693" s="137"/>
      <c r="AY693" s="137"/>
      <c r="AZ693" s="137"/>
      <c r="BA693" s="137"/>
      <c r="BB693" s="137"/>
      <c r="BC693" s="137"/>
      <c r="BD693" s="137"/>
      <c r="BE693" s="137"/>
      <c r="BF693" s="137"/>
      <c r="BG693" s="137"/>
      <c r="BH693" s="137"/>
      <c r="BI693" s="137"/>
      <c r="BJ693" s="137"/>
      <c r="BK693" s="137"/>
      <c r="BL693" s="137"/>
      <c r="BM693" s="137"/>
      <c r="BN693" s="137"/>
      <c r="BO693" s="13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137"/>
      <c r="AN694" s="137"/>
      <c r="AO694" s="137"/>
      <c r="AP694" s="137"/>
      <c r="AQ694" s="137"/>
      <c r="AR694" s="137"/>
      <c r="AS694" s="137"/>
      <c r="AT694" s="137"/>
      <c r="AU694" s="137"/>
      <c r="AV694" s="137"/>
      <c r="AW694" s="137"/>
      <c r="AX694" s="137"/>
      <c r="AY694" s="137"/>
      <c r="AZ694" s="137"/>
      <c r="BA694" s="137"/>
      <c r="BB694" s="137"/>
      <c r="BC694" s="137"/>
      <c r="BD694" s="137"/>
      <c r="BE694" s="137"/>
      <c r="BF694" s="137"/>
      <c r="BG694" s="137"/>
      <c r="BH694" s="137"/>
      <c r="BI694" s="137"/>
      <c r="BJ694" s="137"/>
      <c r="BK694" s="137"/>
      <c r="BL694" s="137"/>
      <c r="BM694" s="137"/>
      <c r="BN694" s="137"/>
      <c r="BO694" s="13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137"/>
      <c r="AN695" s="137"/>
      <c r="AO695" s="137"/>
      <c r="AP695" s="137"/>
      <c r="AQ695" s="137"/>
      <c r="AR695" s="137"/>
      <c r="AS695" s="137"/>
      <c r="AT695" s="137"/>
      <c r="AU695" s="137"/>
      <c r="AV695" s="137"/>
      <c r="AW695" s="137"/>
      <c r="AX695" s="137"/>
      <c r="AY695" s="137"/>
      <c r="AZ695" s="137"/>
      <c r="BA695" s="137"/>
      <c r="BB695" s="137"/>
      <c r="BC695" s="137"/>
      <c r="BD695" s="137"/>
      <c r="BE695" s="137"/>
      <c r="BF695" s="137"/>
      <c r="BG695" s="137"/>
      <c r="BH695" s="137"/>
      <c r="BI695" s="137"/>
      <c r="BJ695" s="137"/>
      <c r="BK695" s="137"/>
      <c r="BL695" s="137"/>
      <c r="BM695" s="137"/>
      <c r="BN695" s="137"/>
      <c r="BO695" s="13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137"/>
      <c r="AN696" s="137"/>
      <c r="AO696" s="137"/>
      <c r="AP696" s="137"/>
      <c r="AQ696" s="137"/>
      <c r="AR696" s="137"/>
      <c r="AS696" s="137"/>
      <c r="AT696" s="137"/>
      <c r="AU696" s="137"/>
      <c r="AV696" s="137"/>
      <c r="AW696" s="137"/>
      <c r="AX696" s="137"/>
      <c r="AY696" s="137"/>
      <c r="AZ696" s="137"/>
      <c r="BA696" s="137"/>
      <c r="BB696" s="137"/>
      <c r="BC696" s="137"/>
      <c r="BD696" s="137"/>
      <c r="BE696" s="137"/>
      <c r="BF696" s="137"/>
      <c r="BG696" s="137"/>
      <c r="BH696" s="137"/>
      <c r="BI696" s="137"/>
      <c r="BJ696" s="137"/>
      <c r="BK696" s="137"/>
      <c r="BL696" s="137"/>
      <c r="BM696" s="137"/>
      <c r="BN696" s="137"/>
      <c r="BO696" s="13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137"/>
      <c r="AN697" s="137"/>
      <c r="AO697" s="137"/>
      <c r="AP697" s="137"/>
      <c r="AQ697" s="137"/>
      <c r="AR697" s="137"/>
      <c r="AS697" s="137"/>
      <c r="AT697" s="137"/>
      <c r="AU697" s="137"/>
      <c r="AV697" s="137"/>
      <c r="AW697" s="137"/>
      <c r="AX697" s="137"/>
      <c r="AY697" s="137"/>
      <c r="AZ697" s="137"/>
      <c r="BA697" s="137"/>
      <c r="BB697" s="137"/>
      <c r="BC697" s="137"/>
      <c r="BD697" s="137"/>
      <c r="BE697" s="137"/>
      <c r="BF697" s="137"/>
      <c r="BG697" s="137"/>
      <c r="BH697" s="137"/>
      <c r="BI697" s="137"/>
      <c r="BJ697" s="137"/>
      <c r="BK697" s="137"/>
      <c r="BL697" s="137"/>
      <c r="BM697" s="137"/>
      <c r="BN697" s="137"/>
      <c r="BO697" s="13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137"/>
      <c r="AN698" s="137"/>
      <c r="AO698" s="137"/>
      <c r="AP698" s="137"/>
      <c r="AQ698" s="137"/>
      <c r="AR698" s="137"/>
      <c r="AS698" s="137"/>
      <c r="AT698" s="137"/>
      <c r="AU698" s="137"/>
      <c r="AV698" s="137"/>
      <c r="AW698" s="137"/>
      <c r="AX698" s="137"/>
      <c r="AY698" s="137"/>
      <c r="AZ698" s="137"/>
      <c r="BA698" s="137"/>
      <c r="BB698" s="137"/>
      <c r="BC698" s="137"/>
      <c r="BD698" s="137"/>
      <c r="BE698" s="137"/>
      <c r="BF698" s="137"/>
      <c r="BG698" s="137"/>
      <c r="BH698" s="137"/>
      <c r="BI698" s="137"/>
      <c r="BJ698" s="137"/>
      <c r="BK698" s="137"/>
      <c r="BL698" s="137"/>
      <c r="BM698" s="137"/>
      <c r="BN698" s="137"/>
      <c r="BO698" s="13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137"/>
      <c r="AN699" s="137"/>
      <c r="AO699" s="137"/>
      <c r="AP699" s="137"/>
      <c r="AQ699" s="137"/>
      <c r="AR699" s="137"/>
      <c r="AS699" s="137"/>
      <c r="AT699" s="137"/>
      <c r="AU699" s="137"/>
      <c r="AV699" s="137"/>
      <c r="AW699" s="137"/>
      <c r="AX699" s="137"/>
      <c r="AY699" s="137"/>
      <c r="AZ699" s="137"/>
      <c r="BA699" s="137"/>
      <c r="BB699" s="137"/>
      <c r="BC699" s="137"/>
      <c r="BD699" s="137"/>
      <c r="BE699" s="137"/>
      <c r="BF699" s="137"/>
      <c r="BG699" s="137"/>
      <c r="BH699" s="137"/>
      <c r="BI699" s="137"/>
      <c r="BJ699" s="137"/>
      <c r="BK699" s="137"/>
      <c r="BL699" s="137"/>
      <c r="BM699" s="137"/>
      <c r="BN699" s="137"/>
      <c r="BO699" s="13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137"/>
      <c r="AN700" s="137"/>
      <c r="AO700" s="137"/>
      <c r="AP700" s="137"/>
      <c r="AQ700" s="137"/>
      <c r="AR700" s="137"/>
      <c r="AS700" s="137"/>
      <c r="AT700" s="137"/>
      <c r="AU700" s="137"/>
      <c r="AV700" s="137"/>
      <c r="AW700" s="137"/>
      <c r="AX700" s="137"/>
      <c r="AY700" s="137"/>
      <c r="AZ700" s="137"/>
      <c r="BA700" s="137"/>
      <c r="BB700" s="137"/>
      <c r="BC700" s="137"/>
      <c r="BD700" s="137"/>
      <c r="BE700" s="137"/>
      <c r="BF700" s="137"/>
      <c r="BG700" s="137"/>
      <c r="BH700" s="137"/>
      <c r="BI700" s="137"/>
      <c r="BJ700" s="137"/>
      <c r="BK700" s="137"/>
      <c r="BL700" s="137"/>
      <c r="BM700" s="137"/>
      <c r="BN700" s="137"/>
      <c r="BO700" s="13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137"/>
      <c r="AN701" s="137"/>
      <c r="AO701" s="137"/>
      <c r="AP701" s="137"/>
      <c r="AQ701" s="137"/>
      <c r="AR701" s="137"/>
      <c r="AS701" s="137"/>
      <c r="AT701" s="137"/>
      <c r="AU701" s="137"/>
      <c r="AV701" s="137"/>
      <c r="AW701" s="137"/>
      <c r="AX701" s="137"/>
      <c r="AY701" s="137"/>
      <c r="AZ701" s="137"/>
      <c r="BA701" s="137"/>
      <c r="BB701" s="137"/>
      <c r="BC701" s="137"/>
      <c r="BD701" s="137"/>
      <c r="BE701" s="137"/>
      <c r="BF701" s="137"/>
      <c r="BG701" s="137"/>
      <c r="BH701" s="137"/>
      <c r="BI701" s="137"/>
      <c r="BJ701" s="137"/>
      <c r="BK701" s="137"/>
      <c r="BL701" s="137"/>
      <c r="BM701" s="137"/>
      <c r="BN701" s="137"/>
      <c r="BO701" s="13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137"/>
      <c r="AN702" s="137"/>
      <c r="AO702" s="137"/>
      <c r="AP702" s="137"/>
      <c r="AQ702" s="137"/>
      <c r="AR702" s="137"/>
      <c r="AS702" s="137"/>
      <c r="AT702" s="137"/>
      <c r="AU702" s="137"/>
      <c r="AV702" s="137"/>
      <c r="AW702" s="137"/>
      <c r="AX702" s="137"/>
      <c r="AY702" s="137"/>
      <c r="AZ702" s="137"/>
      <c r="BA702" s="137"/>
      <c r="BB702" s="137"/>
      <c r="BC702" s="137"/>
      <c r="BD702" s="137"/>
      <c r="BE702" s="137"/>
      <c r="BF702" s="137"/>
      <c r="BG702" s="137"/>
      <c r="BH702" s="137"/>
      <c r="BI702" s="137"/>
      <c r="BJ702" s="137"/>
      <c r="BK702" s="137"/>
      <c r="BL702" s="137"/>
      <c r="BM702" s="137"/>
      <c r="BN702" s="137"/>
      <c r="BO702" s="13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137"/>
      <c r="AN703" s="137"/>
      <c r="AO703" s="137"/>
      <c r="AP703" s="137"/>
      <c r="AQ703" s="137"/>
      <c r="AR703" s="137"/>
      <c r="AS703" s="137"/>
      <c r="AT703" s="137"/>
      <c r="AU703" s="137"/>
      <c r="AV703" s="137"/>
      <c r="AW703" s="137"/>
      <c r="AX703" s="137"/>
      <c r="AY703" s="137"/>
      <c r="AZ703" s="137"/>
      <c r="BA703" s="137"/>
      <c r="BB703" s="137"/>
      <c r="BC703" s="137"/>
      <c r="BD703" s="137"/>
      <c r="BE703" s="137"/>
      <c r="BF703" s="137"/>
      <c r="BG703" s="137"/>
      <c r="BH703" s="137"/>
      <c r="BI703" s="137"/>
      <c r="BJ703" s="137"/>
      <c r="BK703" s="137"/>
      <c r="BL703" s="137"/>
      <c r="BM703" s="137"/>
      <c r="BN703" s="137"/>
      <c r="BO703" s="13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137"/>
      <c r="AN704" s="137"/>
      <c r="AO704" s="137"/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37"/>
      <c r="BD704" s="137"/>
      <c r="BE704" s="137"/>
      <c r="BF704" s="137"/>
      <c r="BG704" s="137"/>
      <c r="BH704" s="137"/>
      <c r="BI704" s="137"/>
      <c r="BJ704" s="137"/>
      <c r="BK704" s="137"/>
      <c r="BL704" s="137"/>
      <c r="BM704" s="137"/>
      <c r="BN704" s="137"/>
      <c r="BO704" s="13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137"/>
      <c r="AN705" s="137"/>
      <c r="AO705" s="137"/>
      <c r="AP705" s="137"/>
      <c r="AQ705" s="137"/>
      <c r="AR705" s="137"/>
      <c r="AS705" s="137"/>
      <c r="AT705" s="137"/>
      <c r="AU705" s="137"/>
      <c r="AV705" s="137"/>
      <c r="AW705" s="137"/>
      <c r="AX705" s="137"/>
      <c r="AY705" s="137"/>
      <c r="AZ705" s="137"/>
      <c r="BA705" s="137"/>
      <c r="BB705" s="137"/>
      <c r="BC705" s="137"/>
      <c r="BD705" s="137"/>
      <c r="BE705" s="137"/>
      <c r="BF705" s="137"/>
      <c r="BG705" s="137"/>
      <c r="BH705" s="137"/>
      <c r="BI705" s="137"/>
      <c r="BJ705" s="137"/>
      <c r="BK705" s="137"/>
      <c r="BL705" s="137"/>
      <c r="BM705" s="137"/>
      <c r="BN705" s="137"/>
      <c r="BO705" s="13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137"/>
      <c r="AN706" s="137"/>
      <c r="AO706" s="137"/>
      <c r="AP706" s="137"/>
      <c r="AQ706" s="137"/>
      <c r="AR706" s="137"/>
      <c r="AS706" s="137"/>
      <c r="AT706" s="137"/>
      <c r="AU706" s="137"/>
      <c r="AV706" s="137"/>
      <c r="AW706" s="137"/>
      <c r="AX706" s="137"/>
      <c r="AY706" s="137"/>
      <c r="AZ706" s="137"/>
      <c r="BA706" s="137"/>
      <c r="BB706" s="137"/>
      <c r="BC706" s="137"/>
      <c r="BD706" s="137"/>
      <c r="BE706" s="137"/>
      <c r="BF706" s="137"/>
      <c r="BG706" s="137"/>
      <c r="BH706" s="137"/>
      <c r="BI706" s="137"/>
      <c r="BJ706" s="137"/>
      <c r="BK706" s="137"/>
      <c r="BL706" s="137"/>
      <c r="BM706" s="137"/>
      <c r="BN706" s="137"/>
      <c r="BO706" s="13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137"/>
      <c r="AN707" s="137"/>
      <c r="AO707" s="137"/>
      <c r="AP707" s="137"/>
      <c r="AQ707" s="137"/>
      <c r="AR707" s="137"/>
      <c r="AS707" s="137"/>
      <c r="AT707" s="137"/>
      <c r="AU707" s="137"/>
      <c r="AV707" s="137"/>
      <c r="AW707" s="137"/>
      <c r="AX707" s="137"/>
      <c r="AY707" s="137"/>
      <c r="AZ707" s="137"/>
      <c r="BA707" s="137"/>
      <c r="BB707" s="137"/>
      <c r="BC707" s="137"/>
      <c r="BD707" s="137"/>
      <c r="BE707" s="137"/>
      <c r="BF707" s="137"/>
      <c r="BG707" s="137"/>
      <c r="BH707" s="137"/>
      <c r="BI707" s="137"/>
      <c r="BJ707" s="137"/>
      <c r="BK707" s="137"/>
      <c r="BL707" s="137"/>
      <c r="BM707" s="137"/>
      <c r="BN707" s="137"/>
      <c r="BO707" s="13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137"/>
      <c r="AN708" s="137"/>
      <c r="AO708" s="137"/>
      <c r="AP708" s="137"/>
      <c r="AQ708" s="137"/>
      <c r="AR708" s="137"/>
      <c r="AS708" s="137"/>
      <c r="AT708" s="137"/>
      <c r="AU708" s="137"/>
      <c r="AV708" s="137"/>
      <c r="AW708" s="137"/>
      <c r="AX708" s="137"/>
      <c r="AY708" s="137"/>
      <c r="AZ708" s="137"/>
      <c r="BA708" s="137"/>
      <c r="BB708" s="137"/>
      <c r="BC708" s="137"/>
      <c r="BD708" s="137"/>
      <c r="BE708" s="137"/>
      <c r="BF708" s="137"/>
      <c r="BG708" s="137"/>
      <c r="BH708" s="137"/>
      <c r="BI708" s="137"/>
      <c r="BJ708" s="137"/>
      <c r="BK708" s="137"/>
      <c r="BL708" s="137"/>
      <c r="BM708" s="137"/>
      <c r="BN708" s="137"/>
      <c r="BO708" s="13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137"/>
      <c r="AN709" s="137"/>
      <c r="AO709" s="137"/>
      <c r="AP709" s="137"/>
      <c r="AQ709" s="137"/>
      <c r="AR709" s="137"/>
      <c r="AS709" s="137"/>
      <c r="AT709" s="137"/>
      <c r="AU709" s="137"/>
      <c r="AV709" s="137"/>
      <c r="AW709" s="137"/>
      <c r="AX709" s="137"/>
      <c r="AY709" s="137"/>
      <c r="AZ709" s="137"/>
      <c r="BA709" s="137"/>
      <c r="BB709" s="137"/>
      <c r="BC709" s="137"/>
      <c r="BD709" s="137"/>
      <c r="BE709" s="137"/>
      <c r="BF709" s="137"/>
      <c r="BG709" s="137"/>
      <c r="BH709" s="137"/>
      <c r="BI709" s="137"/>
      <c r="BJ709" s="137"/>
      <c r="BK709" s="137"/>
      <c r="BL709" s="137"/>
      <c r="BM709" s="137"/>
      <c r="BN709" s="137"/>
      <c r="BO709" s="13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137"/>
      <c r="AN710" s="137"/>
      <c r="AO710" s="137"/>
      <c r="AP710" s="137"/>
      <c r="AQ710" s="137"/>
      <c r="AR710" s="137"/>
      <c r="AS710" s="137"/>
      <c r="AT710" s="137"/>
      <c r="AU710" s="137"/>
      <c r="AV710" s="137"/>
      <c r="AW710" s="137"/>
      <c r="AX710" s="137"/>
      <c r="AY710" s="137"/>
      <c r="AZ710" s="137"/>
      <c r="BA710" s="137"/>
      <c r="BB710" s="137"/>
      <c r="BC710" s="137"/>
      <c r="BD710" s="137"/>
      <c r="BE710" s="137"/>
      <c r="BF710" s="137"/>
      <c r="BG710" s="137"/>
      <c r="BH710" s="137"/>
      <c r="BI710" s="137"/>
      <c r="BJ710" s="137"/>
      <c r="BK710" s="137"/>
      <c r="BL710" s="137"/>
      <c r="BM710" s="137"/>
      <c r="BN710" s="137"/>
      <c r="BO710" s="13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137"/>
      <c r="AN711" s="137"/>
      <c r="AO711" s="137"/>
      <c r="AP711" s="137"/>
      <c r="AQ711" s="137"/>
      <c r="AR711" s="137"/>
      <c r="AS711" s="137"/>
      <c r="AT711" s="137"/>
      <c r="AU711" s="137"/>
      <c r="AV711" s="137"/>
      <c r="AW711" s="137"/>
      <c r="AX711" s="137"/>
      <c r="AY711" s="137"/>
      <c r="AZ711" s="137"/>
      <c r="BA711" s="137"/>
      <c r="BB711" s="137"/>
      <c r="BC711" s="137"/>
      <c r="BD711" s="137"/>
      <c r="BE711" s="137"/>
      <c r="BF711" s="137"/>
      <c r="BG711" s="137"/>
      <c r="BH711" s="137"/>
      <c r="BI711" s="137"/>
      <c r="BJ711" s="137"/>
      <c r="BK711" s="137"/>
      <c r="BL711" s="137"/>
      <c r="BM711" s="137"/>
      <c r="BN711" s="137"/>
      <c r="BO711" s="13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137"/>
      <c r="AN712" s="137"/>
      <c r="AO712" s="137"/>
      <c r="AP712" s="137"/>
      <c r="AQ712" s="137"/>
      <c r="AR712" s="137"/>
      <c r="AS712" s="137"/>
      <c r="AT712" s="137"/>
      <c r="AU712" s="137"/>
      <c r="AV712" s="137"/>
      <c r="AW712" s="137"/>
      <c r="AX712" s="137"/>
      <c r="AY712" s="137"/>
      <c r="AZ712" s="137"/>
      <c r="BA712" s="137"/>
      <c r="BB712" s="137"/>
      <c r="BC712" s="137"/>
      <c r="BD712" s="137"/>
      <c r="BE712" s="137"/>
      <c r="BF712" s="137"/>
      <c r="BG712" s="137"/>
      <c r="BH712" s="137"/>
      <c r="BI712" s="137"/>
      <c r="BJ712" s="137"/>
      <c r="BK712" s="137"/>
      <c r="BL712" s="137"/>
      <c r="BM712" s="137"/>
      <c r="BN712" s="137"/>
      <c r="BO712" s="13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137"/>
      <c r="AN713" s="137"/>
      <c r="AO713" s="137"/>
      <c r="AP713" s="137"/>
      <c r="AQ713" s="137"/>
      <c r="AR713" s="137"/>
      <c r="AS713" s="137"/>
      <c r="AT713" s="137"/>
      <c r="AU713" s="137"/>
      <c r="AV713" s="137"/>
      <c r="AW713" s="137"/>
      <c r="AX713" s="137"/>
      <c r="AY713" s="137"/>
      <c r="AZ713" s="137"/>
      <c r="BA713" s="137"/>
      <c r="BB713" s="137"/>
      <c r="BC713" s="137"/>
      <c r="BD713" s="137"/>
      <c r="BE713" s="137"/>
      <c r="BF713" s="137"/>
      <c r="BG713" s="137"/>
      <c r="BH713" s="137"/>
      <c r="BI713" s="137"/>
      <c r="BJ713" s="137"/>
      <c r="BK713" s="137"/>
      <c r="BL713" s="137"/>
      <c r="BM713" s="137"/>
      <c r="BN713" s="137"/>
      <c r="BO713" s="13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137"/>
      <c r="AN714" s="137"/>
      <c r="AO714" s="137"/>
      <c r="AP714" s="137"/>
      <c r="AQ714" s="137"/>
      <c r="AR714" s="137"/>
      <c r="AS714" s="137"/>
      <c r="AT714" s="137"/>
      <c r="AU714" s="137"/>
      <c r="AV714" s="137"/>
      <c r="AW714" s="137"/>
      <c r="AX714" s="137"/>
      <c r="AY714" s="137"/>
      <c r="AZ714" s="137"/>
      <c r="BA714" s="137"/>
      <c r="BB714" s="137"/>
      <c r="BC714" s="137"/>
      <c r="BD714" s="137"/>
      <c r="BE714" s="137"/>
      <c r="BF714" s="137"/>
      <c r="BG714" s="137"/>
      <c r="BH714" s="137"/>
      <c r="BI714" s="137"/>
      <c r="BJ714" s="137"/>
      <c r="BK714" s="137"/>
      <c r="BL714" s="137"/>
      <c r="BM714" s="137"/>
      <c r="BN714" s="137"/>
      <c r="BO714" s="13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137"/>
      <c r="AN715" s="137"/>
      <c r="AO715" s="137"/>
      <c r="AP715" s="137"/>
      <c r="AQ715" s="137"/>
      <c r="AR715" s="137"/>
      <c r="AS715" s="137"/>
      <c r="AT715" s="137"/>
      <c r="AU715" s="137"/>
      <c r="AV715" s="137"/>
      <c r="AW715" s="137"/>
      <c r="AX715" s="137"/>
      <c r="AY715" s="137"/>
      <c r="AZ715" s="137"/>
      <c r="BA715" s="137"/>
      <c r="BB715" s="137"/>
      <c r="BC715" s="137"/>
      <c r="BD715" s="137"/>
      <c r="BE715" s="137"/>
      <c r="BF715" s="137"/>
      <c r="BG715" s="137"/>
      <c r="BH715" s="137"/>
      <c r="BI715" s="137"/>
      <c r="BJ715" s="137"/>
      <c r="BK715" s="137"/>
      <c r="BL715" s="137"/>
      <c r="BM715" s="137"/>
      <c r="BN715" s="137"/>
      <c r="BO715" s="13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137"/>
      <c r="AN716" s="137"/>
      <c r="AO716" s="137"/>
      <c r="AP716" s="137"/>
      <c r="AQ716" s="137"/>
      <c r="AR716" s="137"/>
      <c r="AS716" s="137"/>
      <c r="AT716" s="137"/>
      <c r="AU716" s="137"/>
      <c r="AV716" s="137"/>
      <c r="AW716" s="137"/>
      <c r="AX716" s="137"/>
      <c r="AY716" s="137"/>
      <c r="AZ716" s="137"/>
      <c r="BA716" s="137"/>
      <c r="BB716" s="137"/>
      <c r="BC716" s="137"/>
      <c r="BD716" s="137"/>
      <c r="BE716" s="137"/>
      <c r="BF716" s="137"/>
      <c r="BG716" s="137"/>
      <c r="BH716" s="137"/>
      <c r="BI716" s="137"/>
      <c r="BJ716" s="137"/>
      <c r="BK716" s="137"/>
      <c r="BL716" s="137"/>
      <c r="BM716" s="137"/>
      <c r="BN716" s="137"/>
      <c r="BO716" s="13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137"/>
      <c r="AN717" s="137"/>
      <c r="AO717" s="137"/>
      <c r="AP717" s="137"/>
      <c r="AQ717" s="137"/>
      <c r="AR717" s="137"/>
      <c r="AS717" s="137"/>
      <c r="AT717" s="137"/>
      <c r="AU717" s="137"/>
      <c r="AV717" s="137"/>
      <c r="AW717" s="137"/>
      <c r="AX717" s="137"/>
      <c r="AY717" s="137"/>
      <c r="AZ717" s="137"/>
      <c r="BA717" s="137"/>
      <c r="BB717" s="137"/>
      <c r="BC717" s="137"/>
      <c r="BD717" s="137"/>
      <c r="BE717" s="137"/>
      <c r="BF717" s="137"/>
      <c r="BG717" s="137"/>
      <c r="BH717" s="137"/>
      <c r="BI717" s="137"/>
      <c r="BJ717" s="137"/>
      <c r="BK717" s="137"/>
      <c r="BL717" s="137"/>
      <c r="BM717" s="137"/>
      <c r="BN717" s="137"/>
      <c r="BO717" s="13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137"/>
      <c r="AN718" s="137"/>
      <c r="AO718" s="137"/>
      <c r="AP718" s="137"/>
      <c r="AQ718" s="137"/>
      <c r="AR718" s="137"/>
      <c r="AS718" s="137"/>
      <c r="AT718" s="137"/>
      <c r="AU718" s="137"/>
      <c r="AV718" s="137"/>
      <c r="AW718" s="137"/>
      <c r="AX718" s="137"/>
      <c r="AY718" s="137"/>
      <c r="AZ718" s="137"/>
      <c r="BA718" s="137"/>
      <c r="BB718" s="137"/>
      <c r="BC718" s="137"/>
      <c r="BD718" s="137"/>
      <c r="BE718" s="137"/>
      <c r="BF718" s="137"/>
      <c r="BG718" s="137"/>
      <c r="BH718" s="137"/>
      <c r="BI718" s="137"/>
      <c r="BJ718" s="137"/>
      <c r="BK718" s="137"/>
      <c r="BL718" s="137"/>
      <c r="BM718" s="137"/>
      <c r="BN718" s="137"/>
      <c r="BO718" s="13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137"/>
      <c r="AN719" s="137"/>
      <c r="AO719" s="137"/>
      <c r="AP719" s="137"/>
      <c r="AQ719" s="137"/>
      <c r="AR719" s="137"/>
      <c r="AS719" s="137"/>
      <c r="AT719" s="137"/>
      <c r="AU719" s="137"/>
      <c r="AV719" s="137"/>
      <c r="AW719" s="137"/>
      <c r="AX719" s="137"/>
      <c r="AY719" s="137"/>
      <c r="AZ719" s="137"/>
      <c r="BA719" s="137"/>
      <c r="BB719" s="137"/>
      <c r="BC719" s="137"/>
      <c r="BD719" s="137"/>
      <c r="BE719" s="137"/>
      <c r="BF719" s="137"/>
      <c r="BG719" s="137"/>
      <c r="BH719" s="137"/>
      <c r="BI719" s="137"/>
      <c r="BJ719" s="137"/>
      <c r="BK719" s="137"/>
      <c r="BL719" s="137"/>
      <c r="BM719" s="137"/>
      <c r="BN719" s="137"/>
      <c r="BO719" s="13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137"/>
      <c r="AN720" s="137"/>
      <c r="AO720" s="137"/>
      <c r="AP720" s="137"/>
      <c r="AQ720" s="137"/>
      <c r="AR720" s="137"/>
      <c r="AS720" s="137"/>
      <c r="AT720" s="137"/>
      <c r="AU720" s="137"/>
      <c r="AV720" s="137"/>
      <c r="AW720" s="137"/>
      <c r="AX720" s="137"/>
      <c r="AY720" s="137"/>
      <c r="AZ720" s="137"/>
      <c r="BA720" s="137"/>
      <c r="BB720" s="137"/>
      <c r="BC720" s="137"/>
      <c r="BD720" s="137"/>
      <c r="BE720" s="137"/>
      <c r="BF720" s="137"/>
      <c r="BG720" s="137"/>
      <c r="BH720" s="137"/>
      <c r="BI720" s="137"/>
      <c r="BJ720" s="137"/>
      <c r="BK720" s="137"/>
      <c r="BL720" s="137"/>
      <c r="BM720" s="137"/>
      <c r="BN720" s="137"/>
      <c r="BO720" s="13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137"/>
      <c r="AN721" s="137"/>
      <c r="AO721" s="137"/>
      <c r="AP721" s="137"/>
      <c r="AQ721" s="137"/>
      <c r="AR721" s="137"/>
      <c r="AS721" s="137"/>
      <c r="AT721" s="137"/>
      <c r="AU721" s="137"/>
      <c r="AV721" s="137"/>
      <c r="AW721" s="137"/>
      <c r="AX721" s="137"/>
      <c r="AY721" s="137"/>
      <c r="AZ721" s="137"/>
      <c r="BA721" s="137"/>
      <c r="BB721" s="137"/>
      <c r="BC721" s="137"/>
      <c r="BD721" s="137"/>
      <c r="BE721" s="137"/>
      <c r="BF721" s="137"/>
      <c r="BG721" s="137"/>
      <c r="BH721" s="137"/>
      <c r="BI721" s="137"/>
      <c r="BJ721" s="137"/>
      <c r="BK721" s="137"/>
      <c r="BL721" s="137"/>
      <c r="BM721" s="137"/>
      <c r="BN721" s="137"/>
      <c r="BO721" s="13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137"/>
      <c r="AN722" s="137"/>
      <c r="AO722" s="137"/>
      <c r="AP722" s="137"/>
      <c r="AQ722" s="137"/>
      <c r="AR722" s="137"/>
      <c r="AS722" s="137"/>
      <c r="AT722" s="137"/>
      <c r="AU722" s="137"/>
      <c r="AV722" s="137"/>
      <c r="AW722" s="137"/>
      <c r="AX722" s="137"/>
      <c r="AY722" s="137"/>
      <c r="AZ722" s="137"/>
      <c r="BA722" s="137"/>
      <c r="BB722" s="137"/>
      <c r="BC722" s="137"/>
      <c r="BD722" s="137"/>
      <c r="BE722" s="137"/>
      <c r="BF722" s="137"/>
      <c r="BG722" s="137"/>
      <c r="BH722" s="137"/>
      <c r="BI722" s="137"/>
      <c r="BJ722" s="137"/>
      <c r="BK722" s="137"/>
      <c r="BL722" s="137"/>
      <c r="BM722" s="137"/>
      <c r="BN722" s="137"/>
      <c r="BO722" s="13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137"/>
      <c r="AN723" s="137"/>
      <c r="AO723" s="137"/>
      <c r="AP723" s="137"/>
      <c r="AQ723" s="137"/>
      <c r="AR723" s="137"/>
      <c r="AS723" s="137"/>
      <c r="AT723" s="137"/>
      <c r="AU723" s="137"/>
      <c r="AV723" s="137"/>
      <c r="AW723" s="137"/>
      <c r="AX723" s="137"/>
      <c r="AY723" s="137"/>
      <c r="AZ723" s="137"/>
      <c r="BA723" s="137"/>
      <c r="BB723" s="137"/>
      <c r="BC723" s="137"/>
      <c r="BD723" s="137"/>
      <c r="BE723" s="137"/>
      <c r="BF723" s="137"/>
      <c r="BG723" s="137"/>
      <c r="BH723" s="137"/>
      <c r="BI723" s="137"/>
      <c r="BJ723" s="137"/>
      <c r="BK723" s="137"/>
      <c r="BL723" s="137"/>
      <c r="BM723" s="137"/>
      <c r="BN723" s="137"/>
      <c r="BO723" s="13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137"/>
      <c r="AN724" s="137"/>
      <c r="AO724" s="137"/>
      <c r="AP724" s="137"/>
      <c r="AQ724" s="137"/>
      <c r="AR724" s="137"/>
      <c r="AS724" s="137"/>
      <c r="AT724" s="137"/>
      <c r="AU724" s="137"/>
      <c r="AV724" s="137"/>
      <c r="AW724" s="137"/>
      <c r="AX724" s="137"/>
      <c r="AY724" s="137"/>
      <c r="AZ724" s="137"/>
      <c r="BA724" s="137"/>
      <c r="BB724" s="137"/>
      <c r="BC724" s="137"/>
      <c r="BD724" s="137"/>
      <c r="BE724" s="137"/>
      <c r="BF724" s="137"/>
      <c r="BG724" s="137"/>
      <c r="BH724" s="137"/>
      <c r="BI724" s="137"/>
      <c r="BJ724" s="137"/>
      <c r="BK724" s="137"/>
      <c r="BL724" s="137"/>
      <c r="BM724" s="137"/>
      <c r="BN724" s="137"/>
      <c r="BO724" s="13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137"/>
      <c r="AN725" s="137"/>
      <c r="AO725" s="137"/>
      <c r="AP725" s="137"/>
      <c r="AQ725" s="137"/>
      <c r="AR725" s="137"/>
      <c r="AS725" s="137"/>
      <c r="AT725" s="137"/>
      <c r="AU725" s="137"/>
      <c r="AV725" s="137"/>
      <c r="AW725" s="137"/>
      <c r="AX725" s="137"/>
      <c r="AY725" s="137"/>
      <c r="AZ725" s="137"/>
      <c r="BA725" s="137"/>
      <c r="BB725" s="137"/>
      <c r="BC725" s="137"/>
      <c r="BD725" s="137"/>
      <c r="BE725" s="137"/>
      <c r="BF725" s="137"/>
      <c r="BG725" s="137"/>
      <c r="BH725" s="137"/>
      <c r="BI725" s="137"/>
      <c r="BJ725" s="137"/>
      <c r="BK725" s="137"/>
      <c r="BL725" s="137"/>
      <c r="BM725" s="137"/>
      <c r="BN725" s="137"/>
      <c r="BO725" s="13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137"/>
      <c r="AN726" s="137"/>
      <c r="AO726" s="137"/>
      <c r="AP726" s="137"/>
      <c r="AQ726" s="137"/>
      <c r="AR726" s="137"/>
      <c r="AS726" s="137"/>
      <c r="AT726" s="137"/>
      <c r="AU726" s="137"/>
      <c r="AV726" s="137"/>
      <c r="AW726" s="137"/>
      <c r="AX726" s="137"/>
      <c r="AY726" s="137"/>
      <c r="AZ726" s="137"/>
      <c r="BA726" s="137"/>
      <c r="BB726" s="137"/>
      <c r="BC726" s="137"/>
      <c r="BD726" s="137"/>
      <c r="BE726" s="137"/>
      <c r="BF726" s="137"/>
      <c r="BG726" s="137"/>
      <c r="BH726" s="137"/>
      <c r="BI726" s="137"/>
      <c r="BJ726" s="137"/>
      <c r="BK726" s="137"/>
      <c r="BL726" s="137"/>
      <c r="BM726" s="137"/>
      <c r="BN726" s="137"/>
      <c r="BO726" s="13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137"/>
      <c r="AN727" s="137"/>
      <c r="AO727" s="137"/>
      <c r="AP727" s="137"/>
      <c r="AQ727" s="137"/>
      <c r="AR727" s="137"/>
      <c r="AS727" s="137"/>
      <c r="AT727" s="137"/>
      <c r="AU727" s="137"/>
      <c r="AV727" s="137"/>
      <c r="AW727" s="137"/>
      <c r="AX727" s="137"/>
      <c r="AY727" s="137"/>
      <c r="AZ727" s="137"/>
      <c r="BA727" s="137"/>
      <c r="BB727" s="137"/>
      <c r="BC727" s="137"/>
      <c r="BD727" s="137"/>
      <c r="BE727" s="137"/>
      <c r="BF727" s="137"/>
      <c r="BG727" s="137"/>
      <c r="BH727" s="137"/>
      <c r="BI727" s="137"/>
      <c r="BJ727" s="137"/>
      <c r="BK727" s="137"/>
      <c r="BL727" s="137"/>
      <c r="BM727" s="137"/>
      <c r="BN727" s="137"/>
      <c r="BO727" s="13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137"/>
      <c r="AN728" s="137"/>
      <c r="AO728" s="137"/>
      <c r="AP728" s="137"/>
      <c r="AQ728" s="137"/>
      <c r="AR728" s="137"/>
      <c r="AS728" s="137"/>
      <c r="AT728" s="137"/>
      <c r="AU728" s="137"/>
      <c r="AV728" s="137"/>
      <c r="AW728" s="137"/>
      <c r="AX728" s="137"/>
      <c r="AY728" s="137"/>
      <c r="AZ728" s="137"/>
      <c r="BA728" s="137"/>
      <c r="BB728" s="137"/>
      <c r="BC728" s="137"/>
      <c r="BD728" s="137"/>
      <c r="BE728" s="137"/>
      <c r="BF728" s="137"/>
      <c r="BG728" s="137"/>
      <c r="BH728" s="137"/>
      <c r="BI728" s="137"/>
      <c r="BJ728" s="137"/>
      <c r="BK728" s="137"/>
      <c r="BL728" s="137"/>
      <c r="BM728" s="137"/>
      <c r="BN728" s="137"/>
      <c r="BO728" s="13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137"/>
      <c r="AN729" s="137"/>
      <c r="AO729" s="137"/>
      <c r="AP729" s="137"/>
      <c r="AQ729" s="137"/>
      <c r="AR729" s="137"/>
      <c r="AS729" s="137"/>
      <c r="AT729" s="137"/>
      <c r="AU729" s="137"/>
      <c r="AV729" s="137"/>
      <c r="AW729" s="137"/>
      <c r="AX729" s="137"/>
      <c r="AY729" s="137"/>
      <c r="AZ729" s="137"/>
      <c r="BA729" s="137"/>
      <c r="BB729" s="137"/>
      <c r="BC729" s="137"/>
      <c r="BD729" s="137"/>
      <c r="BE729" s="137"/>
      <c r="BF729" s="137"/>
      <c r="BG729" s="137"/>
      <c r="BH729" s="137"/>
      <c r="BI729" s="137"/>
      <c r="BJ729" s="137"/>
      <c r="BK729" s="137"/>
      <c r="BL729" s="137"/>
      <c r="BM729" s="137"/>
      <c r="BN729" s="137"/>
      <c r="BO729" s="13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137"/>
      <c r="AN730" s="137"/>
      <c r="AO730" s="137"/>
      <c r="AP730" s="137"/>
      <c r="AQ730" s="137"/>
      <c r="AR730" s="137"/>
      <c r="AS730" s="137"/>
      <c r="AT730" s="137"/>
      <c r="AU730" s="137"/>
      <c r="AV730" s="137"/>
      <c r="AW730" s="137"/>
      <c r="AX730" s="137"/>
      <c r="AY730" s="137"/>
      <c r="AZ730" s="137"/>
      <c r="BA730" s="137"/>
      <c r="BB730" s="137"/>
      <c r="BC730" s="137"/>
      <c r="BD730" s="137"/>
      <c r="BE730" s="137"/>
      <c r="BF730" s="137"/>
      <c r="BG730" s="137"/>
      <c r="BH730" s="137"/>
      <c r="BI730" s="137"/>
      <c r="BJ730" s="137"/>
      <c r="BK730" s="137"/>
      <c r="BL730" s="137"/>
      <c r="BM730" s="137"/>
      <c r="BN730" s="137"/>
      <c r="BO730" s="13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137"/>
      <c r="AN731" s="137"/>
      <c r="AO731" s="137"/>
      <c r="AP731" s="137"/>
      <c r="AQ731" s="137"/>
      <c r="AR731" s="137"/>
      <c r="AS731" s="137"/>
      <c r="AT731" s="137"/>
      <c r="AU731" s="137"/>
      <c r="AV731" s="137"/>
      <c r="AW731" s="137"/>
      <c r="AX731" s="137"/>
      <c r="AY731" s="137"/>
      <c r="AZ731" s="137"/>
      <c r="BA731" s="137"/>
      <c r="BB731" s="137"/>
      <c r="BC731" s="137"/>
      <c r="BD731" s="137"/>
      <c r="BE731" s="137"/>
      <c r="BF731" s="137"/>
      <c r="BG731" s="137"/>
      <c r="BH731" s="137"/>
      <c r="BI731" s="137"/>
      <c r="BJ731" s="137"/>
      <c r="BK731" s="137"/>
      <c r="BL731" s="137"/>
      <c r="BM731" s="137"/>
      <c r="BN731" s="137"/>
      <c r="BO731" s="13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137"/>
      <c r="AN732" s="137"/>
      <c r="AO732" s="137"/>
      <c r="AP732" s="137"/>
      <c r="AQ732" s="137"/>
      <c r="AR732" s="137"/>
      <c r="AS732" s="137"/>
      <c r="AT732" s="137"/>
      <c r="AU732" s="137"/>
      <c r="AV732" s="137"/>
      <c r="AW732" s="137"/>
      <c r="AX732" s="137"/>
      <c r="AY732" s="137"/>
      <c r="AZ732" s="137"/>
      <c r="BA732" s="137"/>
      <c r="BB732" s="137"/>
      <c r="BC732" s="137"/>
      <c r="BD732" s="137"/>
      <c r="BE732" s="137"/>
      <c r="BF732" s="137"/>
      <c r="BG732" s="137"/>
      <c r="BH732" s="137"/>
      <c r="BI732" s="137"/>
      <c r="BJ732" s="137"/>
      <c r="BK732" s="137"/>
      <c r="BL732" s="137"/>
      <c r="BM732" s="137"/>
      <c r="BN732" s="137"/>
      <c r="BO732" s="13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137"/>
      <c r="AN733" s="137"/>
      <c r="AO733" s="137"/>
      <c r="AP733" s="137"/>
      <c r="AQ733" s="137"/>
      <c r="AR733" s="137"/>
      <c r="AS733" s="137"/>
      <c r="AT733" s="137"/>
      <c r="AU733" s="137"/>
      <c r="AV733" s="137"/>
      <c r="AW733" s="137"/>
      <c r="AX733" s="137"/>
      <c r="AY733" s="137"/>
      <c r="AZ733" s="137"/>
      <c r="BA733" s="137"/>
      <c r="BB733" s="137"/>
      <c r="BC733" s="137"/>
      <c r="BD733" s="137"/>
      <c r="BE733" s="137"/>
      <c r="BF733" s="137"/>
      <c r="BG733" s="137"/>
      <c r="BH733" s="137"/>
      <c r="BI733" s="137"/>
      <c r="BJ733" s="137"/>
      <c r="BK733" s="137"/>
      <c r="BL733" s="137"/>
      <c r="BM733" s="137"/>
      <c r="BN733" s="137"/>
      <c r="BO733" s="13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137"/>
      <c r="AN734" s="137"/>
      <c r="AO734" s="137"/>
      <c r="AP734" s="137"/>
      <c r="AQ734" s="137"/>
      <c r="AR734" s="137"/>
      <c r="AS734" s="137"/>
      <c r="AT734" s="137"/>
      <c r="AU734" s="137"/>
      <c r="AV734" s="137"/>
      <c r="AW734" s="137"/>
      <c r="AX734" s="137"/>
      <c r="AY734" s="137"/>
      <c r="AZ734" s="137"/>
      <c r="BA734" s="137"/>
      <c r="BB734" s="137"/>
      <c r="BC734" s="137"/>
      <c r="BD734" s="137"/>
      <c r="BE734" s="137"/>
      <c r="BF734" s="137"/>
      <c r="BG734" s="137"/>
      <c r="BH734" s="137"/>
      <c r="BI734" s="137"/>
      <c r="BJ734" s="137"/>
      <c r="BK734" s="137"/>
      <c r="BL734" s="137"/>
      <c r="BM734" s="137"/>
      <c r="BN734" s="137"/>
      <c r="BO734" s="13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137"/>
      <c r="AN735" s="137"/>
      <c r="AO735" s="137"/>
      <c r="AP735" s="137"/>
      <c r="AQ735" s="137"/>
      <c r="AR735" s="137"/>
      <c r="AS735" s="137"/>
      <c r="AT735" s="137"/>
      <c r="AU735" s="137"/>
      <c r="AV735" s="137"/>
      <c r="AW735" s="137"/>
      <c r="AX735" s="137"/>
      <c r="AY735" s="137"/>
      <c r="AZ735" s="137"/>
      <c r="BA735" s="137"/>
      <c r="BB735" s="137"/>
      <c r="BC735" s="137"/>
      <c r="BD735" s="137"/>
      <c r="BE735" s="137"/>
      <c r="BF735" s="137"/>
      <c r="BG735" s="137"/>
      <c r="BH735" s="137"/>
      <c r="BI735" s="137"/>
      <c r="BJ735" s="137"/>
      <c r="BK735" s="137"/>
      <c r="BL735" s="137"/>
      <c r="BM735" s="137"/>
      <c r="BN735" s="137"/>
      <c r="BO735" s="13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137"/>
      <c r="AN736" s="137"/>
      <c r="AO736" s="137"/>
      <c r="AP736" s="137"/>
      <c r="AQ736" s="137"/>
      <c r="AR736" s="137"/>
      <c r="AS736" s="137"/>
      <c r="AT736" s="137"/>
      <c r="AU736" s="137"/>
      <c r="AV736" s="137"/>
      <c r="AW736" s="137"/>
      <c r="AX736" s="137"/>
      <c r="AY736" s="137"/>
      <c r="AZ736" s="137"/>
      <c r="BA736" s="137"/>
      <c r="BB736" s="137"/>
      <c r="BC736" s="137"/>
      <c r="BD736" s="137"/>
      <c r="BE736" s="137"/>
      <c r="BF736" s="137"/>
      <c r="BG736" s="137"/>
      <c r="BH736" s="137"/>
      <c r="BI736" s="137"/>
      <c r="BJ736" s="137"/>
      <c r="BK736" s="137"/>
      <c r="BL736" s="137"/>
      <c r="BM736" s="137"/>
      <c r="BN736" s="137"/>
      <c r="BO736" s="13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137"/>
      <c r="AN737" s="137"/>
      <c r="AO737" s="137"/>
      <c r="AP737" s="137"/>
      <c r="AQ737" s="137"/>
      <c r="AR737" s="137"/>
      <c r="AS737" s="137"/>
      <c r="AT737" s="137"/>
      <c r="AU737" s="137"/>
      <c r="AV737" s="137"/>
      <c r="AW737" s="137"/>
      <c r="AX737" s="137"/>
      <c r="AY737" s="137"/>
      <c r="AZ737" s="137"/>
      <c r="BA737" s="137"/>
      <c r="BB737" s="137"/>
      <c r="BC737" s="137"/>
      <c r="BD737" s="137"/>
      <c r="BE737" s="137"/>
      <c r="BF737" s="137"/>
      <c r="BG737" s="137"/>
      <c r="BH737" s="137"/>
      <c r="BI737" s="137"/>
      <c r="BJ737" s="137"/>
      <c r="BK737" s="137"/>
      <c r="BL737" s="137"/>
      <c r="BM737" s="137"/>
      <c r="BN737" s="137"/>
      <c r="BO737" s="13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137"/>
      <c r="AN738" s="137"/>
      <c r="AO738" s="137"/>
      <c r="AP738" s="137"/>
      <c r="AQ738" s="137"/>
      <c r="AR738" s="137"/>
      <c r="AS738" s="137"/>
      <c r="AT738" s="137"/>
      <c r="AU738" s="137"/>
      <c r="AV738" s="137"/>
      <c r="AW738" s="137"/>
      <c r="AX738" s="137"/>
      <c r="AY738" s="137"/>
      <c r="AZ738" s="137"/>
      <c r="BA738" s="137"/>
      <c r="BB738" s="137"/>
      <c r="BC738" s="137"/>
      <c r="BD738" s="137"/>
      <c r="BE738" s="137"/>
      <c r="BF738" s="137"/>
      <c r="BG738" s="137"/>
      <c r="BH738" s="137"/>
      <c r="BI738" s="137"/>
      <c r="BJ738" s="137"/>
      <c r="BK738" s="137"/>
      <c r="BL738" s="137"/>
      <c r="BM738" s="137"/>
      <c r="BN738" s="137"/>
      <c r="BO738" s="13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137"/>
      <c r="AN739" s="137"/>
      <c r="AO739" s="137"/>
      <c r="AP739" s="137"/>
      <c r="AQ739" s="137"/>
      <c r="AR739" s="137"/>
      <c r="AS739" s="137"/>
      <c r="AT739" s="137"/>
      <c r="AU739" s="137"/>
      <c r="AV739" s="137"/>
      <c r="AW739" s="137"/>
      <c r="AX739" s="137"/>
      <c r="AY739" s="137"/>
      <c r="AZ739" s="137"/>
      <c r="BA739" s="137"/>
      <c r="BB739" s="137"/>
      <c r="BC739" s="137"/>
      <c r="BD739" s="137"/>
      <c r="BE739" s="137"/>
      <c r="BF739" s="137"/>
      <c r="BG739" s="137"/>
      <c r="BH739" s="137"/>
      <c r="BI739" s="137"/>
      <c r="BJ739" s="137"/>
      <c r="BK739" s="137"/>
      <c r="BL739" s="137"/>
      <c r="BM739" s="137"/>
      <c r="BN739" s="137"/>
      <c r="BO739" s="13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137"/>
      <c r="AN740" s="137"/>
      <c r="AO740" s="137"/>
      <c r="AP740" s="137"/>
      <c r="AQ740" s="137"/>
      <c r="AR740" s="137"/>
      <c r="AS740" s="137"/>
      <c r="AT740" s="137"/>
      <c r="AU740" s="137"/>
      <c r="AV740" s="137"/>
      <c r="AW740" s="137"/>
      <c r="AX740" s="137"/>
      <c r="AY740" s="137"/>
      <c r="AZ740" s="137"/>
      <c r="BA740" s="137"/>
      <c r="BB740" s="137"/>
      <c r="BC740" s="137"/>
      <c r="BD740" s="137"/>
      <c r="BE740" s="137"/>
      <c r="BF740" s="137"/>
      <c r="BG740" s="137"/>
      <c r="BH740" s="137"/>
      <c r="BI740" s="137"/>
      <c r="BJ740" s="137"/>
      <c r="BK740" s="137"/>
      <c r="BL740" s="137"/>
      <c r="BM740" s="137"/>
      <c r="BN740" s="137"/>
      <c r="BO740" s="13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137"/>
      <c r="AN741" s="137"/>
      <c r="AO741" s="137"/>
      <c r="AP741" s="137"/>
      <c r="AQ741" s="137"/>
      <c r="AR741" s="137"/>
      <c r="AS741" s="137"/>
      <c r="AT741" s="137"/>
      <c r="AU741" s="137"/>
      <c r="AV741" s="137"/>
      <c r="AW741" s="137"/>
      <c r="AX741" s="137"/>
      <c r="AY741" s="137"/>
      <c r="AZ741" s="137"/>
      <c r="BA741" s="137"/>
      <c r="BB741" s="137"/>
      <c r="BC741" s="137"/>
      <c r="BD741" s="137"/>
      <c r="BE741" s="137"/>
      <c r="BF741" s="137"/>
      <c r="BG741" s="137"/>
      <c r="BH741" s="137"/>
      <c r="BI741" s="137"/>
      <c r="BJ741" s="137"/>
      <c r="BK741" s="137"/>
      <c r="BL741" s="137"/>
      <c r="BM741" s="137"/>
      <c r="BN741" s="137"/>
      <c r="BO741" s="13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137"/>
      <c r="AN742" s="137"/>
      <c r="AO742" s="137"/>
      <c r="AP742" s="137"/>
      <c r="AQ742" s="137"/>
      <c r="AR742" s="137"/>
      <c r="AS742" s="137"/>
      <c r="AT742" s="137"/>
      <c r="AU742" s="137"/>
      <c r="AV742" s="137"/>
      <c r="AW742" s="137"/>
      <c r="AX742" s="137"/>
      <c r="AY742" s="137"/>
      <c r="AZ742" s="137"/>
      <c r="BA742" s="137"/>
      <c r="BB742" s="137"/>
      <c r="BC742" s="137"/>
      <c r="BD742" s="137"/>
      <c r="BE742" s="137"/>
      <c r="BF742" s="137"/>
      <c r="BG742" s="137"/>
      <c r="BH742" s="137"/>
      <c r="BI742" s="137"/>
      <c r="BJ742" s="137"/>
      <c r="BK742" s="137"/>
      <c r="BL742" s="137"/>
      <c r="BM742" s="137"/>
      <c r="BN742" s="137"/>
      <c r="BO742" s="13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137"/>
      <c r="AN743" s="137"/>
      <c r="AO743" s="137"/>
      <c r="AP743" s="137"/>
      <c r="AQ743" s="137"/>
      <c r="AR743" s="137"/>
      <c r="AS743" s="137"/>
      <c r="AT743" s="137"/>
      <c r="AU743" s="137"/>
      <c r="AV743" s="137"/>
      <c r="AW743" s="137"/>
      <c r="AX743" s="137"/>
      <c r="AY743" s="137"/>
      <c r="AZ743" s="137"/>
      <c r="BA743" s="137"/>
      <c r="BB743" s="137"/>
      <c r="BC743" s="137"/>
      <c r="BD743" s="137"/>
      <c r="BE743" s="137"/>
      <c r="BF743" s="137"/>
      <c r="BG743" s="137"/>
      <c r="BH743" s="137"/>
      <c r="BI743" s="137"/>
      <c r="BJ743" s="137"/>
      <c r="BK743" s="137"/>
      <c r="BL743" s="137"/>
      <c r="BM743" s="137"/>
      <c r="BN743" s="137"/>
      <c r="BO743" s="13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137"/>
      <c r="AN744" s="137"/>
      <c r="AO744" s="137"/>
      <c r="AP744" s="137"/>
      <c r="AQ744" s="137"/>
      <c r="AR744" s="137"/>
      <c r="AS744" s="137"/>
      <c r="AT744" s="137"/>
      <c r="AU744" s="137"/>
      <c r="AV744" s="137"/>
      <c r="AW744" s="137"/>
      <c r="AX744" s="137"/>
      <c r="AY744" s="137"/>
      <c r="AZ744" s="137"/>
      <c r="BA744" s="137"/>
      <c r="BB744" s="137"/>
      <c r="BC744" s="137"/>
      <c r="BD744" s="137"/>
      <c r="BE744" s="137"/>
      <c r="BF744" s="137"/>
      <c r="BG744" s="137"/>
      <c r="BH744" s="137"/>
      <c r="BI744" s="137"/>
      <c r="BJ744" s="137"/>
      <c r="BK744" s="137"/>
      <c r="BL744" s="137"/>
      <c r="BM744" s="137"/>
      <c r="BN744" s="137"/>
      <c r="BO744" s="13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137"/>
      <c r="AN745" s="137"/>
      <c r="AO745" s="137"/>
      <c r="AP745" s="137"/>
      <c r="AQ745" s="137"/>
      <c r="AR745" s="137"/>
      <c r="AS745" s="137"/>
      <c r="AT745" s="137"/>
      <c r="AU745" s="137"/>
      <c r="AV745" s="137"/>
      <c r="AW745" s="137"/>
      <c r="AX745" s="137"/>
      <c r="AY745" s="137"/>
      <c r="AZ745" s="137"/>
      <c r="BA745" s="137"/>
      <c r="BB745" s="137"/>
      <c r="BC745" s="137"/>
      <c r="BD745" s="137"/>
      <c r="BE745" s="137"/>
      <c r="BF745" s="137"/>
      <c r="BG745" s="137"/>
      <c r="BH745" s="137"/>
      <c r="BI745" s="137"/>
      <c r="BJ745" s="137"/>
      <c r="BK745" s="137"/>
      <c r="BL745" s="137"/>
      <c r="BM745" s="137"/>
      <c r="BN745" s="137"/>
      <c r="BO745" s="13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137"/>
      <c r="AN746" s="137"/>
      <c r="AO746" s="137"/>
      <c r="AP746" s="137"/>
      <c r="AQ746" s="137"/>
      <c r="AR746" s="137"/>
      <c r="AS746" s="137"/>
      <c r="AT746" s="137"/>
      <c r="AU746" s="137"/>
      <c r="AV746" s="137"/>
      <c r="AW746" s="137"/>
      <c r="AX746" s="137"/>
      <c r="AY746" s="137"/>
      <c r="AZ746" s="137"/>
      <c r="BA746" s="137"/>
      <c r="BB746" s="137"/>
      <c r="BC746" s="137"/>
      <c r="BD746" s="137"/>
      <c r="BE746" s="137"/>
      <c r="BF746" s="137"/>
      <c r="BG746" s="137"/>
      <c r="BH746" s="137"/>
      <c r="BI746" s="137"/>
      <c r="BJ746" s="137"/>
      <c r="BK746" s="137"/>
      <c r="BL746" s="137"/>
      <c r="BM746" s="137"/>
      <c r="BN746" s="137"/>
      <c r="BO746" s="13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137"/>
      <c r="AN747" s="137"/>
      <c r="AO747" s="137"/>
      <c r="AP747" s="137"/>
      <c r="AQ747" s="137"/>
      <c r="AR747" s="137"/>
      <c r="AS747" s="137"/>
      <c r="AT747" s="137"/>
      <c r="AU747" s="137"/>
      <c r="AV747" s="137"/>
      <c r="AW747" s="137"/>
      <c r="AX747" s="137"/>
      <c r="AY747" s="137"/>
      <c r="AZ747" s="137"/>
      <c r="BA747" s="137"/>
      <c r="BB747" s="137"/>
      <c r="BC747" s="137"/>
      <c r="BD747" s="137"/>
      <c r="BE747" s="137"/>
      <c r="BF747" s="137"/>
      <c r="BG747" s="137"/>
      <c r="BH747" s="137"/>
      <c r="BI747" s="137"/>
      <c r="BJ747" s="137"/>
      <c r="BK747" s="137"/>
      <c r="BL747" s="137"/>
      <c r="BM747" s="137"/>
      <c r="BN747" s="137"/>
      <c r="BO747" s="13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137"/>
      <c r="AN748" s="137"/>
      <c r="AO748" s="137"/>
      <c r="AP748" s="137"/>
      <c r="AQ748" s="137"/>
      <c r="AR748" s="137"/>
      <c r="AS748" s="137"/>
      <c r="AT748" s="137"/>
      <c r="AU748" s="137"/>
      <c r="AV748" s="137"/>
      <c r="AW748" s="137"/>
      <c r="AX748" s="137"/>
      <c r="AY748" s="137"/>
      <c r="AZ748" s="137"/>
      <c r="BA748" s="137"/>
      <c r="BB748" s="137"/>
      <c r="BC748" s="137"/>
      <c r="BD748" s="137"/>
      <c r="BE748" s="137"/>
      <c r="BF748" s="137"/>
      <c r="BG748" s="137"/>
      <c r="BH748" s="137"/>
      <c r="BI748" s="137"/>
      <c r="BJ748" s="137"/>
      <c r="BK748" s="137"/>
      <c r="BL748" s="137"/>
      <c r="BM748" s="137"/>
      <c r="BN748" s="137"/>
      <c r="BO748" s="13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137"/>
      <c r="AN749" s="137"/>
      <c r="AO749" s="137"/>
      <c r="AP749" s="137"/>
      <c r="AQ749" s="137"/>
      <c r="AR749" s="137"/>
      <c r="AS749" s="137"/>
      <c r="AT749" s="137"/>
      <c r="AU749" s="137"/>
      <c r="AV749" s="137"/>
      <c r="AW749" s="137"/>
      <c r="AX749" s="137"/>
      <c r="AY749" s="137"/>
      <c r="AZ749" s="137"/>
      <c r="BA749" s="137"/>
      <c r="BB749" s="137"/>
      <c r="BC749" s="137"/>
      <c r="BD749" s="137"/>
      <c r="BE749" s="137"/>
      <c r="BF749" s="137"/>
      <c r="BG749" s="137"/>
      <c r="BH749" s="137"/>
      <c r="BI749" s="137"/>
      <c r="BJ749" s="137"/>
      <c r="BK749" s="137"/>
      <c r="BL749" s="137"/>
      <c r="BM749" s="137"/>
      <c r="BN749" s="137"/>
      <c r="BO749" s="13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137"/>
      <c r="AN750" s="137"/>
      <c r="AO750" s="137"/>
      <c r="AP750" s="137"/>
      <c r="AQ750" s="137"/>
      <c r="AR750" s="137"/>
      <c r="AS750" s="137"/>
      <c r="AT750" s="137"/>
      <c r="AU750" s="137"/>
      <c r="AV750" s="137"/>
      <c r="AW750" s="137"/>
      <c r="AX750" s="137"/>
      <c r="AY750" s="137"/>
      <c r="AZ750" s="137"/>
      <c r="BA750" s="137"/>
      <c r="BB750" s="137"/>
      <c r="BC750" s="137"/>
      <c r="BD750" s="137"/>
      <c r="BE750" s="137"/>
      <c r="BF750" s="137"/>
      <c r="BG750" s="137"/>
      <c r="BH750" s="137"/>
      <c r="BI750" s="137"/>
      <c r="BJ750" s="137"/>
      <c r="BK750" s="137"/>
      <c r="BL750" s="137"/>
      <c r="BM750" s="137"/>
      <c r="BN750" s="137"/>
      <c r="BO750" s="13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137"/>
      <c r="AN751" s="137"/>
      <c r="AO751" s="137"/>
      <c r="AP751" s="137"/>
      <c r="AQ751" s="137"/>
      <c r="AR751" s="137"/>
      <c r="AS751" s="137"/>
      <c r="AT751" s="137"/>
      <c r="AU751" s="137"/>
      <c r="AV751" s="137"/>
      <c r="AW751" s="137"/>
      <c r="AX751" s="137"/>
      <c r="AY751" s="137"/>
      <c r="AZ751" s="137"/>
      <c r="BA751" s="137"/>
      <c r="BB751" s="137"/>
      <c r="BC751" s="137"/>
      <c r="BD751" s="137"/>
      <c r="BE751" s="137"/>
      <c r="BF751" s="137"/>
      <c r="BG751" s="137"/>
      <c r="BH751" s="137"/>
      <c r="BI751" s="137"/>
      <c r="BJ751" s="137"/>
      <c r="BK751" s="137"/>
      <c r="BL751" s="137"/>
      <c r="BM751" s="137"/>
      <c r="BN751" s="137"/>
      <c r="BO751" s="13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137"/>
      <c r="AN752" s="137"/>
      <c r="AO752" s="137"/>
      <c r="AP752" s="137"/>
      <c r="AQ752" s="137"/>
      <c r="AR752" s="137"/>
      <c r="AS752" s="137"/>
      <c r="AT752" s="137"/>
      <c r="AU752" s="137"/>
      <c r="AV752" s="137"/>
      <c r="AW752" s="137"/>
      <c r="AX752" s="137"/>
      <c r="AY752" s="137"/>
      <c r="AZ752" s="137"/>
      <c r="BA752" s="137"/>
      <c r="BB752" s="137"/>
      <c r="BC752" s="137"/>
      <c r="BD752" s="137"/>
      <c r="BE752" s="137"/>
      <c r="BF752" s="137"/>
      <c r="BG752" s="137"/>
      <c r="BH752" s="137"/>
      <c r="BI752" s="137"/>
      <c r="BJ752" s="137"/>
      <c r="BK752" s="137"/>
      <c r="BL752" s="137"/>
      <c r="BM752" s="137"/>
      <c r="BN752" s="137"/>
      <c r="BO752" s="13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137"/>
      <c r="AN753" s="137"/>
      <c r="AO753" s="137"/>
      <c r="AP753" s="137"/>
      <c r="AQ753" s="137"/>
      <c r="AR753" s="137"/>
      <c r="AS753" s="137"/>
      <c r="AT753" s="137"/>
      <c r="AU753" s="137"/>
      <c r="AV753" s="137"/>
      <c r="AW753" s="137"/>
      <c r="AX753" s="137"/>
      <c r="AY753" s="137"/>
      <c r="AZ753" s="137"/>
      <c r="BA753" s="137"/>
      <c r="BB753" s="137"/>
      <c r="BC753" s="137"/>
      <c r="BD753" s="137"/>
      <c r="BE753" s="137"/>
      <c r="BF753" s="137"/>
      <c r="BG753" s="137"/>
      <c r="BH753" s="137"/>
      <c r="BI753" s="137"/>
      <c r="BJ753" s="137"/>
      <c r="BK753" s="137"/>
      <c r="BL753" s="137"/>
      <c r="BM753" s="137"/>
      <c r="BN753" s="137"/>
      <c r="BO753" s="13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137"/>
      <c r="AN754" s="137"/>
      <c r="AO754" s="137"/>
      <c r="AP754" s="137"/>
      <c r="AQ754" s="137"/>
      <c r="AR754" s="137"/>
      <c r="AS754" s="137"/>
      <c r="AT754" s="137"/>
      <c r="AU754" s="137"/>
      <c r="AV754" s="137"/>
      <c r="AW754" s="137"/>
      <c r="AX754" s="137"/>
      <c r="AY754" s="137"/>
      <c r="AZ754" s="137"/>
      <c r="BA754" s="137"/>
      <c r="BB754" s="137"/>
      <c r="BC754" s="137"/>
      <c r="BD754" s="137"/>
      <c r="BE754" s="137"/>
      <c r="BF754" s="137"/>
      <c r="BG754" s="137"/>
      <c r="BH754" s="137"/>
      <c r="BI754" s="137"/>
      <c r="BJ754" s="137"/>
      <c r="BK754" s="137"/>
      <c r="BL754" s="137"/>
      <c r="BM754" s="137"/>
      <c r="BN754" s="137"/>
      <c r="BO754" s="13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137"/>
      <c r="AN755" s="137"/>
      <c r="AO755" s="137"/>
      <c r="AP755" s="137"/>
      <c r="AQ755" s="137"/>
      <c r="AR755" s="137"/>
      <c r="AS755" s="137"/>
      <c r="AT755" s="137"/>
      <c r="AU755" s="137"/>
      <c r="AV755" s="137"/>
      <c r="AW755" s="137"/>
      <c r="AX755" s="137"/>
      <c r="AY755" s="137"/>
      <c r="AZ755" s="137"/>
      <c r="BA755" s="137"/>
      <c r="BB755" s="137"/>
      <c r="BC755" s="137"/>
      <c r="BD755" s="137"/>
      <c r="BE755" s="137"/>
      <c r="BF755" s="137"/>
      <c r="BG755" s="137"/>
      <c r="BH755" s="137"/>
      <c r="BI755" s="137"/>
      <c r="BJ755" s="137"/>
      <c r="BK755" s="137"/>
      <c r="BL755" s="137"/>
      <c r="BM755" s="137"/>
      <c r="BN755" s="137"/>
      <c r="BO755" s="13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137"/>
      <c r="AN756" s="137"/>
      <c r="AO756" s="137"/>
      <c r="AP756" s="137"/>
      <c r="AQ756" s="137"/>
      <c r="AR756" s="137"/>
      <c r="AS756" s="137"/>
      <c r="AT756" s="137"/>
      <c r="AU756" s="137"/>
      <c r="AV756" s="137"/>
      <c r="AW756" s="137"/>
      <c r="AX756" s="137"/>
      <c r="AY756" s="137"/>
      <c r="AZ756" s="137"/>
      <c r="BA756" s="137"/>
      <c r="BB756" s="137"/>
      <c r="BC756" s="137"/>
      <c r="BD756" s="137"/>
      <c r="BE756" s="137"/>
      <c r="BF756" s="137"/>
      <c r="BG756" s="137"/>
      <c r="BH756" s="137"/>
      <c r="BI756" s="137"/>
      <c r="BJ756" s="137"/>
      <c r="BK756" s="137"/>
      <c r="BL756" s="137"/>
      <c r="BM756" s="137"/>
      <c r="BN756" s="137"/>
      <c r="BO756" s="13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137"/>
      <c r="AN757" s="137"/>
      <c r="AO757" s="137"/>
      <c r="AP757" s="137"/>
      <c r="AQ757" s="137"/>
      <c r="AR757" s="137"/>
      <c r="AS757" s="137"/>
      <c r="AT757" s="137"/>
      <c r="AU757" s="137"/>
      <c r="AV757" s="137"/>
      <c r="AW757" s="137"/>
      <c r="AX757" s="137"/>
      <c r="AY757" s="137"/>
      <c r="AZ757" s="137"/>
      <c r="BA757" s="137"/>
      <c r="BB757" s="137"/>
      <c r="BC757" s="137"/>
      <c r="BD757" s="137"/>
      <c r="BE757" s="137"/>
      <c r="BF757" s="137"/>
      <c r="BG757" s="137"/>
      <c r="BH757" s="137"/>
      <c r="BI757" s="137"/>
      <c r="BJ757" s="137"/>
      <c r="BK757" s="137"/>
      <c r="BL757" s="137"/>
      <c r="BM757" s="137"/>
      <c r="BN757" s="137"/>
      <c r="BO757" s="13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137"/>
      <c r="AN758" s="137"/>
      <c r="AO758" s="137"/>
      <c r="AP758" s="137"/>
      <c r="AQ758" s="137"/>
      <c r="AR758" s="137"/>
      <c r="AS758" s="137"/>
      <c r="AT758" s="137"/>
      <c r="AU758" s="137"/>
      <c r="AV758" s="137"/>
      <c r="AW758" s="137"/>
      <c r="AX758" s="137"/>
      <c r="AY758" s="137"/>
      <c r="AZ758" s="137"/>
      <c r="BA758" s="137"/>
      <c r="BB758" s="137"/>
      <c r="BC758" s="137"/>
      <c r="BD758" s="137"/>
      <c r="BE758" s="137"/>
      <c r="BF758" s="137"/>
      <c r="BG758" s="137"/>
      <c r="BH758" s="137"/>
      <c r="BI758" s="137"/>
      <c r="BJ758" s="137"/>
      <c r="BK758" s="137"/>
      <c r="BL758" s="137"/>
      <c r="BM758" s="137"/>
      <c r="BN758" s="137"/>
      <c r="BO758" s="13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137"/>
      <c r="AN759" s="137"/>
      <c r="AO759" s="137"/>
      <c r="AP759" s="137"/>
      <c r="AQ759" s="137"/>
      <c r="AR759" s="137"/>
      <c r="AS759" s="137"/>
      <c r="AT759" s="137"/>
      <c r="AU759" s="137"/>
      <c r="AV759" s="137"/>
      <c r="AW759" s="137"/>
      <c r="AX759" s="137"/>
      <c r="AY759" s="137"/>
      <c r="AZ759" s="137"/>
      <c r="BA759" s="137"/>
      <c r="BB759" s="137"/>
      <c r="BC759" s="137"/>
      <c r="BD759" s="137"/>
      <c r="BE759" s="137"/>
      <c r="BF759" s="137"/>
      <c r="BG759" s="137"/>
      <c r="BH759" s="137"/>
      <c r="BI759" s="137"/>
      <c r="BJ759" s="137"/>
      <c r="BK759" s="137"/>
      <c r="BL759" s="137"/>
      <c r="BM759" s="137"/>
      <c r="BN759" s="137"/>
      <c r="BO759" s="13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137"/>
      <c r="AN760" s="137"/>
      <c r="AO760" s="137"/>
      <c r="AP760" s="137"/>
      <c r="AQ760" s="137"/>
      <c r="AR760" s="137"/>
      <c r="AS760" s="137"/>
      <c r="AT760" s="137"/>
      <c r="AU760" s="137"/>
      <c r="AV760" s="137"/>
      <c r="AW760" s="137"/>
      <c r="AX760" s="137"/>
      <c r="AY760" s="137"/>
      <c r="AZ760" s="137"/>
      <c r="BA760" s="137"/>
      <c r="BB760" s="137"/>
      <c r="BC760" s="137"/>
      <c r="BD760" s="137"/>
      <c r="BE760" s="137"/>
      <c r="BF760" s="137"/>
      <c r="BG760" s="137"/>
      <c r="BH760" s="137"/>
      <c r="BI760" s="137"/>
      <c r="BJ760" s="137"/>
      <c r="BK760" s="137"/>
      <c r="BL760" s="137"/>
      <c r="BM760" s="137"/>
      <c r="BN760" s="137"/>
      <c r="BO760" s="13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137"/>
      <c r="AN761" s="137"/>
      <c r="AO761" s="137"/>
      <c r="AP761" s="137"/>
      <c r="AQ761" s="137"/>
      <c r="AR761" s="137"/>
      <c r="AS761" s="137"/>
      <c r="AT761" s="137"/>
      <c r="AU761" s="137"/>
      <c r="AV761" s="137"/>
      <c r="AW761" s="137"/>
      <c r="AX761" s="137"/>
      <c r="AY761" s="137"/>
      <c r="AZ761" s="137"/>
      <c r="BA761" s="137"/>
      <c r="BB761" s="137"/>
      <c r="BC761" s="137"/>
      <c r="BD761" s="137"/>
      <c r="BE761" s="137"/>
      <c r="BF761" s="137"/>
      <c r="BG761" s="137"/>
      <c r="BH761" s="137"/>
      <c r="BI761" s="137"/>
      <c r="BJ761" s="137"/>
      <c r="BK761" s="137"/>
      <c r="BL761" s="137"/>
      <c r="BM761" s="137"/>
      <c r="BN761" s="137"/>
      <c r="BO761" s="13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137"/>
      <c r="AN762" s="137"/>
      <c r="AO762" s="137"/>
      <c r="AP762" s="137"/>
      <c r="AQ762" s="137"/>
      <c r="AR762" s="137"/>
      <c r="AS762" s="137"/>
      <c r="AT762" s="137"/>
      <c r="AU762" s="137"/>
      <c r="AV762" s="137"/>
      <c r="AW762" s="137"/>
      <c r="AX762" s="137"/>
      <c r="AY762" s="137"/>
      <c r="AZ762" s="137"/>
      <c r="BA762" s="137"/>
      <c r="BB762" s="137"/>
      <c r="BC762" s="137"/>
      <c r="BD762" s="137"/>
      <c r="BE762" s="137"/>
      <c r="BF762" s="137"/>
      <c r="BG762" s="137"/>
      <c r="BH762" s="137"/>
      <c r="BI762" s="137"/>
      <c r="BJ762" s="137"/>
      <c r="BK762" s="137"/>
      <c r="BL762" s="137"/>
      <c r="BM762" s="137"/>
      <c r="BN762" s="137"/>
      <c r="BO762" s="13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137"/>
      <c r="AN763" s="137"/>
      <c r="AO763" s="137"/>
      <c r="AP763" s="137"/>
      <c r="AQ763" s="137"/>
      <c r="AR763" s="137"/>
      <c r="AS763" s="137"/>
      <c r="AT763" s="137"/>
      <c r="AU763" s="137"/>
      <c r="AV763" s="137"/>
      <c r="AW763" s="137"/>
      <c r="AX763" s="137"/>
      <c r="AY763" s="137"/>
      <c r="AZ763" s="137"/>
      <c r="BA763" s="137"/>
      <c r="BB763" s="137"/>
      <c r="BC763" s="137"/>
      <c r="BD763" s="137"/>
      <c r="BE763" s="137"/>
      <c r="BF763" s="137"/>
      <c r="BG763" s="137"/>
      <c r="BH763" s="137"/>
      <c r="BI763" s="137"/>
      <c r="BJ763" s="137"/>
      <c r="BK763" s="137"/>
      <c r="BL763" s="137"/>
      <c r="BM763" s="137"/>
      <c r="BN763" s="137"/>
      <c r="BO763" s="13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137"/>
      <c r="AN764" s="137"/>
      <c r="AO764" s="137"/>
      <c r="AP764" s="137"/>
      <c r="AQ764" s="137"/>
      <c r="AR764" s="137"/>
      <c r="AS764" s="137"/>
      <c r="AT764" s="137"/>
      <c r="AU764" s="137"/>
      <c r="AV764" s="137"/>
      <c r="AW764" s="137"/>
      <c r="AX764" s="137"/>
      <c r="AY764" s="137"/>
      <c r="AZ764" s="137"/>
      <c r="BA764" s="137"/>
      <c r="BB764" s="137"/>
      <c r="BC764" s="137"/>
      <c r="BD764" s="137"/>
      <c r="BE764" s="137"/>
      <c r="BF764" s="137"/>
      <c r="BG764" s="137"/>
      <c r="BH764" s="137"/>
      <c r="BI764" s="137"/>
      <c r="BJ764" s="137"/>
      <c r="BK764" s="137"/>
      <c r="BL764" s="137"/>
      <c r="BM764" s="137"/>
      <c r="BN764" s="137"/>
      <c r="BO764" s="13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137"/>
      <c r="AN765" s="137"/>
      <c r="AO765" s="137"/>
      <c r="AP765" s="137"/>
      <c r="AQ765" s="137"/>
      <c r="AR765" s="137"/>
      <c r="AS765" s="137"/>
      <c r="AT765" s="137"/>
      <c r="AU765" s="137"/>
      <c r="AV765" s="137"/>
      <c r="AW765" s="137"/>
      <c r="AX765" s="137"/>
      <c r="AY765" s="137"/>
      <c r="AZ765" s="137"/>
      <c r="BA765" s="137"/>
      <c r="BB765" s="137"/>
      <c r="BC765" s="137"/>
      <c r="BD765" s="137"/>
      <c r="BE765" s="137"/>
      <c r="BF765" s="137"/>
      <c r="BG765" s="137"/>
      <c r="BH765" s="137"/>
      <c r="BI765" s="137"/>
      <c r="BJ765" s="137"/>
      <c r="BK765" s="137"/>
      <c r="BL765" s="137"/>
      <c r="BM765" s="137"/>
      <c r="BN765" s="137"/>
      <c r="BO765" s="13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137"/>
      <c r="AN766" s="137"/>
      <c r="AO766" s="137"/>
      <c r="AP766" s="137"/>
      <c r="AQ766" s="137"/>
      <c r="AR766" s="137"/>
      <c r="AS766" s="137"/>
      <c r="AT766" s="137"/>
      <c r="AU766" s="137"/>
      <c r="AV766" s="137"/>
      <c r="AW766" s="137"/>
      <c r="AX766" s="137"/>
      <c r="AY766" s="137"/>
      <c r="AZ766" s="137"/>
      <c r="BA766" s="137"/>
      <c r="BB766" s="137"/>
      <c r="BC766" s="137"/>
      <c r="BD766" s="137"/>
      <c r="BE766" s="137"/>
      <c r="BF766" s="137"/>
      <c r="BG766" s="137"/>
      <c r="BH766" s="137"/>
      <c r="BI766" s="137"/>
      <c r="BJ766" s="137"/>
      <c r="BK766" s="137"/>
      <c r="BL766" s="137"/>
      <c r="BM766" s="137"/>
      <c r="BN766" s="137"/>
      <c r="BO766" s="13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137"/>
      <c r="AN767" s="137"/>
      <c r="AO767" s="137"/>
      <c r="AP767" s="137"/>
      <c r="AQ767" s="137"/>
      <c r="AR767" s="137"/>
      <c r="AS767" s="137"/>
      <c r="AT767" s="137"/>
      <c r="AU767" s="137"/>
      <c r="AV767" s="137"/>
      <c r="AW767" s="137"/>
      <c r="AX767" s="137"/>
      <c r="AY767" s="137"/>
      <c r="AZ767" s="137"/>
      <c r="BA767" s="137"/>
      <c r="BB767" s="137"/>
      <c r="BC767" s="137"/>
      <c r="BD767" s="137"/>
      <c r="BE767" s="137"/>
      <c r="BF767" s="137"/>
      <c r="BG767" s="137"/>
      <c r="BH767" s="137"/>
      <c r="BI767" s="137"/>
      <c r="BJ767" s="137"/>
      <c r="BK767" s="137"/>
      <c r="BL767" s="137"/>
      <c r="BM767" s="137"/>
      <c r="BN767" s="137"/>
      <c r="BO767" s="13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137"/>
      <c r="AN768" s="137"/>
      <c r="AO768" s="137"/>
      <c r="AP768" s="137"/>
      <c r="AQ768" s="137"/>
      <c r="AR768" s="137"/>
      <c r="AS768" s="137"/>
      <c r="AT768" s="137"/>
      <c r="AU768" s="137"/>
      <c r="AV768" s="137"/>
      <c r="AW768" s="137"/>
      <c r="AX768" s="137"/>
      <c r="AY768" s="137"/>
      <c r="AZ768" s="137"/>
      <c r="BA768" s="137"/>
      <c r="BB768" s="137"/>
      <c r="BC768" s="137"/>
      <c r="BD768" s="137"/>
      <c r="BE768" s="137"/>
      <c r="BF768" s="137"/>
      <c r="BG768" s="137"/>
      <c r="BH768" s="137"/>
      <c r="BI768" s="137"/>
      <c r="BJ768" s="137"/>
      <c r="BK768" s="137"/>
      <c r="BL768" s="137"/>
      <c r="BM768" s="137"/>
      <c r="BN768" s="137"/>
      <c r="BO768" s="13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137"/>
      <c r="AN769" s="137"/>
      <c r="AO769" s="137"/>
      <c r="AP769" s="137"/>
      <c r="AQ769" s="137"/>
      <c r="AR769" s="137"/>
      <c r="AS769" s="137"/>
      <c r="AT769" s="137"/>
      <c r="AU769" s="137"/>
      <c r="AV769" s="137"/>
      <c r="AW769" s="137"/>
      <c r="AX769" s="137"/>
      <c r="AY769" s="137"/>
      <c r="AZ769" s="137"/>
      <c r="BA769" s="137"/>
      <c r="BB769" s="137"/>
      <c r="BC769" s="137"/>
      <c r="BD769" s="137"/>
      <c r="BE769" s="137"/>
      <c r="BF769" s="137"/>
      <c r="BG769" s="137"/>
      <c r="BH769" s="137"/>
      <c r="BI769" s="137"/>
      <c r="BJ769" s="137"/>
      <c r="BK769" s="137"/>
      <c r="BL769" s="137"/>
      <c r="BM769" s="137"/>
      <c r="BN769" s="137"/>
      <c r="BO769" s="13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137"/>
      <c r="AN770" s="137"/>
      <c r="AO770" s="137"/>
      <c r="AP770" s="137"/>
      <c r="AQ770" s="137"/>
      <c r="AR770" s="137"/>
      <c r="AS770" s="137"/>
      <c r="AT770" s="137"/>
      <c r="AU770" s="137"/>
      <c r="AV770" s="137"/>
      <c r="AW770" s="137"/>
      <c r="AX770" s="137"/>
      <c r="AY770" s="137"/>
      <c r="AZ770" s="137"/>
      <c r="BA770" s="137"/>
      <c r="BB770" s="137"/>
      <c r="BC770" s="137"/>
      <c r="BD770" s="137"/>
      <c r="BE770" s="137"/>
      <c r="BF770" s="137"/>
      <c r="BG770" s="137"/>
      <c r="BH770" s="137"/>
      <c r="BI770" s="137"/>
      <c r="BJ770" s="137"/>
      <c r="BK770" s="137"/>
      <c r="BL770" s="137"/>
      <c r="BM770" s="137"/>
      <c r="BN770" s="137"/>
      <c r="BO770" s="13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137"/>
      <c r="AN771" s="137"/>
      <c r="AO771" s="137"/>
      <c r="AP771" s="137"/>
      <c r="AQ771" s="137"/>
      <c r="AR771" s="137"/>
      <c r="AS771" s="137"/>
      <c r="AT771" s="137"/>
      <c r="AU771" s="137"/>
      <c r="AV771" s="137"/>
      <c r="AW771" s="137"/>
      <c r="AX771" s="137"/>
      <c r="AY771" s="137"/>
      <c r="AZ771" s="137"/>
      <c r="BA771" s="137"/>
      <c r="BB771" s="137"/>
      <c r="BC771" s="137"/>
      <c r="BD771" s="137"/>
      <c r="BE771" s="137"/>
      <c r="BF771" s="137"/>
      <c r="BG771" s="137"/>
      <c r="BH771" s="137"/>
      <c r="BI771" s="137"/>
      <c r="BJ771" s="137"/>
      <c r="BK771" s="137"/>
      <c r="BL771" s="137"/>
      <c r="BM771" s="137"/>
      <c r="BN771" s="137"/>
      <c r="BO771" s="13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137"/>
      <c r="AN772" s="137"/>
      <c r="AO772" s="137"/>
      <c r="AP772" s="137"/>
      <c r="AQ772" s="137"/>
      <c r="AR772" s="137"/>
      <c r="AS772" s="137"/>
      <c r="AT772" s="137"/>
      <c r="AU772" s="137"/>
      <c r="AV772" s="137"/>
      <c r="AW772" s="137"/>
      <c r="AX772" s="137"/>
      <c r="AY772" s="137"/>
      <c r="AZ772" s="137"/>
      <c r="BA772" s="137"/>
      <c r="BB772" s="137"/>
      <c r="BC772" s="137"/>
      <c r="BD772" s="137"/>
      <c r="BE772" s="137"/>
      <c r="BF772" s="137"/>
      <c r="BG772" s="137"/>
      <c r="BH772" s="137"/>
      <c r="BI772" s="137"/>
      <c r="BJ772" s="137"/>
      <c r="BK772" s="137"/>
      <c r="BL772" s="137"/>
      <c r="BM772" s="137"/>
      <c r="BN772" s="137"/>
      <c r="BO772" s="13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137"/>
      <c r="AN773" s="137"/>
      <c r="AO773" s="137"/>
      <c r="AP773" s="137"/>
      <c r="AQ773" s="137"/>
      <c r="AR773" s="137"/>
      <c r="AS773" s="137"/>
      <c r="AT773" s="137"/>
      <c r="AU773" s="137"/>
      <c r="AV773" s="137"/>
      <c r="AW773" s="137"/>
      <c r="AX773" s="137"/>
      <c r="AY773" s="137"/>
      <c r="AZ773" s="137"/>
      <c r="BA773" s="137"/>
      <c r="BB773" s="137"/>
      <c r="BC773" s="137"/>
      <c r="BD773" s="137"/>
      <c r="BE773" s="137"/>
      <c r="BF773" s="137"/>
      <c r="BG773" s="137"/>
      <c r="BH773" s="137"/>
      <c r="BI773" s="137"/>
      <c r="BJ773" s="137"/>
      <c r="BK773" s="137"/>
      <c r="BL773" s="137"/>
      <c r="BM773" s="137"/>
      <c r="BN773" s="137"/>
      <c r="BO773" s="13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137"/>
      <c r="AN774" s="137"/>
      <c r="AO774" s="137"/>
      <c r="AP774" s="137"/>
      <c r="AQ774" s="137"/>
      <c r="AR774" s="137"/>
      <c r="AS774" s="137"/>
      <c r="AT774" s="137"/>
      <c r="AU774" s="137"/>
      <c r="AV774" s="137"/>
      <c r="AW774" s="137"/>
      <c r="AX774" s="137"/>
      <c r="AY774" s="137"/>
      <c r="AZ774" s="137"/>
      <c r="BA774" s="137"/>
      <c r="BB774" s="137"/>
      <c r="BC774" s="137"/>
      <c r="BD774" s="137"/>
      <c r="BE774" s="137"/>
      <c r="BF774" s="137"/>
      <c r="BG774" s="137"/>
      <c r="BH774" s="137"/>
      <c r="BI774" s="137"/>
      <c r="BJ774" s="137"/>
      <c r="BK774" s="137"/>
      <c r="BL774" s="137"/>
      <c r="BM774" s="137"/>
      <c r="BN774" s="137"/>
      <c r="BO774" s="13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137"/>
      <c r="AN775" s="137"/>
      <c r="AO775" s="137"/>
      <c r="AP775" s="137"/>
      <c r="AQ775" s="137"/>
      <c r="AR775" s="137"/>
      <c r="AS775" s="137"/>
      <c r="AT775" s="137"/>
      <c r="AU775" s="137"/>
      <c r="AV775" s="137"/>
      <c r="AW775" s="137"/>
      <c r="AX775" s="137"/>
      <c r="AY775" s="137"/>
      <c r="AZ775" s="137"/>
      <c r="BA775" s="137"/>
      <c r="BB775" s="137"/>
      <c r="BC775" s="137"/>
      <c r="BD775" s="137"/>
      <c r="BE775" s="137"/>
      <c r="BF775" s="137"/>
      <c r="BG775" s="137"/>
      <c r="BH775" s="137"/>
      <c r="BI775" s="137"/>
      <c r="BJ775" s="137"/>
      <c r="BK775" s="137"/>
      <c r="BL775" s="137"/>
      <c r="BM775" s="137"/>
      <c r="BN775" s="137"/>
      <c r="BO775" s="13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137"/>
      <c r="AN776" s="137"/>
      <c r="AO776" s="137"/>
      <c r="AP776" s="137"/>
      <c r="AQ776" s="137"/>
      <c r="AR776" s="137"/>
      <c r="AS776" s="137"/>
      <c r="AT776" s="137"/>
      <c r="AU776" s="137"/>
      <c r="AV776" s="137"/>
      <c r="AW776" s="137"/>
      <c r="AX776" s="137"/>
      <c r="AY776" s="137"/>
      <c r="AZ776" s="137"/>
      <c r="BA776" s="137"/>
      <c r="BB776" s="137"/>
      <c r="BC776" s="137"/>
      <c r="BD776" s="137"/>
      <c r="BE776" s="137"/>
      <c r="BF776" s="137"/>
      <c r="BG776" s="137"/>
      <c r="BH776" s="137"/>
      <c r="BI776" s="137"/>
      <c r="BJ776" s="137"/>
      <c r="BK776" s="137"/>
      <c r="BL776" s="137"/>
      <c r="BM776" s="137"/>
      <c r="BN776" s="137"/>
      <c r="BO776" s="13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137"/>
      <c r="AN777" s="137"/>
      <c r="AO777" s="137"/>
      <c r="AP777" s="137"/>
      <c r="AQ777" s="137"/>
      <c r="AR777" s="137"/>
      <c r="AS777" s="137"/>
      <c r="AT777" s="137"/>
      <c r="AU777" s="137"/>
      <c r="AV777" s="137"/>
      <c r="AW777" s="137"/>
      <c r="AX777" s="137"/>
      <c r="AY777" s="137"/>
      <c r="AZ777" s="137"/>
      <c r="BA777" s="137"/>
      <c r="BB777" s="137"/>
      <c r="BC777" s="137"/>
      <c r="BD777" s="137"/>
      <c r="BE777" s="137"/>
      <c r="BF777" s="137"/>
      <c r="BG777" s="137"/>
      <c r="BH777" s="137"/>
      <c r="BI777" s="137"/>
      <c r="BJ777" s="137"/>
      <c r="BK777" s="137"/>
      <c r="BL777" s="137"/>
      <c r="BM777" s="137"/>
      <c r="BN777" s="137"/>
      <c r="BO777" s="13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137"/>
      <c r="AN778" s="137"/>
      <c r="AO778" s="137"/>
      <c r="AP778" s="137"/>
      <c r="AQ778" s="137"/>
      <c r="AR778" s="137"/>
      <c r="AS778" s="137"/>
      <c r="AT778" s="137"/>
      <c r="AU778" s="137"/>
      <c r="AV778" s="137"/>
      <c r="AW778" s="137"/>
      <c r="AX778" s="137"/>
      <c r="AY778" s="137"/>
      <c r="AZ778" s="137"/>
      <c r="BA778" s="137"/>
      <c r="BB778" s="137"/>
      <c r="BC778" s="137"/>
      <c r="BD778" s="137"/>
      <c r="BE778" s="137"/>
      <c r="BF778" s="137"/>
      <c r="BG778" s="137"/>
      <c r="BH778" s="137"/>
      <c r="BI778" s="137"/>
      <c r="BJ778" s="137"/>
      <c r="BK778" s="137"/>
      <c r="BL778" s="137"/>
      <c r="BM778" s="137"/>
      <c r="BN778" s="137"/>
      <c r="BO778" s="13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137"/>
      <c r="AN779" s="137"/>
      <c r="AO779" s="137"/>
      <c r="AP779" s="137"/>
      <c r="AQ779" s="137"/>
      <c r="AR779" s="137"/>
      <c r="AS779" s="137"/>
      <c r="AT779" s="137"/>
      <c r="AU779" s="137"/>
      <c r="AV779" s="137"/>
      <c r="AW779" s="137"/>
      <c r="AX779" s="137"/>
      <c r="AY779" s="137"/>
      <c r="AZ779" s="137"/>
      <c r="BA779" s="137"/>
      <c r="BB779" s="137"/>
      <c r="BC779" s="137"/>
      <c r="BD779" s="137"/>
      <c r="BE779" s="137"/>
      <c r="BF779" s="137"/>
      <c r="BG779" s="137"/>
      <c r="BH779" s="137"/>
      <c r="BI779" s="137"/>
      <c r="BJ779" s="137"/>
      <c r="BK779" s="137"/>
      <c r="BL779" s="137"/>
      <c r="BM779" s="137"/>
      <c r="BN779" s="137"/>
      <c r="BO779" s="13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137"/>
      <c r="AN780" s="137"/>
      <c r="AO780" s="137"/>
      <c r="AP780" s="137"/>
      <c r="AQ780" s="137"/>
      <c r="AR780" s="137"/>
      <c r="AS780" s="137"/>
      <c r="AT780" s="137"/>
      <c r="AU780" s="137"/>
      <c r="AV780" s="137"/>
      <c r="AW780" s="137"/>
      <c r="AX780" s="137"/>
      <c r="AY780" s="137"/>
      <c r="AZ780" s="137"/>
      <c r="BA780" s="137"/>
      <c r="BB780" s="137"/>
      <c r="BC780" s="137"/>
      <c r="BD780" s="137"/>
      <c r="BE780" s="137"/>
      <c r="BF780" s="137"/>
      <c r="BG780" s="137"/>
      <c r="BH780" s="137"/>
      <c r="BI780" s="137"/>
      <c r="BJ780" s="137"/>
      <c r="BK780" s="137"/>
      <c r="BL780" s="137"/>
      <c r="BM780" s="137"/>
      <c r="BN780" s="137"/>
      <c r="BO780" s="13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137"/>
      <c r="AN781" s="137"/>
      <c r="AO781" s="137"/>
      <c r="AP781" s="137"/>
      <c r="AQ781" s="137"/>
      <c r="AR781" s="137"/>
      <c r="AS781" s="137"/>
      <c r="AT781" s="137"/>
      <c r="AU781" s="137"/>
      <c r="AV781" s="137"/>
      <c r="AW781" s="137"/>
      <c r="AX781" s="137"/>
      <c r="AY781" s="137"/>
      <c r="AZ781" s="137"/>
      <c r="BA781" s="137"/>
      <c r="BB781" s="137"/>
      <c r="BC781" s="137"/>
      <c r="BD781" s="137"/>
      <c r="BE781" s="137"/>
      <c r="BF781" s="137"/>
      <c r="BG781" s="137"/>
      <c r="BH781" s="137"/>
      <c r="BI781" s="137"/>
      <c r="BJ781" s="137"/>
      <c r="BK781" s="137"/>
      <c r="BL781" s="137"/>
      <c r="BM781" s="137"/>
      <c r="BN781" s="137"/>
      <c r="BO781" s="13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137"/>
      <c r="AN782" s="137"/>
      <c r="AO782" s="137"/>
      <c r="AP782" s="137"/>
      <c r="AQ782" s="137"/>
      <c r="AR782" s="137"/>
      <c r="AS782" s="137"/>
      <c r="AT782" s="137"/>
      <c r="AU782" s="137"/>
      <c r="AV782" s="137"/>
      <c r="AW782" s="137"/>
      <c r="AX782" s="137"/>
      <c r="AY782" s="137"/>
      <c r="AZ782" s="137"/>
      <c r="BA782" s="137"/>
      <c r="BB782" s="137"/>
      <c r="BC782" s="137"/>
      <c r="BD782" s="137"/>
      <c r="BE782" s="137"/>
      <c r="BF782" s="137"/>
      <c r="BG782" s="137"/>
      <c r="BH782" s="137"/>
      <c r="BI782" s="137"/>
      <c r="BJ782" s="137"/>
      <c r="BK782" s="137"/>
      <c r="BL782" s="137"/>
      <c r="BM782" s="137"/>
      <c r="BN782" s="137"/>
      <c r="BO782" s="13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137"/>
      <c r="AN783" s="137"/>
      <c r="AO783" s="137"/>
      <c r="AP783" s="137"/>
      <c r="AQ783" s="137"/>
      <c r="AR783" s="137"/>
      <c r="AS783" s="137"/>
      <c r="AT783" s="137"/>
      <c r="AU783" s="137"/>
      <c r="AV783" s="137"/>
      <c r="AW783" s="137"/>
      <c r="AX783" s="137"/>
      <c r="AY783" s="137"/>
      <c r="AZ783" s="137"/>
      <c r="BA783" s="137"/>
      <c r="BB783" s="137"/>
      <c r="BC783" s="137"/>
      <c r="BD783" s="137"/>
      <c r="BE783" s="137"/>
      <c r="BF783" s="137"/>
      <c r="BG783" s="137"/>
      <c r="BH783" s="137"/>
      <c r="BI783" s="137"/>
      <c r="BJ783" s="137"/>
      <c r="BK783" s="137"/>
      <c r="BL783" s="137"/>
      <c r="BM783" s="137"/>
      <c r="BN783" s="137"/>
      <c r="BO783" s="13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137"/>
      <c r="AN784" s="137"/>
      <c r="AO784" s="137"/>
      <c r="AP784" s="137"/>
      <c r="AQ784" s="137"/>
      <c r="AR784" s="137"/>
      <c r="AS784" s="137"/>
      <c r="AT784" s="137"/>
      <c r="AU784" s="137"/>
      <c r="AV784" s="137"/>
      <c r="AW784" s="137"/>
      <c r="AX784" s="137"/>
      <c r="AY784" s="137"/>
      <c r="AZ784" s="137"/>
      <c r="BA784" s="137"/>
      <c r="BB784" s="137"/>
      <c r="BC784" s="137"/>
      <c r="BD784" s="137"/>
      <c r="BE784" s="137"/>
      <c r="BF784" s="137"/>
      <c r="BG784" s="137"/>
      <c r="BH784" s="137"/>
      <c r="BI784" s="137"/>
      <c r="BJ784" s="137"/>
      <c r="BK784" s="137"/>
      <c r="BL784" s="137"/>
      <c r="BM784" s="137"/>
      <c r="BN784" s="137"/>
      <c r="BO784" s="13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137"/>
      <c r="AN785" s="137"/>
      <c r="AO785" s="137"/>
      <c r="AP785" s="137"/>
      <c r="AQ785" s="137"/>
      <c r="AR785" s="137"/>
      <c r="AS785" s="137"/>
      <c r="AT785" s="137"/>
      <c r="AU785" s="137"/>
      <c r="AV785" s="137"/>
      <c r="AW785" s="137"/>
      <c r="AX785" s="137"/>
      <c r="AY785" s="137"/>
      <c r="AZ785" s="137"/>
      <c r="BA785" s="137"/>
      <c r="BB785" s="137"/>
      <c r="BC785" s="137"/>
      <c r="BD785" s="137"/>
      <c r="BE785" s="137"/>
      <c r="BF785" s="137"/>
      <c r="BG785" s="137"/>
      <c r="BH785" s="137"/>
      <c r="BI785" s="137"/>
      <c r="BJ785" s="137"/>
      <c r="BK785" s="137"/>
      <c r="BL785" s="137"/>
      <c r="BM785" s="137"/>
      <c r="BN785" s="137"/>
      <c r="BO785" s="13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137"/>
      <c r="AN786" s="137"/>
      <c r="AO786" s="137"/>
      <c r="AP786" s="137"/>
      <c r="AQ786" s="137"/>
      <c r="AR786" s="137"/>
      <c r="AS786" s="137"/>
      <c r="AT786" s="137"/>
      <c r="AU786" s="137"/>
      <c r="AV786" s="137"/>
      <c r="AW786" s="137"/>
      <c r="AX786" s="137"/>
      <c r="AY786" s="137"/>
      <c r="AZ786" s="137"/>
      <c r="BA786" s="137"/>
      <c r="BB786" s="137"/>
      <c r="BC786" s="137"/>
      <c r="BD786" s="137"/>
      <c r="BE786" s="137"/>
      <c r="BF786" s="137"/>
      <c r="BG786" s="137"/>
      <c r="BH786" s="137"/>
      <c r="BI786" s="137"/>
      <c r="BJ786" s="137"/>
      <c r="BK786" s="137"/>
      <c r="BL786" s="137"/>
      <c r="BM786" s="137"/>
      <c r="BN786" s="137"/>
      <c r="BO786" s="13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137"/>
      <c r="AN787" s="137"/>
      <c r="AO787" s="137"/>
      <c r="AP787" s="137"/>
      <c r="AQ787" s="137"/>
      <c r="AR787" s="137"/>
      <c r="AS787" s="137"/>
      <c r="AT787" s="137"/>
      <c r="AU787" s="137"/>
      <c r="AV787" s="137"/>
      <c r="AW787" s="137"/>
      <c r="AX787" s="137"/>
      <c r="AY787" s="137"/>
      <c r="AZ787" s="137"/>
      <c r="BA787" s="137"/>
      <c r="BB787" s="137"/>
      <c r="BC787" s="137"/>
      <c r="BD787" s="137"/>
      <c r="BE787" s="137"/>
      <c r="BF787" s="137"/>
      <c r="BG787" s="137"/>
      <c r="BH787" s="137"/>
      <c r="BI787" s="137"/>
      <c r="BJ787" s="137"/>
      <c r="BK787" s="137"/>
      <c r="BL787" s="137"/>
      <c r="BM787" s="137"/>
      <c r="BN787" s="137"/>
      <c r="BO787" s="13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137"/>
      <c r="AN788" s="137"/>
      <c r="AO788" s="137"/>
      <c r="AP788" s="137"/>
      <c r="AQ788" s="137"/>
      <c r="AR788" s="137"/>
      <c r="AS788" s="137"/>
      <c r="AT788" s="137"/>
      <c r="AU788" s="137"/>
      <c r="AV788" s="137"/>
      <c r="AW788" s="137"/>
      <c r="AX788" s="137"/>
      <c r="AY788" s="137"/>
      <c r="AZ788" s="137"/>
      <c r="BA788" s="137"/>
      <c r="BB788" s="137"/>
      <c r="BC788" s="137"/>
      <c r="BD788" s="137"/>
      <c r="BE788" s="137"/>
      <c r="BF788" s="137"/>
      <c r="BG788" s="137"/>
      <c r="BH788" s="137"/>
      <c r="BI788" s="137"/>
      <c r="BJ788" s="137"/>
      <c r="BK788" s="137"/>
      <c r="BL788" s="137"/>
      <c r="BM788" s="137"/>
      <c r="BN788" s="137"/>
      <c r="BO788" s="13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137"/>
      <c r="AN789" s="137"/>
      <c r="AO789" s="137"/>
      <c r="AP789" s="137"/>
      <c r="AQ789" s="137"/>
      <c r="AR789" s="137"/>
      <c r="AS789" s="137"/>
      <c r="AT789" s="137"/>
      <c r="AU789" s="137"/>
      <c r="AV789" s="137"/>
      <c r="AW789" s="137"/>
      <c r="AX789" s="137"/>
      <c r="AY789" s="137"/>
      <c r="AZ789" s="137"/>
      <c r="BA789" s="137"/>
      <c r="BB789" s="137"/>
      <c r="BC789" s="137"/>
      <c r="BD789" s="137"/>
      <c r="BE789" s="137"/>
      <c r="BF789" s="137"/>
      <c r="BG789" s="137"/>
      <c r="BH789" s="137"/>
      <c r="BI789" s="137"/>
      <c r="BJ789" s="137"/>
      <c r="BK789" s="137"/>
      <c r="BL789" s="137"/>
      <c r="BM789" s="137"/>
      <c r="BN789" s="137"/>
      <c r="BO789" s="13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137"/>
      <c r="AN790" s="137"/>
      <c r="AO790" s="137"/>
      <c r="AP790" s="137"/>
      <c r="AQ790" s="137"/>
      <c r="AR790" s="137"/>
      <c r="AS790" s="137"/>
      <c r="AT790" s="137"/>
      <c r="AU790" s="137"/>
      <c r="AV790" s="137"/>
      <c r="AW790" s="137"/>
      <c r="AX790" s="137"/>
      <c r="AY790" s="137"/>
      <c r="AZ790" s="137"/>
      <c r="BA790" s="137"/>
      <c r="BB790" s="137"/>
      <c r="BC790" s="137"/>
      <c r="BD790" s="137"/>
      <c r="BE790" s="137"/>
      <c r="BF790" s="137"/>
      <c r="BG790" s="137"/>
      <c r="BH790" s="137"/>
      <c r="BI790" s="137"/>
      <c r="BJ790" s="137"/>
      <c r="BK790" s="137"/>
      <c r="BL790" s="137"/>
      <c r="BM790" s="137"/>
      <c r="BN790" s="137"/>
      <c r="BO790" s="13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137"/>
      <c r="AN791" s="137"/>
      <c r="AO791" s="137"/>
      <c r="AP791" s="137"/>
      <c r="AQ791" s="137"/>
      <c r="AR791" s="137"/>
      <c r="AS791" s="137"/>
      <c r="AT791" s="137"/>
      <c r="AU791" s="137"/>
      <c r="AV791" s="137"/>
      <c r="AW791" s="137"/>
      <c r="AX791" s="137"/>
      <c r="AY791" s="137"/>
      <c r="AZ791" s="137"/>
      <c r="BA791" s="137"/>
      <c r="BB791" s="137"/>
      <c r="BC791" s="137"/>
      <c r="BD791" s="137"/>
      <c r="BE791" s="137"/>
      <c r="BF791" s="137"/>
      <c r="BG791" s="137"/>
      <c r="BH791" s="137"/>
      <c r="BI791" s="137"/>
      <c r="BJ791" s="137"/>
      <c r="BK791" s="137"/>
      <c r="BL791" s="137"/>
      <c r="BM791" s="137"/>
      <c r="BN791" s="137"/>
      <c r="BO791" s="13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137"/>
      <c r="AN792" s="137"/>
      <c r="AO792" s="137"/>
      <c r="AP792" s="137"/>
      <c r="AQ792" s="137"/>
      <c r="AR792" s="137"/>
      <c r="AS792" s="137"/>
      <c r="AT792" s="137"/>
      <c r="AU792" s="137"/>
      <c r="AV792" s="137"/>
      <c r="AW792" s="137"/>
      <c r="AX792" s="137"/>
      <c r="AY792" s="137"/>
      <c r="AZ792" s="137"/>
      <c r="BA792" s="137"/>
      <c r="BB792" s="137"/>
      <c r="BC792" s="137"/>
      <c r="BD792" s="137"/>
      <c r="BE792" s="137"/>
      <c r="BF792" s="137"/>
      <c r="BG792" s="137"/>
      <c r="BH792" s="137"/>
      <c r="BI792" s="137"/>
      <c r="BJ792" s="137"/>
      <c r="BK792" s="137"/>
      <c r="BL792" s="137"/>
      <c r="BM792" s="137"/>
      <c r="BN792" s="137"/>
      <c r="BO792" s="13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137"/>
      <c r="AN793" s="137"/>
      <c r="AO793" s="137"/>
      <c r="AP793" s="137"/>
      <c r="AQ793" s="137"/>
      <c r="AR793" s="137"/>
      <c r="AS793" s="137"/>
      <c r="AT793" s="137"/>
      <c r="AU793" s="137"/>
      <c r="AV793" s="137"/>
      <c r="AW793" s="137"/>
      <c r="AX793" s="137"/>
      <c r="AY793" s="137"/>
      <c r="AZ793" s="137"/>
      <c r="BA793" s="137"/>
      <c r="BB793" s="137"/>
      <c r="BC793" s="137"/>
      <c r="BD793" s="137"/>
      <c r="BE793" s="137"/>
      <c r="BF793" s="137"/>
      <c r="BG793" s="137"/>
      <c r="BH793" s="137"/>
      <c r="BI793" s="137"/>
      <c r="BJ793" s="137"/>
      <c r="BK793" s="137"/>
      <c r="BL793" s="137"/>
      <c r="BM793" s="137"/>
      <c r="BN793" s="137"/>
      <c r="BO793" s="13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137"/>
      <c r="AN794" s="137"/>
      <c r="AO794" s="137"/>
      <c r="AP794" s="137"/>
      <c r="AQ794" s="137"/>
      <c r="AR794" s="137"/>
      <c r="AS794" s="137"/>
      <c r="AT794" s="137"/>
      <c r="AU794" s="137"/>
      <c r="AV794" s="137"/>
      <c r="AW794" s="137"/>
      <c r="AX794" s="137"/>
      <c r="AY794" s="137"/>
      <c r="AZ794" s="137"/>
      <c r="BA794" s="137"/>
      <c r="BB794" s="137"/>
      <c r="BC794" s="137"/>
      <c r="BD794" s="137"/>
      <c r="BE794" s="137"/>
      <c r="BF794" s="137"/>
      <c r="BG794" s="137"/>
      <c r="BH794" s="137"/>
      <c r="BI794" s="137"/>
      <c r="BJ794" s="137"/>
      <c r="BK794" s="137"/>
      <c r="BL794" s="137"/>
      <c r="BM794" s="137"/>
      <c r="BN794" s="137"/>
      <c r="BO794" s="13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137"/>
      <c r="AN795" s="137"/>
      <c r="AO795" s="137"/>
      <c r="AP795" s="137"/>
      <c r="AQ795" s="137"/>
      <c r="AR795" s="137"/>
      <c r="AS795" s="137"/>
      <c r="AT795" s="137"/>
      <c r="AU795" s="137"/>
      <c r="AV795" s="137"/>
      <c r="AW795" s="137"/>
      <c r="AX795" s="137"/>
      <c r="AY795" s="137"/>
      <c r="AZ795" s="137"/>
      <c r="BA795" s="137"/>
      <c r="BB795" s="137"/>
      <c r="BC795" s="137"/>
      <c r="BD795" s="137"/>
      <c r="BE795" s="137"/>
      <c r="BF795" s="137"/>
      <c r="BG795" s="137"/>
      <c r="BH795" s="137"/>
      <c r="BI795" s="137"/>
      <c r="BJ795" s="137"/>
      <c r="BK795" s="137"/>
      <c r="BL795" s="137"/>
      <c r="BM795" s="137"/>
      <c r="BN795" s="137"/>
      <c r="BO795" s="13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137"/>
      <c r="AN796" s="137"/>
      <c r="AO796" s="137"/>
      <c r="AP796" s="137"/>
      <c r="AQ796" s="137"/>
      <c r="AR796" s="137"/>
      <c r="AS796" s="137"/>
      <c r="AT796" s="137"/>
      <c r="AU796" s="137"/>
      <c r="AV796" s="137"/>
      <c r="AW796" s="137"/>
      <c r="AX796" s="137"/>
      <c r="AY796" s="137"/>
      <c r="AZ796" s="137"/>
      <c r="BA796" s="137"/>
      <c r="BB796" s="137"/>
      <c r="BC796" s="137"/>
      <c r="BD796" s="137"/>
      <c r="BE796" s="137"/>
      <c r="BF796" s="137"/>
      <c r="BG796" s="137"/>
      <c r="BH796" s="137"/>
      <c r="BI796" s="137"/>
      <c r="BJ796" s="137"/>
      <c r="BK796" s="137"/>
      <c r="BL796" s="137"/>
      <c r="BM796" s="137"/>
      <c r="BN796" s="137"/>
      <c r="BO796" s="13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137"/>
      <c r="AN797" s="137"/>
      <c r="AO797" s="137"/>
      <c r="AP797" s="137"/>
      <c r="AQ797" s="137"/>
      <c r="AR797" s="137"/>
      <c r="AS797" s="137"/>
      <c r="AT797" s="137"/>
      <c r="AU797" s="137"/>
      <c r="AV797" s="137"/>
      <c r="AW797" s="137"/>
      <c r="AX797" s="137"/>
      <c r="AY797" s="137"/>
      <c r="AZ797" s="137"/>
      <c r="BA797" s="137"/>
      <c r="BB797" s="137"/>
      <c r="BC797" s="137"/>
      <c r="BD797" s="137"/>
      <c r="BE797" s="137"/>
      <c r="BF797" s="137"/>
      <c r="BG797" s="137"/>
      <c r="BH797" s="137"/>
      <c r="BI797" s="137"/>
      <c r="BJ797" s="137"/>
      <c r="BK797" s="137"/>
      <c r="BL797" s="137"/>
      <c r="BM797" s="137"/>
      <c r="BN797" s="137"/>
      <c r="BO797" s="13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137"/>
      <c r="AN798" s="137"/>
      <c r="AO798" s="137"/>
      <c r="AP798" s="137"/>
      <c r="AQ798" s="137"/>
      <c r="AR798" s="137"/>
      <c r="AS798" s="137"/>
      <c r="AT798" s="137"/>
      <c r="AU798" s="137"/>
      <c r="AV798" s="137"/>
      <c r="AW798" s="137"/>
      <c r="AX798" s="137"/>
      <c r="AY798" s="137"/>
      <c r="AZ798" s="137"/>
      <c r="BA798" s="137"/>
      <c r="BB798" s="137"/>
      <c r="BC798" s="137"/>
      <c r="BD798" s="137"/>
      <c r="BE798" s="137"/>
      <c r="BF798" s="137"/>
      <c r="BG798" s="137"/>
      <c r="BH798" s="137"/>
      <c r="BI798" s="137"/>
      <c r="BJ798" s="137"/>
      <c r="BK798" s="137"/>
      <c r="BL798" s="137"/>
      <c r="BM798" s="137"/>
      <c r="BN798" s="137"/>
      <c r="BO798" s="13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137"/>
      <c r="AN799" s="137"/>
      <c r="AO799" s="137"/>
      <c r="AP799" s="137"/>
      <c r="AQ799" s="137"/>
      <c r="AR799" s="137"/>
      <c r="AS799" s="137"/>
      <c r="AT799" s="137"/>
      <c r="AU799" s="137"/>
      <c r="AV799" s="137"/>
      <c r="AW799" s="137"/>
      <c r="AX799" s="137"/>
      <c r="AY799" s="137"/>
      <c r="AZ799" s="137"/>
      <c r="BA799" s="137"/>
      <c r="BB799" s="137"/>
      <c r="BC799" s="137"/>
      <c r="BD799" s="137"/>
      <c r="BE799" s="137"/>
      <c r="BF799" s="137"/>
      <c r="BG799" s="137"/>
      <c r="BH799" s="137"/>
      <c r="BI799" s="137"/>
      <c r="BJ799" s="137"/>
      <c r="BK799" s="137"/>
      <c r="BL799" s="137"/>
      <c r="BM799" s="137"/>
      <c r="BN799" s="137"/>
      <c r="BO799" s="13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137"/>
      <c r="AN800" s="137"/>
      <c r="AO800" s="137"/>
      <c r="AP800" s="137"/>
      <c r="AQ800" s="137"/>
      <c r="AR800" s="137"/>
      <c r="AS800" s="137"/>
      <c r="AT800" s="137"/>
      <c r="AU800" s="137"/>
      <c r="AV800" s="137"/>
      <c r="AW800" s="137"/>
      <c r="AX800" s="137"/>
      <c r="AY800" s="137"/>
      <c r="AZ800" s="137"/>
      <c r="BA800" s="137"/>
      <c r="BB800" s="137"/>
      <c r="BC800" s="137"/>
      <c r="BD800" s="137"/>
      <c r="BE800" s="137"/>
      <c r="BF800" s="137"/>
      <c r="BG800" s="137"/>
      <c r="BH800" s="137"/>
      <c r="BI800" s="137"/>
      <c r="BJ800" s="137"/>
      <c r="BK800" s="137"/>
      <c r="BL800" s="137"/>
      <c r="BM800" s="137"/>
      <c r="BN800" s="137"/>
      <c r="BO800" s="13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137"/>
      <c r="AN801" s="137"/>
      <c r="AO801" s="137"/>
      <c r="AP801" s="137"/>
      <c r="AQ801" s="137"/>
      <c r="AR801" s="137"/>
      <c r="AS801" s="137"/>
      <c r="AT801" s="137"/>
      <c r="AU801" s="137"/>
      <c r="AV801" s="137"/>
      <c r="AW801" s="137"/>
      <c r="AX801" s="137"/>
      <c r="AY801" s="137"/>
      <c r="AZ801" s="137"/>
      <c r="BA801" s="137"/>
      <c r="BB801" s="137"/>
      <c r="BC801" s="137"/>
      <c r="BD801" s="137"/>
      <c r="BE801" s="137"/>
      <c r="BF801" s="137"/>
      <c r="BG801" s="137"/>
      <c r="BH801" s="137"/>
      <c r="BI801" s="137"/>
      <c r="BJ801" s="137"/>
      <c r="BK801" s="137"/>
      <c r="BL801" s="137"/>
      <c r="BM801" s="137"/>
      <c r="BN801" s="137"/>
      <c r="BO801" s="13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137"/>
      <c r="AN802" s="137"/>
      <c r="AO802" s="137"/>
      <c r="AP802" s="137"/>
      <c r="AQ802" s="137"/>
      <c r="AR802" s="137"/>
      <c r="AS802" s="137"/>
      <c r="AT802" s="137"/>
      <c r="AU802" s="137"/>
      <c r="AV802" s="137"/>
      <c r="AW802" s="137"/>
      <c r="AX802" s="137"/>
      <c r="AY802" s="137"/>
      <c r="AZ802" s="137"/>
      <c r="BA802" s="137"/>
      <c r="BB802" s="137"/>
      <c r="BC802" s="137"/>
      <c r="BD802" s="137"/>
      <c r="BE802" s="137"/>
      <c r="BF802" s="137"/>
      <c r="BG802" s="137"/>
      <c r="BH802" s="137"/>
      <c r="BI802" s="137"/>
      <c r="BJ802" s="137"/>
      <c r="BK802" s="137"/>
      <c r="BL802" s="137"/>
      <c r="BM802" s="137"/>
      <c r="BN802" s="137"/>
      <c r="BO802" s="13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137"/>
      <c r="AN803" s="137"/>
      <c r="AO803" s="137"/>
      <c r="AP803" s="137"/>
      <c r="AQ803" s="137"/>
      <c r="AR803" s="137"/>
      <c r="AS803" s="137"/>
      <c r="AT803" s="137"/>
      <c r="AU803" s="137"/>
      <c r="AV803" s="137"/>
      <c r="AW803" s="137"/>
      <c r="AX803" s="137"/>
      <c r="AY803" s="137"/>
      <c r="AZ803" s="137"/>
      <c r="BA803" s="137"/>
      <c r="BB803" s="137"/>
      <c r="BC803" s="137"/>
      <c r="BD803" s="137"/>
      <c r="BE803" s="137"/>
      <c r="BF803" s="137"/>
      <c r="BG803" s="137"/>
      <c r="BH803" s="137"/>
      <c r="BI803" s="137"/>
      <c r="BJ803" s="137"/>
      <c r="BK803" s="137"/>
      <c r="BL803" s="137"/>
      <c r="BM803" s="137"/>
      <c r="BN803" s="137"/>
      <c r="BO803" s="13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137"/>
      <c r="AN804" s="137"/>
      <c r="AO804" s="137"/>
      <c r="AP804" s="137"/>
      <c r="AQ804" s="137"/>
      <c r="AR804" s="137"/>
      <c r="AS804" s="137"/>
      <c r="AT804" s="137"/>
      <c r="AU804" s="137"/>
      <c r="AV804" s="137"/>
      <c r="AW804" s="137"/>
      <c r="AX804" s="137"/>
      <c r="AY804" s="137"/>
      <c r="AZ804" s="137"/>
      <c r="BA804" s="137"/>
      <c r="BB804" s="137"/>
      <c r="BC804" s="137"/>
      <c r="BD804" s="137"/>
      <c r="BE804" s="137"/>
      <c r="BF804" s="137"/>
      <c r="BG804" s="137"/>
      <c r="BH804" s="137"/>
      <c r="BI804" s="137"/>
      <c r="BJ804" s="137"/>
      <c r="BK804" s="137"/>
      <c r="BL804" s="137"/>
      <c r="BM804" s="137"/>
      <c r="BN804" s="137"/>
      <c r="BO804" s="13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137"/>
      <c r="AN805" s="137"/>
      <c r="AO805" s="137"/>
      <c r="AP805" s="137"/>
      <c r="AQ805" s="137"/>
      <c r="AR805" s="137"/>
      <c r="AS805" s="137"/>
      <c r="AT805" s="137"/>
      <c r="AU805" s="137"/>
      <c r="AV805" s="137"/>
      <c r="AW805" s="137"/>
      <c r="AX805" s="137"/>
      <c r="AY805" s="137"/>
      <c r="AZ805" s="137"/>
      <c r="BA805" s="137"/>
      <c r="BB805" s="137"/>
      <c r="BC805" s="137"/>
      <c r="BD805" s="137"/>
      <c r="BE805" s="137"/>
      <c r="BF805" s="137"/>
      <c r="BG805" s="137"/>
      <c r="BH805" s="137"/>
      <c r="BI805" s="137"/>
      <c r="BJ805" s="137"/>
      <c r="BK805" s="137"/>
      <c r="BL805" s="137"/>
      <c r="BM805" s="137"/>
      <c r="BN805" s="137"/>
      <c r="BO805" s="13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137"/>
      <c r="AN806" s="137"/>
      <c r="AO806" s="137"/>
      <c r="AP806" s="137"/>
      <c r="AQ806" s="137"/>
      <c r="AR806" s="137"/>
      <c r="AS806" s="137"/>
      <c r="AT806" s="137"/>
      <c r="AU806" s="137"/>
      <c r="AV806" s="137"/>
      <c r="AW806" s="137"/>
      <c r="AX806" s="137"/>
      <c r="AY806" s="137"/>
      <c r="AZ806" s="137"/>
      <c r="BA806" s="137"/>
      <c r="BB806" s="137"/>
      <c r="BC806" s="137"/>
      <c r="BD806" s="137"/>
      <c r="BE806" s="137"/>
      <c r="BF806" s="137"/>
      <c r="BG806" s="137"/>
      <c r="BH806" s="137"/>
      <c r="BI806" s="137"/>
      <c r="BJ806" s="137"/>
      <c r="BK806" s="137"/>
      <c r="BL806" s="137"/>
      <c r="BM806" s="137"/>
      <c r="BN806" s="137"/>
      <c r="BO806" s="13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137"/>
      <c r="AN807" s="137"/>
      <c r="AO807" s="137"/>
      <c r="AP807" s="137"/>
      <c r="AQ807" s="137"/>
      <c r="AR807" s="137"/>
      <c r="AS807" s="137"/>
      <c r="AT807" s="137"/>
      <c r="AU807" s="137"/>
      <c r="AV807" s="137"/>
      <c r="AW807" s="137"/>
      <c r="AX807" s="137"/>
      <c r="AY807" s="137"/>
      <c r="AZ807" s="137"/>
      <c r="BA807" s="137"/>
      <c r="BB807" s="137"/>
      <c r="BC807" s="137"/>
      <c r="BD807" s="137"/>
      <c r="BE807" s="137"/>
      <c r="BF807" s="137"/>
      <c r="BG807" s="137"/>
      <c r="BH807" s="137"/>
      <c r="BI807" s="137"/>
      <c r="BJ807" s="137"/>
      <c r="BK807" s="137"/>
      <c r="BL807" s="137"/>
      <c r="BM807" s="137"/>
      <c r="BN807" s="137"/>
      <c r="BO807" s="13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137"/>
      <c r="AN808" s="137"/>
      <c r="AO808" s="137"/>
      <c r="AP808" s="137"/>
      <c r="AQ808" s="137"/>
      <c r="AR808" s="137"/>
      <c r="AS808" s="137"/>
      <c r="AT808" s="137"/>
      <c r="AU808" s="137"/>
      <c r="AV808" s="137"/>
      <c r="AW808" s="137"/>
      <c r="AX808" s="137"/>
      <c r="AY808" s="137"/>
      <c r="AZ808" s="137"/>
      <c r="BA808" s="137"/>
      <c r="BB808" s="137"/>
      <c r="BC808" s="137"/>
      <c r="BD808" s="137"/>
      <c r="BE808" s="137"/>
      <c r="BF808" s="137"/>
      <c r="BG808" s="137"/>
      <c r="BH808" s="137"/>
      <c r="BI808" s="137"/>
      <c r="BJ808" s="137"/>
      <c r="BK808" s="137"/>
      <c r="BL808" s="137"/>
      <c r="BM808" s="137"/>
      <c r="BN808" s="137"/>
      <c r="BO808" s="13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137"/>
      <c r="AN809" s="137"/>
      <c r="AO809" s="137"/>
      <c r="AP809" s="137"/>
      <c r="AQ809" s="137"/>
      <c r="AR809" s="137"/>
      <c r="AS809" s="137"/>
      <c r="AT809" s="137"/>
      <c r="AU809" s="137"/>
      <c r="AV809" s="137"/>
      <c r="AW809" s="137"/>
      <c r="AX809" s="137"/>
      <c r="AY809" s="137"/>
      <c r="AZ809" s="137"/>
      <c r="BA809" s="137"/>
      <c r="BB809" s="137"/>
      <c r="BC809" s="137"/>
      <c r="BD809" s="137"/>
      <c r="BE809" s="137"/>
      <c r="BF809" s="137"/>
      <c r="BG809" s="137"/>
      <c r="BH809" s="137"/>
      <c r="BI809" s="137"/>
      <c r="BJ809" s="137"/>
      <c r="BK809" s="137"/>
      <c r="BL809" s="137"/>
      <c r="BM809" s="137"/>
      <c r="BN809" s="137"/>
      <c r="BO809" s="13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137"/>
      <c r="AN810" s="137"/>
      <c r="AO810" s="137"/>
      <c r="AP810" s="137"/>
      <c r="AQ810" s="137"/>
      <c r="AR810" s="137"/>
      <c r="AS810" s="137"/>
      <c r="AT810" s="137"/>
      <c r="AU810" s="137"/>
      <c r="AV810" s="137"/>
      <c r="AW810" s="137"/>
      <c r="AX810" s="137"/>
      <c r="AY810" s="137"/>
      <c r="AZ810" s="137"/>
      <c r="BA810" s="137"/>
      <c r="BB810" s="137"/>
      <c r="BC810" s="137"/>
      <c r="BD810" s="137"/>
      <c r="BE810" s="137"/>
      <c r="BF810" s="137"/>
      <c r="BG810" s="137"/>
      <c r="BH810" s="137"/>
      <c r="BI810" s="137"/>
      <c r="BJ810" s="137"/>
      <c r="BK810" s="137"/>
      <c r="BL810" s="137"/>
      <c r="BM810" s="137"/>
      <c r="BN810" s="137"/>
      <c r="BO810" s="13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137"/>
      <c r="AN811" s="137"/>
      <c r="AO811" s="137"/>
      <c r="AP811" s="137"/>
      <c r="AQ811" s="137"/>
      <c r="AR811" s="137"/>
      <c r="AS811" s="137"/>
      <c r="AT811" s="137"/>
      <c r="AU811" s="137"/>
      <c r="AV811" s="137"/>
      <c r="AW811" s="137"/>
      <c r="AX811" s="137"/>
      <c r="AY811" s="137"/>
      <c r="AZ811" s="137"/>
      <c r="BA811" s="137"/>
      <c r="BB811" s="137"/>
      <c r="BC811" s="137"/>
      <c r="BD811" s="137"/>
      <c r="BE811" s="137"/>
      <c r="BF811" s="137"/>
      <c r="BG811" s="137"/>
      <c r="BH811" s="137"/>
      <c r="BI811" s="137"/>
      <c r="BJ811" s="137"/>
      <c r="BK811" s="137"/>
      <c r="BL811" s="137"/>
      <c r="BM811" s="137"/>
      <c r="BN811" s="137"/>
      <c r="BO811" s="13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137"/>
      <c r="AN812" s="137"/>
      <c r="AO812" s="137"/>
      <c r="AP812" s="137"/>
      <c r="AQ812" s="137"/>
      <c r="AR812" s="137"/>
      <c r="AS812" s="137"/>
      <c r="AT812" s="137"/>
      <c r="AU812" s="137"/>
      <c r="AV812" s="137"/>
      <c r="AW812" s="137"/>
      <c r="AX812" s="137"/>
      <c r="AY812" s="137"/>
      <c r="AZ812" s="137"/>
      <c r="BA812" s="137"/>
      <c r="BB812" s="137"/>
      <c r="BC812" s="137"/>
      <c r="BD812" s="137"/>
      <c r="BE812" s="137"/>
      <c r="BF812" s="137"/>
      <c r="BG812" s="137"/>
      <c r="BH812" s="137"/>
      <c r="BI812" s="137"/>
      <c r="BJ812" s="137"/>
      <c r="BK812" s="137"/>
      <c r="BL812" s="137"/>
      <c r="BM812" s="137"/>
      <c r="BN812" s="137"/>
      <c r="BO812" s="13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137"/>
      <c r="AN813" s="137"/>
      <c r="AO813" s="137"/>
      <c r="AP813" s="137"/>
      <c r="AQ813" s="137"/>
      <c r="AR813" s="137"/>
      <c r="AS813" s="137"/>
      <c r="AT813" s="137"/>
      <c r="AU813" s="137"/>
      <c r="AV813" s="137"/>
      <c r="AW813" s="137"/>
      <c r="AX813" s="137"/>
      <c r="AY813" s="137"/>
      <c r="AZ813" s="137"/>
      <c r="BA813" s="137"/>
      <c r="BB813" s="137"/>
      <c r="BC813" s="137"/>
      <c r="BD813" s="137"/>
      <c r="BE813" s="137"/>
      <c r="BF813" s="137"/>
      <c r="BG813" s="137"/>
      <c r="BH813" s="137"/>
      <c r="BI813" s="137"/>
      <c r="BJ813" s="137"/>
      <c r="BK813" s="137"/>
      <c r="BL813" s="137"/>
      <c r="BM813" s="137"/>
      <c r="BN813" s="137"/>
      <c r="BO813" s="13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137"/>
      <c r="AN814" s="137"/>
      <c r="AO814" s="137"/>
      <c r="AP814" s="137"/>
      <c r="AQ814" s="137"/>
      <c r="AR814" s="137"/>
      <c r="AS814" s="137"/>
      <c r="AT814" s="137"/>
      <c r="AU814" s="137"/>
      <c r="AV814" s="137"/>
      <c r="AW814" s="137"/>
      <c r="AX814" s="137"/>
      <c r="AY814" s="137"/>
      <c r="AZ814" s="137"/>
      <c r="BA814" s="137"/>
      <c r="BB814" s="137"/>
      <c r="BC814" s="137"/>
      <c r="BD814" s="137"/>
      <c r="BE814" s="137"/>
      <c r="BF814" s="137"/>
      <c r="BG814" s="137"/>
      <c r="BH814" s="137"/>
      <c r="BI814" s="137"/>
      <c r="BJ814" s="137"/>
      <c r="BK814" s="137"/>
      <c r="BL814" s="137"/>
      <c r="BM814" s="137"/>
      <c r="BN814" s="137"/>
      <c r="BO814" s="13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137"/>
      <c r="AN815" s="137"/>
      <c r="AO815" s="137"/>
      <c r="AP815" s="137"/>
      <c r="AQ815" s="137"/>
      <c r="AR815" s="137"/>
      <c r="AS815" s="137"/>
      <c r="AT815" s="137"/>
      <c r="AU815" s="137"/>
      <c r="AV815" s="137"/>
      <c r="AW815" s="137"/>
      <c r="AX815" s="137"/>
      <c r="AY815" s="137"/>
      <c r="AZ815" s="137"/>
      <c r="BA815" s="137"/>
      <c r="BB815" s="137"/>
      <c r="BC815" s="137"/>
      <c r="BD815" s="137"/>
      <c r="BE815" s="137"/>
      <c r="BF815" s="137"/>
      <c r="BG815" s="137"/>
      <c r="BH815" s="137"/>
      <c r="BI815" s="137"/>
      <c r="BJ815" s="137"/>
      <c r="BK815" s="137"/>
      <c r="BL815" s="137"/>
      <c r="BM815" s="137"/>
      <c r="BN815" s="137"/>
      <c r="BO815" s="13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137"/>
      <c r="AN816" s="137"/>
      <c r="AO816" s="137"/>
      <c r="AP816" s="137"/>
      <c r="AQ816" s="137"/>
      <c r="AR816" s="137"/>
      <c r="AS816" s="137"/>
      <c r="AT816" s="137"/>
      <c r="AU816" s="137"/>
      <c r="AV816" s="137"/>
      <c r="AW816" s="137"/>
      <c r="AX816" s="137"/>
      <c r="AY816" s="137"/>
      <c r="AZ816" s="137"/>
      <c r="BA816" s="137"/>
      <c r="BB816" s="137"/>
      <c r="BC816" s="137"/>
      <c r="BD816" s="137"/>
      <c r="BE816" s="137"/>
      <c r="BF816" s="137"/>
      <c r="BG816" s="137"/>
      <c r="BH816" s="137"/>
      <c r="BI816" s="137"/>
      <c r="BJ816" s="137"/>
      <c r="BK816" s="137"/>
      <c r="BL816" s="137"/>
      <c r="BM816" s="137"/>
      <c r="BN816" s="137"/>
      <c r="BO816" s="13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137"/>
      <c r="AN817" s="137"/>
      <c r="AO817" s="137"/>
      <c r="AP817" s="137"/>
      <c r="AQ817" s="137"/>
      <c r="AR817" s="137"/>
      <c r="AS817" s="137"/>
      <c r="AT817" s="137"/>
      <c r="AU817" s="137"/>
      <c r="AV817" s="137"/>
      <c r="AW817" s="137"/>
      <c r="AX817" s="137"/>
      <c r="AY817" s="137"/>
      <c r="AZ817" s="137"/>
      <c r="BA817" s="137"/>
      <c r="BB817" s="137"/>
      <c r="BC817" s="137"/>
      <c r="BD817" s="137"/>
      <c r="BE817" s="137"/>
      <c r="BF817" s="137"/>
      <c r="BG817" s="137"/>
      <c r="BH817" s="137"/>
      <c r="BI817" s="137"/>
      <c r="BJ817" s="137"/>
      <c r="BK817" s="137"/>
      <c r="BL817" s="137"/>
      <c r="BM817" s="137"/>
      <c r="BN817" s="137"/>
      <c r="BO817" s="13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137"/>
      <c r="AN818" s="137"/>
      <c r="AO818" s="137"/>
      <c r="AP818" s="137"/>
      <c r="AQ818" s="137"/>
      <c r="AR818" s="137"/>
      <c r="AS818" s="137"/>
      <c r="AT818" s="137"/>
      <c r="AU818" s="137"/>
      <c r="AV818" s="137"/>
      <c r="AW818" s="137"/>
      <c r="AX818" s="137"/>
      <c r="AY818" s="137"/>
      <c r="AZ818" s="137"/>
      <c r="BA818" s="137"/>
      <c r="BB818" s="137"/>
      <c r="BC818" s="137"/>
      <c r="BD818" s="137"/>
      <c r="BE818" s="137"/>
      <c r="BF818" s="137"/>
      <c r="BG818" s="137"/>
      <c r="BH818" s="137"/>
      <c r="BI818" s="137"/>
      <c r="BJ818" s="137"/>
      <c r="BK818" s="137"/>
      <c r="BL818" s="137"/>
      <c r="BM818" s="137"/>
      <c r="BN818" s="137"/>
      <c r="BO818" s="13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137"/>
      <c r="AN819" s="137"/>
      <c r="AO819" s="137"/>
      <c r="AP819" s="137"/>
      <c r="AQ819" s="137"/>
      <c r="AR819" s="137"/>
      <c r="AS819" s="137"/>
      <c r="AT819" s="137"/>
      <c r="AU819" s="137"/>
      <c r="AV819" s="137"/>
      <c r="AW819" s="137"/>
      <c r="AX819" s="137"/>
      <c r="AY819" s="137"/>
      <c r="AZ819" s="137"/>
      <c r="BA819" s="137"/>
      <c r="BB819" s="137"/>
      <c r="BC819" s="137"/>
      <c r="BD819" s="137"/>
      <c r="BE819" s="137"/>
      <c r="BF819" s="137"/>
      <c r="BG819" s="137"/>
      <c r="BH819" s="137"/>
      <c r="BI819" s="137"/>
      <c r="BJ819" s="137"/>
      <c r="BK819" s="137"/>
      <c r="BL819" s="137"/>
      <c r="BM819" s="137"/>
      <c r="BN819" s="137"/>
      <c r="BO819" s="13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137"/>
      <c r="AN820" s="137"/>
      <c r="AO820" s="137"/>
      <c r="AP820" s="137"/>
      <c r="AQ820" s="137"/>
      <c r="AR820" s="137"/>
      <c r="AS820" s="137"/>
      <c r="AT820" s="137"/>
      <c r="AU820" s="137"/>
      <c r="AV820" s="137"/>
      <c r="AW820" s="137"/>
      <c r="AX820" s="137"/>
      <c r="AY820" s="137"/>
      <c r="AZ820" s="137"/>
      <c r="BA820" s="137"/>
      <c r="BB820" s="137"/>
      <c r="BC820" s="137"/>
      <c r="BD820" s="137"/>
      <c r="BE820" s="137"/>
      <c r="BF820" s="137"/>
      <c r="BG820" s="137"/>
      <c r="BH820" s="137"/>
      <c r="BI820" s="137"/>
      <c r="BJ820" s="137"/>
      <c r="BK820" s="137"/>
      <c r="BL820" s="137"/>
      <c r="BM820" s="137"/>
      <c r="BN820" s="137"/>
      <c r="BO820" s="13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137"/>
      <c r="AN821" s="137"/>
      <c r="AO821" s="137"/>
      <c r="AP821" s="137"/>
      <c r="AQ821" s="137"/>
      <c r="AR821" s="137"/>
      <c r="AS821" s="137"/>
      <c r="AT821" s="137"/>
      <c r="AU821" s="137"/>
      <c r="AV821" s="137"/>
      <c r="AW821" s="137"/>
      <c r="AX821" s="137"/>
      <c r="AY821" s="137"/>
      <c r="AZ821" s="137"/>
      <c r="BA821" s="137"/>
      <c r="BB821" s="137"/>
      <c r="BC821" s="137"/>
      <c r="BD821" s="137"/>
      <c r="BE821" s="137"/>
      <c r="BF821" s="137"/>
      <c r="BG821" s="137"/>
      <c r="BH821" s="137"/>
      <c r="BI821" s="137"/>
      <c r="BJ821" s="137"/>
      <c r="BK821" s="137"/>
      <c r="BL821" s="137"/>
      <c r="BM821" s="137"/>
      <c r="BN821" s="137"/>
      <c r="BO821" s="13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137"/>
      <c r="AN822" s="137"/>
      <c r="AO822" s="137"/>
      <c r="AP822" s="137"/>
      <c r="AQ822" s="137"/>
      <c r="AR822" s="137"/>
      <c r="AS822" s="137"/>
      <c r="AT822" s="137"/>
      <c r="AU822" s="137"/>
      <c r="AV822" s="137"/>
      <c r="AW822" s="137"/>
      <c r="AX822" s="137"/>
      <c r="AY822" s="137"/>
      <c r="AZ822" s="137"/>
      <c r="BA822" s="137"/>
      <c r="BB822" s="137"/>
      <c r="BC822" s="137"/>
      <c r="BD822" s="137"/>
      <c r="BE822" s="137"/>
      <c r="BF822" s="137"/>
      <c r="BG822" s="137"/>
      <c r="BH822" s="137"/>
      <c r="BI822" s="137"/>
      <c r="BJ822" s="137"/>
      <c r="BK822" s="137"/>
      <c r="BL822" s="137"/>
      <c r="BM822" s="137"/>
      <c r="BN822" s="137"/>
      <c r="BO822" s="13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137"/>
      <c r="AN823" s="137"/>
      <c r="AO823" s="137"/>
      <c r="AP823" s="137"/>
      <c r="AQ823" s="137"/>
      <c r="AR823" s="137"/>
      <c r="AS823" s="137"/>
      <c r="AT823" s="137"/>
      <c r="AU823" s="137"/>
      <c r="AV823" s="137"/>
      <c r="AW823" s="137"/>
      <c r="AX823" s="137"/>
      <c r="AY823" s="137"/>
      <c r="AZ823" s="13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37"/>
      <c r="BM823" s="137"/>
      <c r="BN823" s="137"/>
      <c r="BO823" s="13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137"/>
      <c r="AN824" s="137"/>
      <c r="AO824" s="137"/>
      <c r="AP824" s="137"/>
      <c r="AQ824" s="137"/>
      <c r="AR824" s="137"/>
      <c r="AS824" s="137"/>
      <c r="AT824" s="137"/>
      <c r="AU824" s="137"/>
      <c r="AV824" s="137"/>
      <c r="AW824" s="137"/>
      <c r="AX824" s="137"/>
      <c r="AY824" s="137"/>
      <c r="AZ824" s="13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37"/>
      <c r="BM824" s="137"/>
      <c r="BN824" s="137"/>
      <c r="BO824" s="13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137"/>
      <c r="AN825" s="137"/>
      <c r="AO825" s="137"/>
      <c r="AP825" s="137"/>
      <c r="AQ825" s="137"/>
      <c r="AR825" s="137"/>
      <c r="AS825" s="137"/>
      <c r="AT825" s="137"/>
      <c r="AU825" s="137"/>
      <c r="AV825" s="137"/>
      <c r="AW825" s="137"/>
      <c r="AX825" s="137"/>
      <c r="AY825" s="137"/>
      <c r="AZ825" s="13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37"/>
      <c r="BM825" s="137"/>
      <c r="BN825" s="137"/>
      <c r="BO825" s="13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137"/>
      <c r="AN826" s="137"/>
      <c r="AO826" s="137"/>
      <c r="AP826" s="137"/>
      <c r="AQ826" s="137"/>
      <c r="AR826" s="137"/>
      <c r="AS826" s="137"/>
      <c r="AT826" s="137"/>
      <c r="AU826" s="137"/>
      <c r="AV826" s="137"/>
      <c r="AW826" s="137"/>
      <c r="AX826" s="137"/>
      <c r="AY826" s="137"/>
      <c r="AZ826" s="137"/>
      <c r="BA826" s="137"/>
      <c r="BB826" s="137"/>
      <c r="BC826" s="137"/>
      <c r="BD826" s="137"/>
      <c r="BE826" s="137"/>
      <c r="BF826" s="137"/>
      <c r="BG826" s="137"/>
      <c r="BH826" s="137"/>
      <c r="BI826" s="137"/>
      <c r="BJ826" s="137"/>
      <c r="BK826" s="137"/>
      <c r="BL826" s="137"/>
      <c r="BM826" s="137"/>
      <c r="BN826" s="137"/>
      <c r="BO826" s="13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137"/>
      <c r="AN827" s="137"/>
      <c r="AO827" s="137"/>
      <c r="AP827" s="137"/>
      <c r="AQ827" s="137"/>
      <c r="AR827" s="137"/>
      <c r="AS827" s="137"/>
      <c r="AT827" s="137"/>
      <c r="AU827" s="137"/>
      <c r="AV827" s="137"/>
      <c r="AW827" s="137"/>
      <c r="AX827" s="137"/>
      <c r="AY827" s="137"/>
      <c r="AZ827" s="137"/>
      <c r="BA827" s="137"/>
      <c r="BB827" s="137"/>
      <c r="BC827" s="137"/>
      <c r="BD827" s="137"/>
      <c r="BE827" s="137"/>
      <c r="BF827" s="137"/>
      <c r="BG827" s="137"/>
      <c r="BH827" s="137"/>
      <c r="BI827" s="137"/>
      <c r="BJ827" s="137"/>
      <c r="BK827" s="137"/>
      <c r="BL827" s="137"/>
      <c r="BM827" s="137"/>
      <c r="BN827" s="137"/>
      <c r="BO827" s="13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137"/>
      <c r="AN828" s="137"/>
      <c r="AO828" s="137"/>
      <c r="AP828" s="137"/>
      <c r="AQ828" s="137"/>
      <c r="AR828" s="137"/>
      <c r="AS828" s="137"/>
      <c r="AT828" s="137"/>
      <c r="AU828" s="137"/>
      <c r="AV828" s="137"/>
      <c r="AW828" s="137"/>
      <c r="AX828" s="137"/>
      <c r="AY828" s="137"/>
      <c r="AZ828" s="137"/>
      <c r="BA828" s="137"/>
      <c r="BB828" s="137"/>
      <c r="BC828" s="137"/>
      <c r="BD828" s="137"/>
      <c r="BE828" s="137"/>
      <c r="BF828" s="137"/>
      <c r="BG828" s="137"/>
      <c r="BH828" s="137"/>
      <c r="BI828" s="137"/>
      <c r="BJ828" s="137"/>
      <c r="BK828" s="137"/>
      <c r="BL828" s="137"/>
      <c r="BM828" s="137"/>
      <c r="BN828" s="137"/>
      <c r="BO828" s="13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137"/>
      <c r="AN829" s="137"/>
      <c r="AO829" s="137"/>
      <c r="AP829" s="137"/>
      <c r="AQ829" s="137"/>
      <c r="AR829" s="137"/>
      <c r="AS829" s="137"/>
      <c r="AT829" s="137"/>
      <c r="AU829" s="137"/>
      <c r="AV829" s="137"/>
      <c r="AW829" s="137"/>
      <c r="AX829" s="137"/>
      <c r="AY829" s="137"/>
      <c r="AZ829" s="137"/>
      <c r="BA829" s="137"/>
      <c r="BB829" s="137"/>
      <c r="BC829" s="137"/>
      <c r="BD829" s="137"/>
      <c r="BE829" s="137"/>
      <c r="BF829" s="137"/>
      <c r="BG829" s="137"/>
      <c r="BH829" s="137"/>
      <c r="BI829" s="137"/>
      <c r="BJ829" s="137"/>
      <c r="BK829" s="137"/>
      <c r="BL829" s="137"/>
      <c r="BM829" s="137"/>
      <c r="BN829" s="137"/>
      <c r="BO829" s="13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137"/>
      <c r="AN830" s="137"/>
      <c r="AO830" s="137"/>
      <c r="AP830" s="137"/>
      <c r="AQ830" s="137"/>
      <c r="AR830" s="137"/>
      <c r="AS830" s="137"/>
      <c r="AT830" s="137"/>
      <c r="AU830" s="137"/>
      <c r="AV830" s="137"/>
      <c r="AW830" s="137"/>
      <c r="AX830" s="137"/>
      <c r="AY830" s="137"/>
      <c r="AZ830" s="137"/>
      <c r="BA830" s="137"/>
      <c r="BB830" s="137"/>
      <c r="BC830" s="137"/>
      <c r="BD830" s="137"/>
      <c r="BE830" s="137"/>
      <c r="BF830" s="137"/>
      <c r="BG830" s="137"/>
      <c r="BH830" s="137"/>
      <c r="BI830" s="137"/>
      <c r="BJ830" s="137"/>
      <c r="BK830" s="137"/>
      <c r="BL830" s="137"/>
      <c r="BM830" s="137"/>
      <c r="BN830" s="137"/>
      <c r="BO830" s="13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137"/>
      <c r="AN831" s="137"/>
      <c r="AO831" s="137"/>
      <c r="AP831" s="137"/>
      <c r="AQ831" s="137"/>
      <c r="AR831" s="137"/>
      <c r="AS831" s="137"/>
      <c r="AT831" s="137"/>
      <c r="AU831" s="137"/>
      <c r="AV831" s="137"/>
      <c r="AW831" s="137"/>
      <c r="AX831" s="137"/>
      <c r="AY831" s="137"/>
      <c r="AZ831" s="137"/>
      <c r="BA831" s="137"/>
      <c r="BB831" s="137"/>
      <c r="BC831" s="137"/>
      <c r="BD831" s="137"/>
      <c r="BE831" s="137"/>
      <c r="BF831" s="137"/>
      <c r="BG831" s="137"/>
      <c r="BH831" s="137"/>
      <c r="BI831" s="137"/>
      <c r="BJ831" s="137"/>
      <c r="BK831" s="137"/>
      <c r="BL831" s="137"/>
      <c r="BM831" s="137"/>
      <c r="BN831" s="137"/>
      <c r="BO831" s="13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137"/>
      <c r="AN832" s="137"/>
      <c r="AO832" s="137"/>
      <c r="AP832" s="137"/>
      <c r="AQ832" s="137"/>
      <c r="AR832" s="137"/>
      <c r="AS832" s="137"/>
      <c r="AT832" s="137"/>
      <c r="AU832" s="137"/>
      <c r="AV832" s="137"/>
      <c r="AW832" s="137"/>
      <c r="AX832" s="137"/>
      <c r="AY832" s="137"/>
      <c r="AZ832" s="137"/>
      <c r="BA832" s="137"/>
      <c r="BB832" s="137"/>
      <c r="BC832" s="137"/>
      <c r="BD832" s="137"/>
      <c r="BE832" s="137"/>
      <c r="BF832" s="137"/>
      <c r="BG832" s="137"/>
      <c r="BH832" s="137"/>
      <c r="BI832" s="137"/>
      <c r="BJ832" s="137"/>
      <c r="BK832" s="137"/>
      <c r="BL832" s="137"/>
      <c r="BM832" s="137"/>
      <c r="BN832" s="137"/>
      <c r="BO832" s="13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137"/>
      <c r="AN833" s="137"/>
      <c r="AO833" s="137"/>
      <c r="AP833" s="137"/>
      <c r="AQ833" s="137"/>
      <c r="AR833" s="137"/>
      <c r="AS833" s="137"/>
      <c r="AT833" s="137"/>
      <c r="AU833" s="137"/>
      <c r="AV833" s="137"/>
      <c r="AW833" s="137"/>
      <c r="AX833" s="137"/>
      <c r="AY833" s="137"/>
      <c r="AZ833" s="137"/>
      <c r="BA833" s="137"/>
      <c r="BB833" s="137"/>
      <c r="BC833" s="137"/>
      <c r="BD833" s="137"/>
      <c r="BE833" s="137"/>
      <c r="BF833" s="137"/>
      <c r="BG833" s="137"/>
      <c r="BH833" s="137"/>
      <c r="BI833" s="137"/>
      <c r="BJ833" s="137"/>
      <c r="BK833" s="137"/>
      <c r="BL833" s="137"/>
      <c r="BM833" s="137"/>
      <c r="BN833" s="137"/>
      <c r="BO833" s="13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137"/>
      <c r="AN834" s="137"/>
      <c r="AO834" s="137"/>
      <c r="AP834" s="137"/>
      <c r="AQ834" s="137"/>
      <c r="AR834" s="137"/>
      <c r="AS834" s="137"/>
      <c r="AT834" s="137"/>
      <c r="AU834" s="137"/>
      <c r="AV834" s="137"/>
      <c r="AW834" s="137"/>
      <c r="AX834" s="137"/>
      <c r="AY834" s="137"/>
      <c r="AZ834" s="137"/>
      <c r="BA834" s="137"/>
      <c r="BB834" s="137"/>
      <c r="BC834" s="137"/>
      <c r="BD834" s="137"/>
      <c r="BE834" s="137"/>
      <c r="BF834" s="137"/>
      <c r="BG834" s="137"/>
      <c r="BH834" s="137"/>
      <c r="BI834" s="137"/>
      <c r="BJ834" s="137"/>
      <c r="BK834" s="137"/>
      <c r="BL834" s="137"/>
      <c r="BM834" s="137"/>
      <c r="BN834" s="137"/>
      <c r="BO834" s="13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137"/>
      <c r="AN835" s="137"/>
      <c r="AO835" s="137"/>
      <c r="AP835" s="137"/>
      <c r="AQ835" s="137"/>
      <c r="AR835" s="137"/>
      <c r="AS835" s="137"/>
      <c r="AT835" s="137"/>
      <c r="AU835" s="137"/>
      <c r="AV835" s="137"/>
      <c r="AW835" s="137"/>
      <c r="AX835" s="137"/>
      <c r="AY835" s="137"/>
      <c r="AZ835" s="137"/>
      <c r="BA835" s="137"/>
      <c r="BB835" s="137"/>
      <c r="BC835" s="137"/>
      <c r="BD835" s="137"/>
      <c r="BE835" s="137"/>
      <c r="BF835" s="137"/>
      <c r="BG835" s="137"/>
      <c r="BH835" s="137"/>
      <c r="BI835" s="137"/>
      <c r="BJ835" s="137"/>
      <c r="BK835" s="137"/>
      <c r="BL835" s="137"/>
      <c r="BM835" s="137"/>
      <c r="BN835" s="137"/>
      <c r="BO835" s="13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137"/>
      <c r="AN836" s="137"/>
      <c r="AO836" s="137"/>
      <c r="AP836" s="137"/>
      <c r="AQ836" s="137"/>
      <c r="AR836" s="137"/>
      <c r="AS836" s="137"/>
      <c r="AT836" s="137"/>
      <c r="AU836" s="137"/>
      <c r="AV836" s="137"/>
      <c r="AW836" s="137"/>
      <c r="AX836" s="137"/>
      <c r="AY836" s="137"/>
      <c r="AZ836" s="137"/>
      <c r="BA836" s="137"/>
      <c r="BB836" s="137"/>
      <c r="BC836" s="137"/>
      <c r="BD836" s="137"/>
      <c r="BE836" s="137"/>
      <c r="BF836" s="137"/>
      <c r="BG836" s="137"/>
      <c r="BH836" s="137"/>
      <c r="BI836" s="137"/>
      <c r="BJ836" s="137"/>
      <c r="BK836" s="137"/>
      <c r="BL836" s="137"/>
      <c r="BM836" s="137"/>
      <c r="BN836" s="137"/>
      <c r="BO836" s="13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137"/>
      <c r="AN837" s="137"/>
      <c r="AO837" s="137"/>
      <c r="AP837" s="137"/>
      <c r="AQ837" s="137"/>
      <c r="AR837" s="137"/>
      <c r="AS837" s="137"/>
      <c r="AT837" s="137"/>
      <c r="AU837" s="137"/>
      <c r="AV837" s="137"/>
      <c r="AW837" s="137"/>
      <c r="AX837" s="137"/>
      <c r="AY837" s="137"/>
      <c r="AZ837" s="137"/>
      <c r="BA837" s="137"/>
      <c r="BB837" s="137"/>
      <c r="BC837" s="137"/>
      <c r="BD837" s="137"/>
      <c r="BE837" s="137"/>
      <c r="BF837" s="137"/>
      <c r="BG837" s="137"/>
      <c r="BH837" s="137"/>
      <c r="BI837" s="137"/>
      <c r="BJ837" s="137"/>
      <c r="BK837" s="137"/>
      <c r="BL837" s="137"/>
      <c r="BM837" s="137"/>
      <c r="BN837" s="137"/>
      <c r="BO837" s="13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137"/>
      <c r="AN838" s="137"/>
      <c r="AO838" s="137"/>
      <c r="AP838" s="137"/>
      <c r="AQ838" s="137"/>
      <c r="AR838" s="137"/>
      <c r="AS838" s="137"/>
      <c r="AT838" s="137"/>
      <c r="AU838" s="137"/>
      <c r="AV838" s="137"/>
      <c r="AW838" s="137"/>
      <c r="AX838" s="137"/>
      <c r="AY838" s="137"/>
      <c r="AZ838" s="137"/>
      <c r="BA838" s="137"/>
      <c r="BB838" s="137"/>
      <c r="BC838" s="137"/>
      <c r="BD838" s="137"/>
      <c r="BE838" s="137"/>
      <c r="BF838" s="137"/>
      <c r="BG838" s="137"/>
      <c r="BH838" s="137"/>
      <c r="BI838" s="137"/>
      <c r="BJ838" s="137"/>
      <c r="BK838" s="137"/>
      <c r="BL838" s="137"/>
      <c r="BM838" s="137"/>
      <c r="BN838" s="137"/>
      <c r="BO838" s="13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137"/>
      <c r="AN839" s="137"/>
      <c r="AO839" s="137"/>
      <c r="AP839" s="137"/>
      <c r="AQ839" s="137"/>
      <c r="AR839" s="137"/>
      <c r="AS839" s="137"/>
      <c r="AT839" s="137"/>
      <c r="AU839" s="137"/>
      <c r="AV839" s="137"/>
      <c r="AW839" s="137"/>
      <c r="AX839" s="137"/>
      <c r="AY839" s="137"/>
      <c r="AZ839" s="137"/>
      <c r="BA839" s="137"/>
      <c r="BB839" s="137"/>
      <c r="BC839" s="137"/>
      <c r="BD839" s="137"/>
      <c r="BE839" s="137"/>
      <c r="BF839" s="137"/>
      <c r="BG839" s="137"/>
      <c r="BH839" s="137"/>
      <c r="BI839" s="137"/>
      <c r="BJ839" s="137"/>
      <c r="BK839" s="137"/>
      <c r="BL839" s="137"/>
      <c r="BM839" s="137"/>
      <c r="BN839" s="137"/>
      <c r="BO839" s="13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137"/>
      <c r="AN840" s="137"/>
      <c r="AO840" s="137"/>
      <c r="AP840" s="137"/>
      <c r="AQ840" s="137"/>
      <c r="AR840" s="137"/>
      <c r="AS840" s="137"/>
      <c r="AT840" s="137"/>
      <c r="AU840" s="137"/>
      <c r="AV840" s="137"/>
      <c r="AW840" s="137"/>
      <c r="AX840" s="137"/>
      <c r="AY840" s="137"/>
      <c r="AZ840" s="137"/>
      <c r="BA840" s="137"/>
      <c r="BB840" s="137"/>
      <c r="BC840" s="137"/>
      <c r="BD840" s="137"/>
      <c r="BE840" s="137"/>
      <c r="BF840" s="137"/>
      <c r="BG840" s="137"/>
      <c r="BH840" s="137"/>
      <c r="BI840" s="137"/>
      <c r="BJ840" s="137"/>
      <c r="BK840" s="137"/>
      <c r="BL840" s="137"/>
      <c r="BM840" s="137"/>
      <c r="BN840" s="137"/>
      <c r="BO840" s="13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137"/>
      <c r="AN841" s="137"/>
      <c r="AO841" s="137"/>
      <c r="AP841" s="137"/>
      <c r="AQ841" s="137"/>
      <c r="AR841" s="137"/>
      <c r="AS841" s="137"/>
      <c r="AT841" s="137"/>
      <c r="AU841" s="137"/>
      <c r="AV841" s="137"/>
      <c r="AW841" s="137"/>
      <c r="AX841" s="137"/>
      <c r="AY841" s="137"/>
      <c r="AZ841" s="137"/>
      <c r="BA841" s="137"/>
      <c r="BB841" s="137"/>
      <c r="BC841" s="137"/>
      <c r="BD841" s="137"/>
      <c r="BE841" s="137"/>
      <c r="BF841" s="137"/>
      <c r="BG841" s="137"/>
      <c r="BH841" s="137"/>
      <c r="BI841" s="137"/>
      <c r="BJ841" s="137"/>
      <c r="BK841" s="137"/>
      <c r="BL841" s="137"/>
      <c r="BM841" s="137"/>
      <c r="BN841" s="137"/>
      <c r="BO841" s="13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137"/>
      <c r="AN842" s="137"/>
      <c r="AO842" s="137"/>
      <c r="AP842" s="137"/>
      <c r="AQ842" s="137"/>
      <c r="AR842" s="137"/>
      <c r="AS842" s="137"/>
      <c r="AT842" s="137"/>
      <c r="AU842" s="137"/>
      <c r="AV842" s="137"/>
      <c r="AW842" s="137"/>
      <c r="AX842" s="137"/>
      <c r="AY842" s="137"/>
      <c r="AZ842" s="137"/>
      <c r="BA842" s="137"/>
      <c r="BB842" s="137"/>
      <c r="BC842" s="137"/>
      <c r="BD842" s="137"/>
      <c r="BE842" s="137"/>
      <c r="BF842" s="137"/>
      <c r="BG842" s="137"/>
      <c r="BH842" s="137"/>
      <c r="BI842" s="137"/>
      <c r="BJ842" s="137"/>
      <c r="BK842" s="137"/>
      <c r="BL842" s="137"/>
      <c r="BM842" s="137"/>
      <c r="BN842" s="137"/>
      <c r="BO842" s="13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137"/>
      <c r="AN843" s="137"/>
      <c r="AO843" s="137"/>
      <c r="AP843" s="137"/>
      <c r="AQ843" s="137"/>
      <c r="AR843" s="137"/>
      <c r="AS843" s="137"/>
      <c r="AT843" s="137"/>
      <c r="AU843" s="137"/>
      <c r="AV843" s="137"/>
      <c r="AW843" s="137"/>
      <c r="AX843" s="137"/>
      <c r="AY843" s="137"/>
      <c r="AZ843" s="137"/>
      <c r="BA843" s="137"/>
      <c r="BB843" s="137"/>
      <c r="BC843" s="137"/>
      <c r="BD843" s="137"/>
      <c r="BE843" s="137"/>
      <c r="BF843" s="137"/>
      <c r="BG843" s="137"/>
      <c r="BH843" s="137"/>
      <c r="BI843" s="137"/>
      <c r="BJ843" s="137"/>
      <c r="BK843" s="137"/>
      <c r="BL843" s="137"/>
      <c r="BM843" s="137"/>
      <c r="BN843" s="137"/>
      <c r="BO843" s="13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137"/>
      <c r="AN844" s="137"/>
      <c r="AO844" s="137"/>
      <c r="AP844" s="137"/>
      <c r="AQ844" s="137"/>
      <c r="AR844" s="137"/>
      <c r="AS844" s="137"/>
      <c r="AT844" s="137"/>
      <c r="AU844" s="137"/>
      <c r="AV844" s="137"/>
      <c r="AW844" s="137"/>
      <c r="AX844" s="137"/>
      <c r="AY844" s="137"/>
      <c r="AZ844" s="137"/>
      <c r="BA844" s="137"/>
      <c r="BB844" s="137"/>
      <c r="BC844" s="137"/>
      <c r="BD844" s="137"/>
      <c r="BE844" s="137"/>
      <c r="BF844" s="137"/>
      <c r="BG844" s="137"/>
      <c r="BH844" s="137"/>
      <c r="BI844" s="137"/>
      <c r="BJ844" s="137"/>
      <c r="BK844" s="137"/>
      <c r="BL844" s="137"/>
      <c r="BM844" s="137"/>
      <c r="BN844" s="137"/>
      <c r="BO844" s="13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137"/>
      <c r="AN845" s="137"/>
      <c r="AO845" s="137"/>
      <c r="AP845" s="137"/>
      <c r="AQ845" s="137"/>
      <c r="AR845" s="137"/>
      <c r="AS845" s="137"/>
      <c r="AT845" s="137"/>
      <c r="AU845" s="137"/>
      <c r="AV845" s="137"/>
      <c r="AW845" s="137"/>
      <c r="AX845" s="137"/>
      <c r="AY845" s="137"/>
      <c r="AZ845" s="137"/>
      <c r="BA845" s="137"/>
      <c r="BB845" s="137"/>
      <c r="BC845" s="137"/>
      <c r="BD845" s="137"/>
      <c r="BE845" s="137"/>
      <c r="BF845" s="137"/>
      <c r="BG845" s="137"/>
      <c r="BH845" s="137"/>
      <c r="BI845" s="137"/>
      <c r="BJ845" s="137"/>
      <c r="BK845" s="137"/>
      <c r="BL845" s="137"/>
      <c r="BM845" s="137"/>
      <c r="BN845" s="137"/>
      <c r="BO845" s="13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137"/>
      <c r="AN846" s="137"/>
      <c r="AO846" s="137"/>
      <c r="AP846" s="137"/>
      <c r="AQ846" s="137"/>
      <c r="AR846" s="137"/>
      <c r="AS846" s="137"/>
      <c r="AT846" s="137"/>
      <c r="AU846" s="137"/>
      <c r="AV846" s="137"/>
      <c r="AW846" s="137"/>
      <c r="AX846" s="137"/>
      <c r="AY846" s="137"/>
      <c r="AZ846" s="137"/>
      <c r="BA846" s="137"/>
      <c r="BB846" s="137"/>
      <c r="BC846" s="137"/>
      <c r="BD846" s="137"/>
      <c r="BE846" s="137"/>
      <c r="BF846" s="137"/>
      <c r="BG846" s="137"/>
      <c r="BH846" s="137"/>
      <c r="BI846" s="137"/>
      <c r="BJ846" s="137"/>
      <c r="BK846" s="137"/>
      <c r="BL846" s="137"/>
      <c r="BM846" s="137"/>
      <c r="BN846" s="137"/>
      <c r="BO846" s="13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137"/>
      <c r="AN847" s="137"/>
      <c r="AO847" s="137"/>
      <c r="AP847" s="137"/>
      <c r="AQ847" s="137"/>
      <c r="AR847" s="137"/>
      <c r="AS847" s="137"/>
      <c r="AT847" s="137"/>
      <c r="AU847" s="137"/>
      <c r="AV847" s="137"/>
      <c r="AW847" s="137"/>
      <c r="AX847" s="137"/>
      <c r="AY847" s="137"/>
      <c r="AZ847" s="137"/>
      <c r="BA847" s="137"/>
      <c r="BB847" s="137"/>
      <c r="BC847" s="137"/>
      <c r="BD847" s="137"/>
      <c r="BE847" s="137"/>
      <c r="BF847" s="137"/>
      <c r="BG847" s="137"/>
      <c r="BH847" s="137"/>
      <c r="BI847" s="137"/>
      <c r="BJ847" s="137"/>
      <c r="BK847" s="137"/>
      <c r="BL847" s="137"/>
      <c r="BM847" s="137"/>
      <c r="BN847" s="137"/>
      <c r="BO847" s="13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137"/>
      <c r="AN848" s="137"/>
      <c r="AO848" s="137"/>
      <c r="AP848" s="137"/>
      <c r="AQ848" s="137"/>
      <c r="AR848" s="137"/>
      <c r="AS848" s="137"/>
      <c r="AT848" s="137"/>
      <c r="AU848" s="137"/>
      <c r="AV848" s="137"/>
      <c r="AW848" s="137"/>
      <c r="AX848" s="137"/>
      <c r="AY848" s="137"/>
      <c r="AZ848" s="137"/>
      <c r="BA848" s="137"/>
      <c r="BB848" s="137"/>
      <c r="BC848" s="137"/>
      <c r="BD848" s="137"/>
      <c r="BE848" s="137"/>
      <c r="BF848" s="137"/>
      <c r="BG848" s="137"/>
      <c r="BH848" s="137"/>
      <c r="BI848" s="137"/>
      <c r="BJ848" s="137"/>
      <c r="BK848" s="137"/>
      <c r="BL848" s="137"/>
      <c r="BM848" s="137"/>
      <c r="BN848" s="137"/>
      <c r="BO848" s="13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137"/>
      <c r="AN849" s="137"/>
      <c r="AO849" s="137"/>
      <c r="AP849" s="137"/>
      <c r="AQ849" s="137"/>
      <c r="AR849" s="137"/>
      <c r="AS849" s="137"/>
      <c r="AT849" s="137"/>
      <c r="AU849" s="137"/>
      <c r="AV849" s="137"/>
      <c r="AW849" s="137"/>
      <c r="AX849" s="137"/>
      <c r="AY849" s="137"/>
      <c r="AZ849" s="137"/>
      <c r="BA849" s="137"/>
      <c r="BB849" s="137"/>
      <c r="BC849" s="137"/>
      <c r="BD849" s="137"/>
      <c r="BE849" s="137"/>
      <c r="BF849" s="137"/>
      <c r="BG849" s="137"/>
      <c r="BH849" s="137"/>
      <c r="BI849" s="137"/>
      <c r="BJ849" s="137"/>
      <c r="BK849" s="137"/>
      <c r="BL849" s="137"/>
      <c r="BM849" s="137"/>
      <c r="BN849" s="137"/>
      <c r="BO849" s="13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137"/>
      <c r="AN850" s="137"/>
      <c r="AO850" s="137"/>
      <c r="AP850" s="137"/>
      <c r="AQ850" s="137"/>
      <c r="AR850" s="137"/>
      <c r="AS850" s="137"/>
      <c r="AT850" s="137"/>
      <c r="AU850" s="137"/>
      <c r="AV850" s="137"/>
      <c r="AW850" s="137"/>
      <c r="AX850" s="137"/>
      <c r="AY850" s="137"/>
      <c r="AZ850" s="137"/>
      <c r="BA850" s="137"/>
      <c r="BB850" s="137"/>
      <c r="BC850" s="137"/>
      <c r="BD850" s="137"/>
      <c r="BE850" s="137"/>
      <c r="BF850" s="137"/>
      <c r="BG850" s="137"/>
      <c r="BH850" s="137"/>
      <c r="BI850" s="137"/>
      <c r="BJ850" s="137"/>
      <c r="BK850" s="137"/>
      <c r="BL850" s="137"/>
      <c r="BM850" s="137"/>
      <c r="BN850" s="137"/>
      <c r="BO850" s="13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137"/>
      <c r="AN851" s="137"/>
      <c r="AO851" s="137"/>
      <c r="AP851" s="137"/>
      <c r="AQ851" s="137"/>
      <c r="AR851" s="137"/>
      <c r="AS851" s="137"/>
      <c r="AT851" s="137"/>
      <c r="AU851" s="137"/>
      <c r="AV851" s="137"/>
      <c r="AW851" s="137"/>
      <c r="AX851" s="137"/>
      <c r="AY851" s="137"/>
      <c r="AZ851" s="137"/>
      <c r="BA851" s="137"/>
      <c r="BB851" s="137"/>
      <c r="BC851" s="137"/>
      <c r="BD851" s="137"/>
      <c r="BE851" s="137"/>
      <c r="BF851" s="137"/>
      <c r="BG851" s="137"/>
      <c r="BH851" s="137"/>
      <c r="BI851" s="137"/>
      <c r="BJ851" s="137"/>
      <c r="BK851" s="137"/>
      <c r="BL851" s="137"/>
      <c r="BM851" s="137"/>
      <c r="BN851" s="137"/>
      <c r="BO851" s="13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137"/>
      <c r="AN852" s="137"/>
      <c r="AO852" s="137"/>
      <c r="AP852" s="137"/>
      <c r="AQ852" s="137"/>
      <c r="AR852" s="137"/>
      <c r="AS852" s="137"/>
      <c r="AT852" s="137"/>
      <c r="AU852" s="137"/>
      <c r="AV852" s="137"/>
      <c r="AW852" s="137"/>
      <c r="AX852" s="137"/>
      <c r="AY852" s="137"/>
      <c r="AZ852" s="137"/>
      <c r="BA852" s="137"/>
      <c r="BB852" s="137"/>
      <c r="BC852" s="137"/>
      <c r="BD852" s="137"/>
      <c r="BE852" s="137"/>
      <c r="BF852" s="137"/>
      <c r="BG852" s="137"/>
      <c r="BH852" s="137"/>
      <c r="BI852" s="137"/>
      <c r="BJ852" s="137"/>
      <c r="BK852" s="137"/>
      <c r="BL852" s="137"/>
      <c r="BM852" s="137"/>
      <c r="BN852" s="137"/>
      <c r="BO852" s="13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137"/>
      <c r="AN853" s="137"/>
      <c r="AO853" s="137"/>
      <c r="AP853" s="137"/>
      <c r="AQ853" s="137"/>
      <c r="AR853" s="137"/>
      <c r="AS853" s="137"/>
      <c r="AT853" s="137"/>
      <c r="AU853" s="137"/>
      <c r="AV853" s="137"/>
      <c r="AW853" s="137"/>
      <c r="AX853" s="137"/>
      <c r="AY853" s="137"/>
      <c r="AZ853" s="137"/>
      <c r="BA853" s="137"/>
      <c r="BB853" s="137"/>
      <c r="BC853" s="137"/>
      <c r="BD853" s="137"/>
      <c r="BE853" s="137"/>
      <c r="BF853" s="137"/>
      <c r="BG853" s="137"/>
      <c r="BH853" s="137"/>
      <c r="BI853" s="137"/>
      <c r="BJ853" s="137"/>
      <c r="BK853" s="137"/>
      <c r="BL853" s="137"/>
      <c r="BM853" s="137"/>
      <c r="BN853" s="137"/>
      <c r="BO853" s="13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137"/>
      <c r="AN854" s="137"/>
      <c r="AO854" s="137"/>
      <c r="AP854" s="137"/>
      <c r="AQ854" s="137"/>
      <c r="AR854" s="137"/>
      <c r="AS854" s="137"/>
      <c r="AT854" s="137"/>
      <c r="AU854" s="137"/>
      <c r="AV854" s="137"/>
      <c r="AW854" s="137"/>
      <c r="AX854" s="137"/>
      <c r="AY854" s="137"/>
      <c r="AZ854" s="137"/>
      <c r="BA854" s="137"/>
      <c r="BB854" s="137"/>
      <c r="BC854" s="137"/>
      <c r="BD854" s="137"/>
      <c r="BE854" s="137"/>
      <c r="BF854" s="137"/>
      <c r="BG854" s="137"/>
      <c r="BH854" s="137"/>
      <c r="BI854" s="137"/>
      <c r="BJ854" s="137"/>
      <c r="BK854" s="137"/>
      <c r="BL854" s="137"/>
      <c r="BM854" s="137"/>
      <c r="BN854" s="137"/>
      <c r="BO854" s="13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137"/>
      <c r="AN855" s="137"/>
      <c r="AO855" s="137"/>
      <c r="AP855" s="137"/>
      <c r="AQ855" s="137"/>
      <c r="AR855" s="137"/>
      <c r="AS855" s="137"/>
      <c r="AT855" s="137"/>
      <c r="AU855" s="137"/>
      <c r="AV855" s="137"/>
      <c r="AW855" s="137"/>
      <c r="AX855" s="137"/>
      <c r="AY855" s="137"/>
      <c r="AZ855" s="137"/>
      <c r="BA855" s="137"/>
      <c r="BB855" s="137"/>
      <c r="BC855" s="137"/>
      <c r="BD855" s="137"/>
      <c r="BE855" s="137"/>
      <c r="BF855" s="137"/>
      <c r="BG855" s="137"/>
      <c r="BH855" s="137"/>
      <c r="BI855" s="137"/>
      <c r="BJ855" s="137"/>
      <c r="BK855" s="137"/>
      <c r="BL855" s="137"/>
      <c r="BM855" s="137"/>
      <c r="BN855" s="137"/>
      <c r="BO855" s="13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137"/>
      <c r="AN856" s="137"/>
      <c r="AO856" s="137"/>
      <c r="AP856" s="137"/>
      <c r="AQ856" s="137"/>
      <c r="AR856" s="137"/>
      <c r="AS856" s="137"/>
      <c r="AT856" s="137"/>
      <c r="AU856" s="137"/>
      <c r="AV856" s="137"/>
      <c r="AW856" s="137"/>
      <c r="AX856" s="137"/>
      <c r="AY856" s="137"/>
      <c r="AZ856" s="137"/>
      <c r="BA856" s="137"/>
      <c r="BB856" s="137"/>
      <c r="BC856" s="137"/>
      <c r="BD856" s="137"/>
      <c r="BE856" s="137"/>
      <c r="BF856" s="137"/>
      <c r="BG856" s="137"/>
      <c r="BH856" s="137"/>
      <c r="BI856" s="137"/>
      <c r="BJ856" s="137"/>
      <c r="BK856" s="137"/>
      <c r="BL856" s="137"/>
      <c r="BM856" s="137"/>
      <c r="BN856" s="137"/>
      <c r="BO856" s="13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137"/>
      <c r="AN857" s="137"/>
      <c r="AO857" s="137"/>
      <c r="AP857" s="137"/>
      <c r="AQ857" s="137"/>
      <c r="AR857" s="137"/>
      <c r="AS857" s="137"/>
      <c r="AT857" s="137"/>
      <c r="AU857" s="137"/>
      <c r="AV857" s="137"/>
      <c r="AW857" s="137"/>
      <c r="AX857" s="137"/>
      <c r="AY857" s="137"/>
      <c r="AZ857" s="137"/>
      <c r="BA857" s="137"/>
      <c r="BB857" s="137"/>
      <c r="BC857" s="137"/>
      <c r="BD857" s="137"/>
      <c r="BE857" s="137"/>
      <c r="BF857" s="137"/>
      <c r="BG857" s="137"/>
      <c r="BH857" s="137"/>
      <c r="BI857" s="137"/>
      <c r="BJ857" s="137"/>
      <c r="BK857" s="137"/>
      <c r="BL857" s="137"/>
      <c r="BM857" s="137"/>
      <c r="BN857" s="137"/>
      <c r="BO857" s="13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137"/>
      <c r="AN858" s="137"/>
      <c r="AO858" s="137"/>
      <c r="AP858" s="137"/>
      <c r="AQ858" s="137"/>
      <c r="AR858" s="137"/>
      <c r="AS858" s="137"/>
      <c r="AT858" s="137"/>
      <c r="AU858" s="137"/>
      <c r="AV858" s="137"/>
      <c r="AW858" s="137"/>
      <c r="AX858" s="137"/>
      <c r="AY858" s="137"/>
      <c r="AZ858" s="137"/>
      <c r="BA858" s="137"/>
      <c r="BB858" s="137"/>
      <c r="BC858" s="137"/>
      <c r="BD858" s="137"/>
      <c r="BE858" s="137"/>
      <c r="BF858" s="137"/>
      <c r="BG858" s="137"/>
      <c r="BH858" s="137"/>
      <c r="BI858" s="137"/>
      <c r="BJ858" s="137"/>
      <c r="BK858" s="137"/>
      <c r="BL858" s="137"/>
      <c r="BM858" s="137"/>
      <c r="BN858" s="137"/>
      <c r="BO858" s="13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137"/>
      <c r="AN859" s="137"/>
      <c r="AO859" s="137"/>
      <c r="AP859" s="137"/>
      <c r="AQ859" s="137"/>
      <c r="AR859" s="137"/>
      <c r="AS859" s="137"/>
      <c r="AT859" s="137"/>
      <c r="AU859" s="137"/>
      <c r="AV859" s="137"/>
      <c r="AW859" s="137"/>
      <c r="AX859" s="137"/>
      <c r="AY859" s="137"/>
      <c r="AZ859" s="137"/>
      <c r="BA859" s="137"/>
      <c r="BB859" s="137"/>
      <c r="BC859" s="137"/>
      <c r="BD859" s="137"/>
      <c r="BE859" s="137"/>
      <c r="BF859" s="137"/>
      <c r="BG859" s="137"/>
      <c r="BH859" s="137"/>
      <c r="BI859" s="137"/>
      <c r="BJ859" s="137"/>
      <c r="BK859" s="137"/>
      <c r="BL859" s="137"/>
      <c r="BM859" s="137"/>
      <c r="BN859" s="137"/>
      <c r="BO859" s="13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137"/>
      <c r="AN860" s="137"/>
      <c r="AO860" s="137"/>
      <c r="AP860" s="137"/>
      <c r="AQ860" s="137"/>
      <c r="AR860" s="137"/>
      <c r="AS860" s="137"/>
      <c r="AT860" s="137"/>
      <c r="AU860" s="137"/>
      <c r="AV860" s="137"/>
      <c r="AW860" s="137"/>
      <c r="AX860" s="137"/>
      <c r="AY860" s="137"/>
      <c r="AZ860" s="137"/>
      <c r="BA860" s="137"/>
      <c r="BB860" s="137"/>
      <c r="BC860" s="137"/>
      <c r="BD860" s="137"/>
      <c r="BE860" s="137"/>
      <c r="BF860" s="137"/>
      <c r="BG860" s="137"/>
      <c r="BH860" s="137"/>
      <c r="BI860" s="137"/>
      <c r="BJ860" s="137"/>
      <c r="BK860" s="137"/>
      <c r="BL860" s="137"/>
      <c r="BM860" s="137"/>
      <c r="BN860" s="137"/>
      <c r="BO860" s="13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137"/>
      <c r="AN861" s="137"/>
      <c r="AO861" s="137"/>
      <c r="AP861" s="137"/>
      <c r="AQ861" s="137"/>
      <c r="AR861" s="137"/>
      <c r="AS861" s="137"/>
      <c r="AT861" s="137"/>
      <c r="AU861" s="137"/>
      <c r="AV861" s="137"/>
      <c r="AW861" s="137"/>
      <c r="AX861" s="137"/>
      <c r="AY861" s="137"/>
      <c r="AZ861" s="137"/>
      <c r="BA861" s="137"/>
      <c r="BB861" s="137"/>
      <c r="BC861" s="137"/>
      <c r="BD861" s="137"/>
      <c r="BE861" s="137"/>
      <c r="BF861" s="137"/>
      <c r="BG861" s="137"/>
      <c r="BH861" s="137"/>
      <c r="BI861" s="137"/>
      <c r="BJ861" s="137"/>
      <c r="BK861" s="137"/>
      <c r="BL861" s="137"/>
      <c r="BM861" s="137"/>
      <c r="BN861" s="137"/>
      <c r="BO861" s="13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137"/>
      <c r="AN862" s="137"/>
      <c r="AO862" s="137"/>
      <c r="AP862" s="137"/>
      <c r="AQ862" s="137"/>
      <c r="AR862" s="137"/>
      <c r="AS862" s="137"/>
      <c r="AT862" s="137"/>
      <c r="AU862" s="137"/>
      <c r="AV862" s="137"/>
      <c r="AW862" s="137"/>
      <c r="AX862" s="137"/>
      <c r="AY862" s="137"/>
      <c r="AZ862" s="137"/>
      <c r="BA862" s="137"/>
      <c r="BB862" s="137"/>
      <c r="BC862" s="137"/>
      <c r="BD862" s="137"/>
      <c r="BE862" s="137"/>
      <c r="BF862" s="137"/>
      <c r="BG862" s="137"/>
      <c r="BH862" s="137"/>
      <c r="BI862" s="137"/>
      <c r="BJ862" s="137"/>
      <c r="BK862" s="137"/>
      <c r="BL862" s="137"/>
      <c r="BM862" s="137"/>
      <c r="BN862" s="137"/>
      <c r="BO862" s="13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137"/>
      <c r="AN863" s="137"/>
      <c r="AO863" s="137"/>
      <c r="AP863" s="137"/>
      <c r="AQ863" s="137"/>
      <c r="AR863" s="137"/>
      <c r="AS863" s="137"/>
      <c r="AT863" s="137"/>
      <c r="AU863" s="137"/>
      <c r="AV863" s="137"/>
      <c r="AW863" s="137"/>
      <c r="AX863" s="137"/>
      <c r="AY863" s="137"/>
      <c r="AZ863" s="137"/>
      <c r="BA863" s="137"/>
      <c r="BB863" s="137"/>
      <c r="BC863" s="137"/>
      <c r="BD863" s="137"/>
      <c r="BE863" s="137"/>
      <c r="BF863" s="137"/>
      <c r="BG863" s="137"/>
      <c r="BH863" s="137"/>
      <c r="BI863" s="137"/>
      <c r="BJ863" s="137"/>
      <c r="BK863" s="137"/>
      <c r="BL863" s="137"/>
      <c r="BM863" s="137"/>
      <c r="BN863" s="137"/>
      <c r="BO863" s="13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137"/>
      <c r="AN864" s="137"/>
      <c r="AO864" s="137"/>
      <c r="AP864" s="137"/>
      <c r="AQ864" s="137"/>
      <c r="AR864" s="137"/>
      <c r="AS864" s="137"/>
      <c r="AT864" s="137"/>
      <c r="AU864" s="137"/>
      <c r="AV864" s="137"/>
      <c r="AW864" s="137"/>
      <c r="AX864" s="137"/>
      <c r="AY864" s="137"/>
      <c r="AZ864" s="137"/>
      <c r="BA864" s="137"/>
      <c r="BB864" s="137"/>
      <c r="BC864" s="137"/>
      <c r="BD864" s="137"/>
      <c r="BE864" s="137"/>
      <c r="BF864" s="137"/>
      <c r="BG864" s="137"/>
      <c r="BH864" s="137"/>
      <c r="BI864" s="137"/>
      <c r="BJ864" s="137"/>
      <c r="BK864" s="137"/>
      <c r="BL864" s="137"/>
      <c r="BM864" s="137"/>
      <c r="BN864" s="137"/>
      <c r="BO864" s="13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137"/>
      <c r="AN865" s="137"/>
      <c r="AO865" s="137"/>
      <c r="AP865" s="137"/>
      <c r="AQ865" s="137"/>
      <c r="AR865" s="137"/>
      <c r="AS865" s="137"/>
      <c r="AT865" s="137"/>
      <c r="AU865" s="137"/>
      <c r="AV865" s="137"/>
      <c r="AW865" s="137"/>
      <c r="AX865" s="137"/>
      <c r="AY865" s="137"/>
      <c r="AZ865" s="137"/>
      <c r="BA865" s="137"/>
      <c r="BB865" s="137"/>
      <c r="BC865" s="137"/>
      <c r="BD865" s="137"/>
      <c r="BE865" s="137"/>
      <c r="BF865" s="137"/>
      <c r="BG865" s="137"/>
      <c r="BH865" s="137"/>
      <c r="BI865" s="137"/>
      <c r="BJ865" s="137"/>
      <c r="BK865" s="137"/>
      <c r="BL865" s="137"/>
      <c r="BM865" s="137"/>
      <c r="BN865" s="137"/>
      <c r="BO865" s="13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137"/>
      <c r="AN866" s="137"/>
      <c r="AO866" s="137"/>
      <c r="AP866" s="137"/>
      <c r="AQ866" s="137"/>
      <c r="AR866" s="137"/>
      <c r="AS866" s="137"/>
      <c r="AT866" s="137"/>
      <c r="AU866" s="137"/>
      <c r="AV866" s="137"/>
      <c r="AW866" s="137"/>
      <c r="AX866" s="137"/>
      <c r="AY866" s="137"/>
      <c r="AZ866" s="137"/>
      <c r="BA866" s="137"/>
      <c r="BB866" s="137"/>
      <c r="BC866" s="137"/>
      <c r="BD866" s="137"/>
      <c r="BE866" s="137"/>
      <c r="BF866" s="137"/>
      <c r="BG866" s="137"/>
      <c r="BH866" s="137"/>
      <c r="BI866" s="137"/>
      <c r="BJ866" s="137"/>
      <c r="BK866" s="137"/>
      <c r="BL866" s="137"/>
      <c r="BM866" s="137"/>
      <c r="BN866" s="137"/>
      <c r="BO866" s="13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137"/>
      <c r="AN867" s="137"/>
      <c r="AO867" s="137"/>
      <c r="AP867" s="137"/>
      <c r="AQ867" s="137"/>
      <c r="AR867" s="137"/>
      <c r="AS867" s="137"/>
      <c r="AT867" s="137"/>
      <c r="AU867" s="137"/>
      <c r="AV867" s="137"/>
      <c r="AW867" s="137"/>
      <c r="AX867" s="137"/>
      <c r="AY867" s="137"/>
      <c r="AZ867" s="137"/>
      <c r="BA867" s="137"/>
      <c r="BB867" s="137"/>
      <c r="BC867" s="137"/>
      <c r="BD867" s="137"/>
      <c r="BE867" s="137"/>
      <c r="BF867" s="137"/>
      <c r="BG867" s="137"/>
      <c r="BH867" s="137"/>
      <c r="BI867" s="137"/>
      <c r="BJ867" s="137"/>
      <c r="BK867" s="137"/>
      <c r="BL867" s="137"/>
      <c r="BM867" s="137"/>
      <c r="BN867" s="137"/>
      <c r="BO867" s="13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137"/>
      <c r="AN868" s="137"/>
      <c r="AO868" s="137"/>
      <c r="AP868" s="137"/>
      <c r="AQ868" s="137"/>
      <c r="AR868" s="137"/>
      <c r="AS868" s="137"/>
      <c r="AT868" s="137"/>
      <c r="AU868" s="137"/>
      <c r="AV868" s="137"/>
      <c r="AW868" s="137"/>
      <c r="AX868" s="137"/>
      <c r="AY868" s="137"/>
      <c r="AZ868" s="137"/>
      <c r="BA868" s="137"/>
      <c r="BB868" s="137"/>
      <c r="BC868" s="137"/>
      <c r="BD868" s="137"/>
      <c r="BE868" s="137"/>
      <c r="BF868" s="137"/>
      <c r="BG868" s="137"/>
      <c r="BH868" s="137"/>
      <c r="BI868" s="137"/>
      <c r="BJ868" s="137"/>
      <c r="BK868" s="137"/>
      <c r="BL868" s="137"/>
      <c r="BM868" s="137"/>
      <c r="BN868" s="137"/>
      <c r="BO868" s="13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137"/>
      <c r="AN869" s="137"/>
      <c r="AO869" s="137"/>
      <c r="AP869" s="137"/>
      <c r="AQ869" s="137"/>
      <c r="AR869" s="137"/>
      <c r="AS869" s="137"/>
      <c r="AT869" s="137"/>
      <c r="AU869" s="137"/>
      <c r="AV869" s="137"/>
      <c r="AW869" s="137"/>
      <c r="AX869" s="137"/>
      <c r="AY869" s="137"/>
      <c r="AZ869" s="137"/>
      <c r="BA869" s="137"/>
      <c r="BB869" s="137"/>
      <c r="BC869" s="137"/>
      <c r="BD869" s="137"/>
      <c r="BE869" s="137"/>
      <c r="BF869" s="137"/>
      <c r="BG869" s="137"/>
      <c r="BH869" s="137"/>
      <c r="BI869" s="137"/>
      <c r="BJ869" s="137"/>
      <c r="BK869" s="137"/>
      <c r="BL869" s="137"/>
      <c r="BM869" s="137"/>
      <c r="BN869" s="137"/>
      <c r="BO869" s="13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137"/>
      <c r="AN870" s="137"/>
      <c r="AO870" s="137"/>
      <c r="AP870" s="137"/>
      <c r="AQ870" s="137"/>
      <c r="AR870" s="137"/>
      <c r="AS870" s="137"/>
      <c r="AT870" s="137"/>
      <c r="AU870" s="137"/>
      <c r="AV870" s="137"/>
      <c r="AW870" s="137"/>
      <c r="AX870" s="137"/>
      <c r="AY870" s="137"/>
      <c r="AZ870" s="137"/>
      <c r="BA870" s="137"/>
      <c r="BB870" s="137"/>
      <c r="BC870" s="137"/>
      <c r="BD870" s="137"/>
      <c r="BE870" s="137"/>
      <c r="BF870" s="137"/>
      <c r="BG870" s="137"/>
      <c r="BH870" s="137"/>
      <c r="BI870" s="137"/>
      <c r="BJ870" s="137"/>
      <c r="BK870" s="137"/>
      <c r="BL870" s="137"/>
      <c r="BM870" s="137"/>
      <c r="BN870" s="137"/>
      <c r="BO870" s="13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137"/>
      <c r="AN871" s="137"/>
      <c r="AO871" s="137"/>
      <c r="AP871" s="137"/>
      <c r="AQ871" s="137"/>
      <c r="AR871" s="137"/>
      <c r="AS871" s="137"/>
      <c r="AT871" s="137"/>
      <c r="AU871" s="137"/>
      <c r="AV871" s="137"/>
      <c r="AW871" s="137"/>
      <c r="AX871" s="137"/>
      <c r="AY871" s="137"/>
      <c r="AZ871" s="137"/>
      <c r="BA871" s="137"/>
      <c r="BB871" s="137"/>
      <c r="BC871" s="137"/>
      <c r="BD871" s="137"/>
      <c r="BE871" s="137"/>
      <c r="BF871" s="137"/>
      <c r="BG871" s="137"/>
      <c r="BH871" s="137"/>
      <c r="BI871" s="137"/>
      <c r="BJ871" s="137"/>
      <c r="BK871" s="137"/>
      <c r="BL871" s="137"/>
      <c r="BM871" s="137"/>
      <c r="BN871" s="137"/>
      <c r="BO871" s="13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137"/>
      <c r="AN872" s="137"/>
      <c r="AO872" s="137"/>
      <c r="AP872" s="137"/>
      <c r="AQ872" s="137"/>
      <c r="AR872" s="137"/>
      <c r="AS872" s="137"/>
      <c r="AT872" s="137"/>
      <c r="AU872" s="137"/>
      <c r="AV872" s="137"/>
      <c r="AW872" s="137"/>
      <c r="AX872" s="137"/>
      <c r="AY872" s="137"/>
      <c r="AZ872" s="137"/>
      <c r="BA872" s="137"/>
      <c r="BB872" s="137"/>
      <c r="BC872" s="137"/>
      <c r="BD872" s="137"/>
      <c r="BE872" s="137"/>
      <c r="BF872" s="137"/>
      <c r="BG872" s="137"/>
      <c r="BH872" s="137"/>
      <c r="BI872" s="137"/>
      <c r="BJ872" s="137"/>
      <c r="BK872" s="137"/>
      <c r="BL872" s="137"/>
      <c r="BM872" s="137"/>
      <c r="BN872" s="137"/>
      <c r="BO872" s="13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137"/>
      <c r="AN873" s="137"/>
      <c r="AO873" s="137"/>
      <c r="AP873" s="137"/>
      <c r="AQ873" s="137"/>
      <c r="AR873" s="137"/>
      <c r="AS873" s="137"/>
      <c r="AT873" s="137"/>
      <c r="AU873" s="137"/>
      <c r="AV873" s="137"/>
      <c r="AW873" s="137"/>
      <c r="AX873" s="137"/>
      <c r="AY873" s="137"/>
      <c r="AZ873" s="137"/>
      <c r="BA873" s="137"/>
      <c r="BB873" s="137"/>
      <c r="BC873" s="137"/>
      <c r="BD873" s="137"/>
      <c r="BE873" s="137"/>
      <c r="BF873" s="137"/>
      <c r="BG873" s="137"/>
      <c r="BH873" s="137"/>
      <c r="BI873" s="137"/>
      <c r="BJ873" s="137"/>
      <c r="BK873" s="137"/>
      <c r="BL873" s="137"/>
      <c r="BM873" s="137"/>
      <c r="BN873" s="137"/>
      <c r="BO873" s="13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137"/>
      <c r="AN874" s="137"/>
      <c r="AO874" s="137"/>
      <c r="AP874" s="137"/>
      <c r="AQ874" s="137"/>
      <c r="AR874" s="137"/>
      <c r="AS874" s="137"/>
      <c r="AT874" s="137"/>
      <c r="AU874" s="137"/>
      <c r="AV874" s="137"/>
      <c r="AW874" s="137"/>
      <c r="AX874" s="137"/>
      <c r="AY874" s="137"/>
      <c r="AZ874" s="137"/>
      <c r="BA874" s="137"/>
      <c r="BB874" s="137"/>
      <c r="BC874" s="137"/>
      <c r="BD874" s="137"/>
      <c r="BE874" s="137"/>
      <c r="BF874" s="137"/>
      <c r="BG874" s="137"/>
      <c r="BH874" s="137"/>
      <c r="BI874" s="137"/>
      <c r="BJ874" s="137"/>
      <c r="BK874" s="137"/>
      <c r="BL874" s="137"/>
      <c r="BM874" s="137"/>
      <c r="BN874" s="137"/>
      <c r="BO874" s="13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137"/>
      <c r="AN875" s="137"/>
      <c r="AO875" s="137"/>
      <c r="AP875" s="137"/>
      <c r="AQ875" s="137"/>
      <c r="AR875" s="137"/>
      <c r="AS875" s="137"/>
      <c r="AT875" s="137"/>
      <c r="AU875" s="137"/>
      <c r="AV875" s="137"/>
      <c r="AW875" s="137"/>
      <c r="AX875" s="137"/>
      <c r="AY875" s="137"/>
      <c r="AZ875" s="137"/>
      <c r="BA875" s="137"/>
      <c r="BB875" s="137"/>
      <c r="BC875" s="137"/>
      <c r="BD875" s="137"/>
      <c r="BE875" s="137"/>
      <c r="BF875" s="137"/>
      <c r="BG875" s="137"/>
      <c r="BH875" s="137"/>
      <c r="BI875" s="137"/>
      <c r="BJ875" s="137"/>
      <c r="BK875" s="137"/>
      <c r="BL875" s="137"/>
      <c r="BM875" s="137"/>
      <c r="BN875" s="137"/>
      <c r="BO875" s="13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137"/>
      <c r="AN876" s="137"/>
      <c r="AO876" s="137"/>
      <c r="AP876" s="137"/>
      <c r="AQ876" s="137"/>
      <c r="AR876" s="137"/>
      <c r="AS876" s="137"/>
      <c r="AT876" s="137"/>
      <c r="AU876" s="137"/>
      <c r="AV876" s="137"/>
      <c r="AW876" s="137"/>
      <c r="AX876" s="137"/>
      <c r="AY876" s="137"/>
      <c r="AZ876" s="137"/>
      <c r="BA876" s="137"/>
      <c r="BB876" s="137"/>
      <c r="BC876" s="137"/>
      <c r="BD876" s="137"/>
      <c r="BE876" s="137"/>
      <c r="BF876" s="137"/>
      <c r="BG876" s="137"/>
      <c r="BH876" s="137"/>
      <c r="BI876" s="137"/>
      <c r="BJ876" s="137"/>
      <c r="BK876" s="137"/>
      <c r="BL876" s="137"/>
      <c r="BM876" s="137"/>
      <c r="BN876" s="137"/>
      <c r="BO876" s="13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137"/>
      <c r="AN877" s="137"/>
      <c r="AO877" s="137"/>
      <c r="AP877" s="137"/>
      <c r="AQ877" s="137"/>
      <c r="AR877" s="137"/>
      <c r="AS877" s="137"/>
      <c r="AT877" s="137"/>
      <c r="AU877" s="137"/>
      <c r="AV877" s="137"/>
      <c r="AW877" s="137"/>
      <c r="AX877" s="137"/>
      <c r="AY877" s="137"/>
      <c r="AZ877" s="137"/>
      <c r="BA877" s="137"/>
      <c r="BB877" s="137"/>
      <c r="BC877" s="137"/>
      <c r="BD877" s="137"/>
      <c r="BE877" s="137"/>
      <c r="BF877" s="137"/>
      <c r="BG877" s="137"/>
      <c r="BH877" s="137"/>
      <c r="BI877" s="137"/>
      <c r="BJ877" s="137"/>
      <c r="BK877" s="137"/>
      <c r="BL877" s="137"/>
      <c r="BM877" s="137"/>
      <c r="BN877" s="137"/>
      <c r="BO877" s="13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137"/>
      <c r="AN878" s="137"/>
      <c r="AO878" s="137"/>
      <c r="AP878" s="137"/>
      <c r="AQ878" s="137"/>
      <c r="AR878" s="137"/>
      <c r="AS878" s="137"/>
      <c r="AT878" s="137"/>
      <c r="AU878" s="137"/>
      <c r="AV878" s="137"/>
      <c r="AW878" s="137"/>
      <c r="AX878" s="137"/>
      <c r="AY878" s="137"/>
      <c r="AZ878" s="137"/>
      <c r="BA878" s="137"/>
      <c r="BB878" s="137"/>
      <c r="BC878" s="137"/>
      <c r="BD878" s="137"/>
      <c r="BE878" s="137"/>
      <c r="BF878" s="137"/>
      <c r="BG878" s="137"/>
      <c r="BH878" s="137"/>
      <c r="BI878" s="137"/>
      <c r="BJ878" s="137"/>
      <c r="BK878" s="137"/>
      <c r="BL878" s="137"/>
      <c r="BM878" s="137"/>
      <c r="BN878" s="137"/>
      <c r="BO878" s="13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137"/>
      <c r="AN879" s="137"/>
      <c r="AO879" s="137"/>
      <c r="AP879" s="137"/>
      <c r="AQ879" s="137"/>
      <c r="AR879" s="137"/>
      <c r="AS879" s="137"/>
      <c r="AT879" s="137"/>
      <c r="AU879" s="137"/>
      <c r="AV879" s="137"/>
      <c r="AW879" s="137"/>
      <c r="AX879" s="137"/>
      <c r="AY879" s="137"/>
      <c r="AZ879" s="137"/>
      <c r="BA879" s="137"/>
      <c r="BB879" s="137"/>
      <c r="BC879" s="137"/>
      <c r="BD879" s="137"/>
      <c r="BE879" s="137"/>
      <c r="BF879" s="137"/>
      <c r="BG879" s="137"/>
      <c r="BH879" s="137"/>
      <c r="BI879" s="137"/>
      <c r="BJ879" s="137"/>
      <c r="BK879" s="137"/>
      <c r="BL879" s="137"/>
      <c r="BM879" s="137"/>
      <c r="BN879" s="137"/>
      <c r="BO879" s="13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137"/>
      <c r="AN880" s="137"/>
      <c r="AO880" s="137"/>
      <c r="AP880" s="137"/>
      <c r="AQ880" s="137"/>
      <c r="AR880" s="137"/>
      <c r="AS880" s="137"/>
      <c r="AT880" s="137"/>
      <c r="AU880" s="137"/>
      <c r="AV880" s="137"/>
      <c r="AW880" s="137"/>
      <c r="AX880" s="137"/>
      <c r="AY880" s="137"/>
      <c r="AZ880" s="137"/>
      <c r="BA880" s="137"/>
      <c r="BB880" s="137"/>
      <c r="BC880" s="137"/>
      <c r="BD880" s="137"/>
      <c r="BE880" s="137"/>
      <c r="BF880" s="137"/>
      <c r="BG880" s="137"/>
      <c r="BH880" s="137"/>
      <c r="BI880" s="137"/>
      <c r="BJ880" s="137"/>
      <c r="BK880" s="137"/>
      <c r="BL880" s="137"/>
      <c r="BM880" s="137"/>
      <c r="BN880" s="137"/>
      <c r="BO880" s="13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137"/>
      <c r="AN881" s="137"/>
      <c r="AO881" s="137"/>
      <c r="AP881" s="137"/>
      <c r="AQ881" s="137"/>
      <c r="AR881" s="137"/>
      <c r="AS881" s="137"/>
      <c r="AT881" s="137"/>
      <c r="AU881" s="137"/>
      <c r="AV881" s="137"/>
      <c r="AW881" s="137"/>
      <c r="AX881" s="137"/>
      <c r="AY881" s="137"/>
      <c r="AZ881" s="137"/>
      <c r="BA881" s="137"/>
      <c r="BB881" s="137"/>
      <c r="BC881" s="137"/>
      <c r="BD881" s="137"/>
      <c r="BE881" s="137"/>
      <c r="BF881" s="137"/>
      <c r="BG881" s="137"/>
      <c r="BH881" s="137"/>
      <c r="BI881" s="137"/>
      <c r="BJ881" s="137"/>
      <c r="BK881" s="137"/>
      <c r="BL881" s="137"/>
      <c r="BM881" s="137"/>
      <c r="BN881" s="137"/>
      <c r="BO881" s="13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137"/>
      <c r="AN882" s="137"/>
      <c r="AO882" s="137"/>
      <c r="AP882" s="137"/>
      <c r="AQ882" s="137"/>
      <c r="AR882" s="137"/>
      <c r="AS882" s="137"/>
      <c r="AT882" s="137"/>
      <c r="AU882" s="137"/>
      <c r="AV882" s="137"/>
      <c r="AW882" s="137"/>
      <c r="AX882" s="137"/>
      <c r="AY882" s="137"/>
      <c r="AZ882" s="137"/>
      <c r="BA882" s="137"/>
      <c r="BB882" s="137"/>
      <c r="BC882" s="137"/>
      <c r="BD882" s="137"/>
      <c r="BE882" s="137"/>
      <c r="BF882" s="137"/>
      <c r="BG882" s="137"/>
      <c r="BH882" s="137"/>
      <c r="BI882" s="137"/>
      <c r="BJ882" s="137"/>
      <c r="BK882" s="137"/>
      <c r="BL882" s="137"/>
      <c r="BM882" s="137"/>
      <c r="BN882" s="137"/>
      <c r="BO882" s="13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137"/>
      <c r="AN883" s="137"/>
      <c r="AO883" s="137"/>
      <c r="AP883" s="137"/>
      <c r="AQ883" s="137"/>
      <c r="AR883" s="137"/>
      <c r="AS883" s="137"/>
      <c r="AT883" s="137"/>
      <c r="AU883" s="137"/>
      <c r="AV883" s="137"/>
      <c r="AW883" s="137"/>
      <c r="AX883" s="137"/>
      <c r="AY883" s="137"/>
      <c r="AZ883" s="137"/>
      <c r="BA883" s="137"/>
      <c r="BB883" s="137"/>
      <c r="BC883" s="137"/>
      <c r="BD883" s="137"/>
      <c r="BE883" s="137"/>
      <c r="BF883" s="137"/>
      <c r="BG883" s="137"/>
      <c r="BH883" s="137"/>
      <c r="BI883" s="137"/>
      <c r="BJ883" s="137"/>
      <c r="BK883" s="137"/>
      <c r="BL883" s="137"/>
      <c r="BM883" s="137"/>
      <c r="BN883" s="137"/>
      <c r="BO883" s="13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137"/>
      <c r="AN884" s="137"/>
      <c r="AO884" s="137"/>
      <c r="AP884" s="137"/>
      <c r="AQ884" s="137"/>
      <c r="AR884" s="137"/>
      <c r="AS884" s="137"/>
      <c r="AT884" s="137"/>
      <c r="AU884" s="137"/>
      <c r="AV884" s="137"/>
      <c r="AW884" s="137"/>
      <c r="AX884" s="137"/>
      <c r="AY884" s="137"/>
      <c r="AZ884" s="137"/>
      <c r="BA884" s="137"/>
      <c r="BB884" s="137"/>
      <c r="BC884" s="137"/>
      <c r="BD884" s="137"/>
      <c r="BE884" s="137"/>
      <c r="BF884" s="137"/>
      <c r="BG884" s="137"/>
      <c r="BH884" s="137"/>
      <c r="BI884" s="137"/>
      <c r="BJ884" s="137"/>
      <c r="BK884" s="137"/>
      <c r="BL884" s="137"/>
      <c r="BM884" s="137"/>
      <c r="BN884" s="137"/>
      <c r="BO884" s="13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137"/>
      <c r="AN885" s="137"/>
      <c r="AO885" s="137"/>
      <c r="AP885" s="137"/>
      <c r="AQ885" s="137"/>
      <c r="AR885" s="137"/>
      <c r="AS885" s="137"/>
      <c r="AT885" s="137"/>
      <c r="AU885" s="137"/>
      <c r="AV885" s="137"/>
      <c r="AW885" s="137"/>
      <c r="AX885" s="137"/>
      <c r="AY885" s="137"/>
      <c r="AZ885" s="137"/>
      <c r="BA885" s="137"/>
      <c r="BB885" s="137"/>
      <c r="BC885" s="137"/>
      <c r="BD885" s="137"/>
      <c r="BE885" s="137"/>
      <c r="BF885" s="137"/>
      <c r="BG885" s="137"/>
      <c r="BH885" s="137"/>
      <c r="BI885" s="137"/>
      <c r="BJ885" s="137"/>
      <c r="BK885" s="137"/>
      <c r="BL885" s="137"/>
      <c r="BM885" s="137"/>
      <c r="BN885" s="137"/>
      <c r="BO885" s="13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137"/>
      <c r="AN886" s="137"/>
      <c r="AO886" s="137"/>
      <c r="AP886" s="137"/>
      <c r="AQ886" s="137"/>
      <c r="AR886" s="137"/>
      <c r="AS886" s="137"/>
      <c r="AT886" s="137"/>
      <c r="AU886" s="137"/>
      <c r="AV886" s="137"/>
      <c r="AW886" s="137"/>
      <c r="AX886" s="137"/>
      <c r="AY886" s="137"/>
      <c r="AZ886" s="137"/>
      <c r="BA886" s="137"/>
      <c r="BB886" s="137"/>
      <c r="BC886" s="137"/>
      <c r="BD886" s="137"/>
      <c r="BE886" s="137"/>
      <c r="BF886" s="137"/>
      <c r="BG886" s="137"/>
      <c r="BH886" s="137"/>
      <c r="BI886" s="137"/>
      <c r="BJ886" s="137"/>
      <c r="BK886" s="137"/>
      <c r="BL886" s="137"/>
      <c r="BM886" s="137"/>
      <c r="BN886" s="137"/>
      <c r="BO886" s="13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137"/>
      <c r="AN887" s="137"/>
      <c r="AO887" s="137"/>
      <c r="AP887" s="137"/>
      <c r="AQ887" s="137"/>
      <c r="AR887" s="137"/>
      <c r="AS887" s="137"/>
      <c r="AT887" s="137"/>
      <c r="AU887" s="137"/>
      <c r="AV887" s="137"/>
      <c r="AW887" s="137"/>
      <c r="AX887" s="137"/>
      <c r="AY887" s="137"/>
      <c r="AZ887" s="137"/>
      <c r="BA887" s="137"/>
      <c r="BB887" s="137"/>
      <c r="BC887" s="137"/>
      <c r="BD887" s="137"/>
      <c r="BE887" s="137"/>
      <c r="BF887" s="137"/>
      <c r="BG887" s="137"/>
      <c r="BH887" s="137"/>
      <c r="BI887" s="137"/>
      <c r="BJ887" s="137"/>
      <c r="BK887" s="137"/>
      <c r="BL887" s="137"/>
      <c r="BM887" s="137"/>
      <c r="BN887" s="137"/>
      <c r="BO887" s="13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137"/>
      <c r="AN888" s="137"/>
      <c r="AO888" s="137"/>
      <c r="AP888" s="137"/>
      <c r="AQ888" s="137"/>
      <c r="AR888" s="137"/>
      <c r="AS888" s="137"/>
      <c r="AT888" s="137"/>
      <c r="AU888" s="137"/>
      <c r="AV888" s="137"/>
      <c r="AW888" s="137"/>
      <c r="AX888" s="137"/>
      <c r="AY888" s="137"/>
      <c r="AZ888" s="137"/>
      <c r="BA888" s="137"/>
      <c r="BB888" s="137"/>
      <c r="BC888" s="137"/>
      <c r="BD888" s="137"/>
      <c r="BE888" s="137"/>
      <c r="BF888" s="137"/>
      <c r="BG888" s="137"/>
      <c r="BH888" s="137"/>
      <c r="BI888" s="137"/>
      <c r="BJ888" s="137"/>
      <c r="BK888" s="137"/>
      <c r="BL888" s="137"/>
      <c r="BM888" s="137"/>
      <c r="BN888" s="137"/>
      <c r="BO888" s="13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137"/>
      <c r="AN889" s="137"/>
      <c r="AO889" s="137"/>
      <c r="AP889" s="137"/>
      <c r="AQ889" s="137"/>
      <c r="AR889" s="137"/>
      <c r="AS889" s="137"/>
      <c r="AT889" s="137"/>
      <c r="AU889" s="137"/>
      <c r="AV889" s="137"/>
      <c r="AW889" s="137"/>
      <c r="AX889" s="137"/>
      <c r="AY889" s="137"/>
      <c r="AZ889" s="137"/>
      <c r="BA889" s="137"/>
      <c r="BB889" s="137"/>
      <c r="BC889" s="137"/>
      <c r="BD889" s="137"/>
      <c r="BE889" s="137"/>
      <c r="BF889" s="137"/>
      <c r="BG889" s="137"/>
      <c r="BH889" s="137"/>
      <c r="BI889" s="137"/>
      <c r="BJ889" s="137"/>
      <c r="BK889" s="137"/>
      <c r="BL889" s="137"/>
      <c r="BM889" s="137"/>
      <c r="BN889" s="137"/>
      <c r="BO889" s="13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137"/>
      <c r="AN890" s="137"/>
      <c r="AO890" s="137"/>
      <c r="AP890" s="137"/>
      <c r="AQ890" s="137"/>
      <c r="AR890" s="137"/>
      <c r="AS890" s="137"/>
      <c r="AT890" s="137"/>
      <c r="AU890" s="137"/>
      <c r="AV890" s="137"/>
      <c r="AW890" s="137"/>
      <c r="AX890" s="137"/>
      <c r="AY890" s="137"/>
      <c r="AZ890" s="137"/>
      <c r="BA890" s="137"/>
      <c r="BB890" s="137"/>
      <c r="BC890" s="137"/>
      <c r="BD890" s="137"/>
      <c r="BE890" s="137"/>
      <c r="BF890" s="137"/>
      <c r="BG890" s="137"/>
      <c r="BH890" s="137"/>
      <c r="BI890" s="137"/>
      <c r="BJ890" s="137"/>
      <c r="BK890" s="137"/>
      <c r="BL890" s="137"/>
      <c r="BM890" s="137"/>
      <c r="BN890" s="137"/>
      <c r="BO890" s="13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137"/>
      <c r="AN891" s="137"/>
      <c r="AO891" s="137"/>
      <c r="AP891" s="137"/>
      <c r="AQ891" s="137"/>
      <c r="AR891" s="137"/>
      <c r="AS891" s="137"/>
      <c r="AT891" s="137"/>
      <c r="AU891" s="137"/>
      <c r="AV891" s="137"/>
      <c r="AW891" s="137"/>
      <c r="AX891" s="137"/>
      <c r="AY891" s="137"/>
      <c r="AZ891" s="137"/>
      <c r="BA891" s="137"/>
      <c r="BB891" s="137"/>
      <c r="BC891" s="137"/>
      <c r="BD891" s="137"/>
      <c r="BE891" s="137"/>
      <c r="BF891" s="137"/>
      <c r="BG891" s="137"/>
      <c r="BH891" s="137"/>
      <c r="BI891" s="137"/>
      <c r="BJ891" s="137"/>
      <c r="BK891" s="137"/>
      <c r="BL891" s="137"/>
      <c r="BM891" s="137"/>
      <c r="BN891" s="137"/>
      <c r="BO891" s="13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137"/>
      <c r="AN892" s="137"/>
      <c r="AO892" s="137"/>
      <c r="AP892" s="137"/>
      <c r="AQ892" s="137"/>
      <c r="AR892" s="137"/>
      <c r="AS892" s="137"/>
      <c r="AT892" s="137"/>
      <c r="AU892" s="137"/>
      <c r="AV892" s="137"/>
      <c r="AW892" s="137"/>
      <c r="AX892" s="137"/>
      <c r="AY892" s="137"/>
      <c r="AZ892" s="137"/>
      <c r="BA892" s="137"/>
      <c r="BB892" s="137"/>
      <c r="BC892" s="137"/>
      <c r="BD892" s="137"/>
      <c r="BE892" s="137"/>
      <c r="BF892" s="137"/>
      <c r="BG892" s="137"/>
      <c r="BH892" s="137"/>
      <c r="BI892" s="137"/>
      <c r="BJ892" s="137"/>
      <c r="BK892" s="137"/>
      <c r="BL892" s="137"/>
      <c r="BM892" s="137"/>
      <c r="BN892" s="137"/>
      <c r="BO892" s="13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137"/>
      <c r="AN893" s="137"/>
      <c r="AO893" s="137"/>
      <c r="AP893" s="137"/>
      <c r="AQ893" s="137"/>
      <c r="AR893" s="137"/>
      <c r="AS893" s="137"/>
      <c r="AT893" s="137"/>
      <c r="AU893" s="137"/>
      <c r="AV893" s="137"/>
      <c r="AW893" s="137"/>
      <c r="AX893" s="137"/>
      <c r="AY893" s="137"/>
      <c r="AZ893" s="137"/>
      <c r="BA893" s="137"/>
      <c r="BB893" s="137"/>
      <c r="BC893" s="137"/>
      <c r="BD893" s="137"/>
      <c r="BE893" s="137"/>
      <c r="BF893" s="137"/>
      <c r="BG893" s="137"/>
      <c r="BH893" s="137"/>
      <c r="BI893" s="137"/>
      <c r="BJ893" s="137"/>
      <c r="BK893" s="137"/>
      <c r="BL893" s="137"/>
      <c r="BM893" s="137"/>
      <c r="BN893" s="137"/>
      <c r="BO893" s="13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137"/>
      <c r="AN894" s="137"/>
      <c r="AO894" s="137"/>
      <c r="AP894" s="137"/>
      <c r="AQ894" s="137"/>
      <c r="AR894" s="137"/>
      <c r="AS894" s="137"/>
      <c r="AT894" s="137"/>
      <c r="AU894" s="137"/>
      <c r="AV894" s="137"/>
      <c r="AW894" s="137"/>
      <c r="AX894" s="137"/>
      <c r="AY894" s="137"/>
      <c r="AZ894" s="137"/>
      <c r="BA894" s="137"/>
      <c r="BB894" s="137"/>
      <c r="BC894" s="137"/>
      <c r="BD894" s="137"/>
      <c r="BE894" s="137"/>
      <c r="BF894" s="137"/>
      <c r="BG894" s="137"/>
      <c r="BH894" s="137"/>
      <c r="BI894" s="137"/>
      <c r="BJ894" s="137"/>
      <c r="BK894" s="137"/>
      <c r="BL894" s="137"/>
      <c r="BM894" s="137"/>
      <c r="BN894" s="137"/>
      <c r="BO894" s="13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137"/>
      <c r="AN895" s="137"/>
      <c r="AO895" s="137"/>
      <c r="AP895" s="137"/>
      <c r="AQ895" s="137"/>
      <c r="AR895" s="137"/>
      <c r="AS895" s="137"/>
      <c r="AT895" s="137"/>
      <c r="AU895" s="137"/>
      <c r="AV895" s="137"/>
      <c r="AW895" s="137"/>
      <c r="AX895" s="137"/>
      <c r="AY895" s="137"/>
      <c r="AZ895" s="137"/>
      <c r="BA895" s="137"/>
      <c r="BB895" s="137"/>
      <c r="BC895" s="137"/>
      <c r="BD895" s="137"/>
      <c r="BE895" s="137"/>
      <c r="BF895" s="137"/>
      <c r="BG895" s="137"/>
      <c r="BH895" s="137"/>
      <c r="BI895" s="137"/>
      <c r="BJ895" s="137"/>
      <c r="BK895" s="137"/>
      <c r="BL895" s="137"/>
      <c r="BM895" s="137"/>
      <c r="BN895" s="137"/>
      <c r="BO895" s="13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137"/>
      <c r="AN896" s="137"/>
      <c r="AO896" s="137"/>
      <c r="AP896" s="137"/>
      <c r="AQ896" s="137"/>
      <c r="AR896" s="137"/>
      <c r="AS896" s="137"/>
      <c r="AT896" s="137"/>
      <c r="AU896" s="137"/>
      <c r="AV896" s="137"/>
      <c r="AW896" s="137"/>
      <c r="AX896" s="137"/>
      <c r="AY896" s="137"/>
      <c r="AZ896" s="137"/>
      <c r="BA896" s="137"/>
      <c r="BB896" s="137"/>
      <c r="BC896" s="137"/>
      <c r="BD896" s="137"/>
      <c r="BE896" s="137"/>
      <c r="BF896" s="137"/>
      <c r="BG896" s="137"/>
      <c r="BH896" s="137"/>
      <c r="BI896" s="137"/>
      <c r="BJ896" s="137"/>
      <c r="BK896" s="137"/>
      <c r="BL896" s="137"/>
      <c r="BM896" s="137"/>
      <c r="BN896" s="137"/>
      <c r="BO896" s="13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137"/>
      <c r="AN897" s="137"/>
      <c r="AO897" s="137"/>
      <c r="AP897" s="137"/>
      <c r="AQ897" s="137"/>
      <c r="AR897" s="137"/>
      <c r="AS897" s="137"/>
      <c r="AT897" s="137"/>
      <c r="AU897" s="137"/>
      <c r="AV897" s="137"/>
      <c r="AW897" s="137"/>
      <c r="AX897" s="137"/>
      <c r="AY897" s="137"/>
      <c r="AZ897" s="137"/>
      <c r="BA897" s="137"/>
      <c r="BB897" s="137"/>
      <c r="BC897" s="137"/>
      <c r="BD897" s="137"/>
      <c r="BE897" s="137"/>
      <c r="BF897" s="137"/>
      <c r="BG897" s="137"/>
      <c r="BH897" s="137"/>
      <c r="BI897" s="137"/>
      <c r="BJ897" s="137"/>
      <c r="BK897" s="137"/>
      <c r="BL897" s="137"/>
      <c r="BM897" s="137"/>
      <c r="BN897" s="137"/>
      <c r="BO897" s="13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137"/>
      <c r="AN898" s="137"/>
      <c r="AO898" s="137"/>
      <c r="AP898" s="137"/>
      <c r="AQ898" s="137"/>
      <c r="AR898" s="137"/>
      <c r="AS898" s="137"/>
      <c r="AT898" s="137"/>
      <c r="AU898" s="137"/>
      <c r="AV898" s="137"/>
      <c r="AW898" s="137"/>
      <c r="AX898" s="137"/>
      <c r="AY898" s="137"/>
      <c r="AZ898" s="137"/>
      <c r="BA898" s="137"/>
      <c r="BB898" s="137"/>
      <c r="BC898" s="137"/>
      <c r="BD898" s="137"/>
      <c r="BE898" s="137"/>
      <c r="BF898" s="137"/>
      <c r="BG898" s="137"/>
      <c r="BH898" s="137"/>
      <c r="BI898" s="137"/>
      <c r="BJ898" s="137"/>
      <c r="BK898" s="137"/>
      <c r="BL898" s="137"/>
      <c r="BM898" s="137"/>
      <c r="BN898" s="137"/>
      <c r="BO898" s="13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137"/>
      <c r="AN899" s="137"/>
      <c r="AO899" s="137"/>
      <c r="AP899" s="137"/>
      <c r="AQ899" s="137"/>
      <c r="AR899" s="137"/>
      <c r="AS899" s="137"/>
      <c r="AT899" s="137"/>
      <c r="AU899" s="137"/>
      <c r="AV899" s="137"/>
      <c r="AW899" s="137"/>
      <c r="AX899" s="137"/>
      <c r="AY899" s="137"/>
      <c r="AZ899" s="137"/>
      <c r="BA899" s="137"/>
      <c r="BB899" s="137"/>
      <c r="BC899" s="137"/>
      <c r="BD899" s="137"/>
      <c r="BE899" s="137"/>
      <c r="BF899" s="137"/>
      <c r="BG899" s="137"/>
      <c r="BH899" s="137"/>
      <c r="BI899" s="137"/>
      <c r="BJ899" s="137"/>
      <c r="BK899" s="137"/>
      <c r="BL899" s="137"/>
      <c r="BM899" s="137"/>
      <c r="BN899" s="137"/>
      <c r="BO899" s="13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137"/>
      <c r="AN900" s="137"/>
      <c r="AO900" s="137"/>
      <c r="AP900" s="137"/>
      <c r="AQ900" s="137"/>
      <c r="AR900" s="137"/>
      <c r="AS900" s="137"/>
      <c r="AT900" s="137"/>
      <c r="AU900" s="137"/>
      <c r="AV900" s="137"/>
      <c r="AW900" s="137"/>
      <c r="AX900" s="137"/>
      <c r="AY900" s="137"/>
      <c r="AZ900" s="137"/>
      <c r="BA900" s="137"/>
      <c r="BB900" s="137"/>
      <c r="BC900" s="137"/>
      <c r="BD900" s="137"/>
      <c r="BE900" s="137"/>
      <c r="BF900" s="137"/>
      <c r="BG900" s="137"/>
      <c r="BH900" s="137"/>
      <c r="BI900" s="137"/>
      <c r="BJ900" s="137"/>
      <c r="BK900" s="137"/>
      <c r="BL900" s="137"/>
      <c r="BM900" s="137"/>
      <c r="BN900" s="137"/>
      <c r="BO900" s="13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137"/>
      <c r="AN901" s="137"/>
      <c r="AO901" s="137"/>
      <c r="AP901" s="137"/>
      <c r="AQ901" s="137"/>
      <c r="AR901" s="137"/>
      <c r="AS901" s="137"/>
      <c r="AT901" s="137"/>
      <c r="AU901" s="137"/>
      <c r="AV901" s="137"/>
      <c r="AW901" s="137"/>
      <c r="AX901" s="137"/>
      <c r="AY901" s="137"/>
      <c r="AZ901" s="137"/>
      <c r="BA901" s="137"/>
      <c r="BB901" s="137"/>
      <c r="BC901" s="137"/>
      <c r="BD901" s="137"/>
      <c r="BE901" s="137"/>
      <c r="BF901" s="137"/>
      <c r="BG901" s="137"/>
      <c r="BH901" s="137"/>
      <c r="BI901" s="137"/>
      <c r="BJ901" s="137"/>
      <c r="BK901" s="137"/>
      <c r="BL901" s="137"/>
      <c r="BM901" s="137"/>
      <c r="BN901" s="137"/>
      <c r="BO901" s="13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137"/>
      <c r="AN902" s="137"/>
      <c r="AO902" s="137"/>
      <c r="AP902" s="137"/>
      <c r="AQ902" s="137"/>
      <c r="AR902" s="137"/>
      <c r="AS902" s="137"/>
      <c r="AT902" s="137"/>
      <c r="AU902" s="137"/>
      <c r="AV902" s="137"/>
      <c r="AW902" s="137"/>
      <c r="AX902" s="137"/>
      <c r="AY902" s="137"/>
      <c r="AZ902" s="137"/>
      <c r="BA902" s="137"/>
      <c r="BB902" s="137"/>
      <c r="BC902" s="137"/>
      <c r="BD902" s="137"/>
      <c r="BE902" s="137"/>
      <c r="BF902" s="137"/>
      <c r="BG902" s="137"/>
      <c r="BH902" s="137"/>
      <c r="BI902" s="137"/>
      <c r="BJ902" s="137"/>
      <c r="BK902" s="137"/>
      <c r="BL902" s="137"/>
      <c r="BM902" s="137"/>
      <c r="BN902" s="137"/>
      <c r="BO902" s="13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137"/>
      <c r="AN903" s="137"/>
      <c r="AO903" s="137"/>
      <c r="AP903" s="137"/>
      <c r="AQ903" s="137"/>
      <c r="AR903" s="137"/>
      <c r="AS903" s="137"/>
      <c r="AT903" s="137"/>
      <c r="AU903" s="137"/>
      <c r="AV903" s="137"/>
      <c r="AW903" s="137"/>
      <c r="AX903" s="137"/>
      <c r="AY903" s="137"/>
      <c r="AZ903" s="137"/>
      <c r="BA903" s="137"/>
      <c r="BB903" s="137"/>
      <c r="BC903" s="137"/>
      <c r="BD903" s="137"/>
      <c r="BE903" s="137"/>
      <c r="BF903" s="137"/>
      <c r="BG903" s="137"/>
      <c r="BH903" s="137"/>
      <c r="BI903" s="137"/>
      <c r="BJ903" s="137"/>
      <c r="BK903" s="137"/>
      <c r="BL903" s="137"/>
      <c r="BM903" s="137"/>
      <c r="BN903" s="137"/>
      <c r="BO903" s="13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137"/>
      <c r="AN904" s="137"/>
      <c r="AO904" s="137"/>
      <c r="AP904" s="137"/>
      <c r="AQ904" s="137"/>
      <c r="AR904" s="137"/>
      <c r="AS904" s="137"/>
      <c r="AT904" s="137"/>
      <c r="AU904" s="137"/>
      <c r="AV904" s="137"/>
      <c r="AW904" s="137"/>
      <c r="AX904" s="137"/>
      <c r="AY904" s="137"/>
      <c r="AZ904" s="137"/>
      <c r="BA904" s="137"/>
      <c r="BB904" s="137"/>
      <c r="BC904" s="137"/>
      <c r="BD904" s="137"/>
      <c r="BE904" s="137"/>
      <c r="BF904" s="137"/>
      <c r="BG904" s="137"/>
      <c r="BH904" s="137"/>
      <c r="BI904" s="137"/>
      <c r="BJ904" s="137"/>
      <c r="BK904" s="137"/>
      <c r="BL904" s="137"/>
      <c r="BM904" s="137"/>
      <c r="BN904" s="137"/>
      <c r="BO904" s="13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137"/>
      <c r="AN905" s="137"/>
      <c r="AO905" s="137"/>
      <c r="AP905" s="137"/>
      <c r="AQ905" s="137"/>
      <c r="AR905" s="137"/>
      <c r="AS905" s="137"/>
      <c r="AT905" s="137"/>
      <c r="AU905" s="137"/>
      <c r="AV905" s="137"/>
      <c r="AW905" s="137"/>
      <c r="AX905" s="137"/>
      <c r="AY905" s="137"/>
      <c r="AZ905" s="137"/>
      <c r="BA905" s="137"/>
      <c r="BB905" s="137"/>
      <c r="BC905" s="137"/>
      <c r="BD905" s="137"/>
      <c r="BE905" s="137"/>
      <c r="BF905" s="137"/>
      <c r="BG905" s="137"/>
      <c r="BH905" s="137"/>
      <c r="BI905" s="137"/>
      <c r="BJ905" s="137"/>
      <c r="BK905" s="137"/>
      <c r="BL905" s="137"/>
      <c r="BM905" s="137"/>
      <c r="BN905" s="137"/>
      <c r="BO905" s="13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137"/>
      <c r="AN906" s="137"/>
      <c r="AO906" s="137"/>
      <c r="AP906" s="137"/>
      <c r="AQ906" s="137"/>
      <c r="AR906" s="137"/>
      <c r="AS906" s="137"/>
      <c r="AT906" s="137"/>
      <c r="AU906" s="137"/>
      <c r="AV906" s="137"/>
      <c r="AW906" s="137"/>
      <c r="AX906" s="137"/>
      <c r="AY906" s="137"/>
      <c r="AZ906" s="137"/>
      <c r="BA906" s="137"/>
      <c r="BB906" s="137"/>
      <c r="BC906" s="137"/>
      <c r="BD906" s="137"/>
      <c r="BE906" s="137"/>
      <c r="BF906" s="137"/>
      <c r="BG906" s="137"/>
      <c r="BH906" s="137"/>
      <c r="BI906" s="137"/>
      <c r="BJ906" s="137"/>
      <c r="BK906" s="137"/>
      <c r="BL906" s="137"/>
      <c r="BM906" s="137"/>
      <c r="BN906" s="137"/>
      <c r="BO906" s="13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137"/>
      <c r="AN907" s="137"/>
      <c r="AO907" s="137"/>
      <c r="AP907" s="137"/>
      <c r="AQ907" s="137"/>
      <c r="AR907" s="137"/>
      <c r="AS907" s="137"/>
      <c r="AT907" s="137"/>
      <c r="AU907" s="137"/>
      <c r="AV907" s="137"/>
      <c r="AW907" s="137"/>
      <c r="AX907" s="137"/>
      <c r="AY907" s="137"/>
      <c r="AZ907" s="137"/>
      <c r="BA907" s="137"/>
      <c r="BB907" s="137"/>
      <c r="BC907" s="137"/>
      <c r="BD907" s="137"/>
      <c r="BE907" s="137"/>
      <c r="BF907" s="137"/>
      <c r="BG907" s="137"/>
      <c r="BH907" s="137"/>
      <c r="BI907" s="137"/>
      <c r="BJ907" s="137"/>
      <c r="BK907" s="137"/>
      <c r="BL907" s="137"/>
      <c r="BM907" s="137"/>
      <c r="BN907" s="137"/>
      <c r="BO907" s="13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137"/>
      <c r="AN908" s="137"/>
      <c r="AO908" s="137"/>
      <c r="AP908" s="137"/>
      <c r="AQ908" s="137"/>
      <c r="AR908" s="137"/>
      <c r="AS908" s="137"/>
      <c r="AT908" s="137"/>
      <c r="AU908" s="137"/>
      <c r="AV908" s="137"/>
      <c r="AW908" s="137"/>
      <c r="AX908" s="137"/>
      <c r="AY908" s="137"/>
      <c r="AZ908" s="137"/>
      <c r="BA908" s="137"/>
      <c r="BB908" s="137"/>
      <c r="BC908" s="137"/>
      <c r="BD908" s="137"/>
      <c r="BE908" s="137"/>
      <c r="BF908" s="137"/>
      <c r="BG908" s="137"/>
      <c r="BH908" s="137"/>
      <c r="BI908" s="137"/>
      <c r="BJ908" s="137"/>
      <c r="BK908" s="137"/>
      <c r="BL908" s="137"/>
      <c r="BM908" s="137"/>
      <c r="BN908" s="137"/>
      <c r="BO908" s="13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137"/>
      <c r="AN909" s="137"/>
      <c r="AO909" s="137"/>
      <c r="AP909" s="137"/>
      <c r="AQ909" s="137"/>
      <c r="AR909" s="137"/>
      <c r="AS909" s="137"/>
      <c r="AT909" s="137"/>
      <c r="AU909" s="137"/>
      <c r="AV909" s="137"/>
      <c r="AW909" s="137"/>
      <c r="AX909" s="137"/>
      <c r="AY909" s="137"/>
      <c r="AZ909" s="137"/>
      <c r="BA909" s="137"/>
      <c r="BB909" s="137"/>
      <c r="BC909" s="137"/>
      <c r="BD909" s="137"/>
      <c r="BE909" s="137"/>
      <c r="BF909" s="137"/>
      <c r="BG909" s="137"/>
      <c r="BH909" s="137"/>
      <c r="BI909" s="137"/>
      <c r="BJ909" s="137"/>
      <c r="BK909" s="137"/>
      <c r="BL909" s="137"/>
      <c r="BM909" s="137"/>
      <c r="BN909" s="137"/>
      <c r="BO909" s="13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137"/>
      <c r="AN910" s="137"/>
      <c r="AO910" s="137"/>
      <c r="AP910" s="137"/>
      <c r="AQ910" s="137"/>
      <c r="AR910" s="137"/>
      <c r="AS910" s="137"/>
      <c r="AT910" s="137"/>
      <c r="AU910" s="137"/>
      <c r="AV910" s="137"/>
      <c r="AW910" s="137"/>
      <c r="AX910" s="137"/>
      <c r="AY910" s="137"/>
      <c r="AZ910" s="137"/>
      <c r="BA910" s="137"/>
      <c r="BB910" s="137"/>
      <c r="BC910" s="137"/>
      <c r="BD910" s="137"/>
      <c r="BE910" s="137"/>
      <c r="BF910" s="137"/>
      <c r="BG910" s="137"/>
      <c r="BH910" s="137"/>
      <c r="BI910" s="137"/>
      <c r="BJ910" s="137"/>
      <c r="BK910" s="137"/>
      <c r="BL910" s="137"/>
      <c r="BM910" s="137"/>
      <c r="BN910" s="137"/>
      <c r="BO910" s="13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137"/>
      <c r="AN911" s="137"/>
      <c r="AO911" s="137"/>
      <c r="AP911" s="137"/>
      <c r="AQ911" s="137"/>
      <c r="AR911" s="137"/>
      <c r="AS911" s="137"/>
      <c r="AT911" s="137"/>
      <c r="AU911" s="137"/>
      <c r="AV911" s="137"/>
      <c r="AW911" s="137"/>
      <c r="AX911" s="137"/>
      <c r="AY911" s="137"/>
      <c r="AZ911" s="137"/>
      <c r="BA911" s="137"/>
      <c r="BB911" s="137"/>
      <c r="BC911" s="137"/>
      <c r="BD911" s="137"/>
      <c r="BE911" s="137"/>
      <c r="BF911" s="137"/>
      <c r="BG911" s="137"/>
      <c r="BH911" s="137"/>
      <c r="BI911" s="137"/>
      <c r="BJ911" s="137"/>
      <c r="BK911" s="137"/>
      <c r="BL911" s="137"/>
      <c r="BM911" s="137"/>
      <c r="BN911" s="137"/>
      <c r="BO911" s="13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137"/>
      <c r="AN912" s="137"/>
      <c r="AO912" s="137"/>
      <c r="AP912" s="137"/>
      <c r="AQ912" s="137"/>
      <c r="AR912" s="137"/>
      <c r="AS912" s="137"/>
      <c r="AT912" s="137"/>
      <c r="AU912" s="137"/>
      <c r="AV912" s="137"/>
      <c r="AW912" s="137"/>
      <c r="AX912" s="137"/>
      <c r="AY912" s="137"/>
      <c r="AZ912" s="137"/>
      <c r="BA912" s="137"/>
      <c r="BB912" s="137"/>
      <c r="BC912" s="137"/>
      <c r="BD912" s="137"/>
      <c r="BE912" s="137"/>
      <c r="BF912" s="137"/>
      <c r="BG912" s="137"/>
      <c r="BH912" s="137"/>
      <c r="BI912" s="137"/>
      <c r="BJ912" s="137"/>
      <c r="BK912" s="137"/>
      <c r="BL912" s="137"/>
      <c r="BM912" s="137"/>
      <c r="BN912" s="137"/>
      <c r="BO912" s="13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137"/>
      <c r="AN913" s="137"/>
      <c r="AO913" s="137"/>
      <c r="AP913" s="137"/>
      <c r="AQ913" s="137"/>
      <c r="AR913" s="137"/>
      <c r="AS913" s="137"/>
      <c r="AT913" s="137"/>
      <c r="AU913" s="137"/>
      <c r="AV913" s="137"/>
      <c r="AW913" s="137"/>
      <c r="AX913" s="137"/>
      <c r="AY913" s="137"/>
      <c r="AZ913" s="137"/>
      <c r="BA913" s="137"/>
      <c r="BB913" s="137"/>
      <c r="BC913" s="137"/>
      <c r="BD913" s="137"/>
      <c r="BE913" s="137"/>
      <c r="BF913" s="137"/>
      <c r="BG913" s="137"/>
      <c r="BH913" s="137"/>
      <c r="BI913" s="137"/>
      <c r="BJ913" s="137"/>
      <c r="BK913" s="137"/>
      <c r="BL913" s="137"/>
      <c r="BM913" s="137"/>
      <c r="BN913" s="137"/>
      <c r="BO913" s="13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137"/>
      <c r="AN914" s="137"/>
      <c r="AO914" s="137"/>
      <c r="AP914" s="137"/>
      <c r="AQ914" s="137"/>
      <c r="AR914" s="137"/>
      <c r="AS914" s="137"/>
      <c r="AT914" s="137"/>
      <c r="AU914" s="137"/>
      <c r="AV914" s="137"/>
      <c r="AW914" s="137"/>
      <c r="AX914" s="137"/>
      <c r="AY914" s="137"/>
      <c r="AZ914" s="137"/>
      <c r="BA914" s="137"/>
      <c r="BB914" s="137"/>
      <c r="BC914" s="137"/>
      <c r="BD914" s="137"/>
      <c r="BE914" s="137"/>
      <c r="BF914" s="137"/>
      <c r="BG914" s="137"/>
      <c r="BH914" s="137"/>
      <c r="BI914" s="137"/>
      <c r="BJ914" s="137"/>
      <c r="BK914" s="137"/>
      <c r="BL914" s="137"/>
      <c r="BM914" s="137"/>
      <c r="BN914" s="137"/>
      <c r="BO914" s="13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137"/>
      <c r="AN915" s="137"/>
      <c r="AO915" s="137"/>
      <c r="AP915" s="137"/>
      <c r="AQ915" s="137"/>
      <c r="AR915" s="137"/>
      <c r="AS915" s="137"/>
      <c r="AT915" s="137"/>
      <c r="AU915" s="137"/>
      <c r="AV915" s="137"/>
      <c r="AW915" s="137"/>
      <c r="AX915" s="137"/>
      <c r="AY915" s="137"/>
      <c r="AZ915" s="137"/>
      <c r="BA915" s="137"/>
      <c r="BB915" s="137"/>
      <c r="BC915" s="137"/>
      <c r="BD915" s="137"/>
      <c r="BE915" s="137"/>
      <c r="BF915" s="137"/>
      <c r="BG915" s="137"/>
      <c r="BH915" s="137"/>
      <c r="BI915" s="137"/>
      <c r="BJ915" s="137"/>
      <c r="BK915" s="137"/>
      <c r="BL915" s="137"/>
      <c r="BM915" s="137"/>
      <c r="BN915" s="137"/>
      <c r="BO915" s="13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137"/>
      <c r="AN916" s="137"/>
      <c r="AO916" s="137"/>
      <c r="AP916" s="137"/>
      <c r="AQ916" s="137"/>
      <c r="AR916" s="137"/>
      <c r="AS916" s="137"/>
      <c r="AT916" s="137"/>
      <c r="AU916" s="137"/>
      <c r="AV916" s="137"/>
      <c r="AW916" s="137"/>
      <c r="AX916" s="137"/>
      <c r="AY916" s="137"/>
      <c r="AZ916" s="137"/>
      <c r="BA916" s="137"/>
      <c r="BB916" s="137"/>
      <c r="BC916" s="137"/>
      <c r="BD916" s="137"/>
      <c r="BE916" s="137"/>
      <c r="BF916" s="137"/>
      <c r="BG916" s="137"/>
      <c r="BH916" s="137"/>
      <c r="BI916" s="137"/>
      <c r="BJ916" s="137"/>
      <c r="BK916" s="137"/>
      <c r="BL916" s="137"/>
      <c r="BM916" s="137"/>
      <c r="BN916" s="137"/>
      <c r="BO916" s="13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137"/>
      <c r="AN917" s="137"/>
      <c r="AO917" s="137"/>
      <c r="AP917" s="137"/>
      <c r="AQ917" s="137"/>
      <c r="AR917" s="137"/>
      <c r="AS917" s="137"/>
      <c r="AT917" s="137"/>
      <c r="AU917" s="137"/>
      <c r="AV917" s="137"/>
      <c r="AW917" s="137"/>
      <c r="AX917" s="137"/>
      <c r="AY917" s="137"/>
      <c r="AZ917" s="137"/>
      <c r="BA917" s="137"/>
      <c r="BB917" s="137"/>
      <c r="BC917" s="137"/>
      <c r="BD917" s="137"/>
      <c r="BE917" s="137"/>
      <c r="BF917" s="137"/>
      <c r="BG917" s="137"/>
      <c r="BH917" s="137"/>
      <c r="BI917" s="137"/>
      <c r="BJ917" s="137"/>
      <c r="BK917" s="137"/>
      <c r="BL917" s="137"/>
      <c r="BM917" s="137"/>
      <c r="BN917" s="137"/>
      <c r="BO917" s="13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137"/>
      <c r="AN918" s="137"/>
      <c r="AO918" s="137"/>
      <c r="AP918" s="137"/>
      <c r="AQ918" s="137"/>
      <c r="AR918" s="137"/>
      <c r="AS918" s="137"/>
      <c r="AT918" s="137"/>
      <c r="AU918" s="137"/>
      <c r="AV918" s="137"/>
      <c r="AW918" s="137"/>
      <c r="AX918" s="137"/>
      <c r="AY918" s="137"/>
      <c r="AZ918" s="137"/>
      <c r="BA918" s="137"/>
      <c r="BB918" s="137"/>
      <c r="BC918" s="137"/>
      <c r="BD918" s="137"/>
      <c r="BE918" s="137"/>
      <c r="BF918" s="137"/>
      <c r="BG918" s="137"/>
      <c r="BH918" s="137"/>
      <c r="BI918" s="137"/>
      <c r="BJ918" s="137"/>
      <c r="BK918" s="137"/>
      <c r="BL918" s="137"/>
      <c r="BM918" s="137"/>
      <c r="BN918" s="137"/>
      <c r="BO918" s="13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137"/>
      <c r="AN919" s="137"/>
      <c r="AO919" s="137"/>
      <c r="AP919" s="137"/>
      <c r="AQ919" s="137"/>
      <c r="AR919" s="137"/>
      <c r="AS919" s="137"/>
      <c r="AT919" s="137"/>
      <c r="AU919" s="137"/>
      <c r="AV919" s="137"/>
      <c r="AW919" s="137"/>
      <c r="AX919" s="137"/>
      <c r="AY919" s="137"/>
      <c r="AZ919" s="137"/>
      <c r="BA919" s="137"/>
      <c r="BB919" s="137"/>
      <c r="BC919" s="137"/>
      <c r="BD919" s="137"/>
      <c r="BE919" s="137"/>
      <c r="BF919" s="137"/>
      <c r="BG919" s="137"/>
      <c r="BH919" s="137"/>
      <c r="BI919" s="137"/>
      <c r="BJ919" s="137"/>
      <c r="BK919" s="137"/>
      <c r="BL919" s="137"/>
      <c r="BM919" s="137"/>
      <c r="BN919" s="137"/>
      <c r="BO919" s="13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137"/>
      <c r="AN920" s="137"/>
      <c r="AO920" s="137"/>
      <c r="AP920" s="137"/>
      <c r="AQ920" s="137"/>
      <c r="AR920" s="137"/>
      <c r="AS920" s="137"/>
      <c r="AT920" s="137"/>
      <c r="AU920" s="137"/>
      <c r="AV920" s="137"/>
      <c r="AW920" s="137"/>
      <c r="AX920" s="137"/>
      <c r="AY920" s="137"/>
      <c r="AZ920" s="137"/>
      <c r="BA920" s="137"/>
      <c r="BB920" s="137"/>
      <c r="BC920" s="137"/>
      <c r="BD920" s="137"/>
      <c r="BE920" s="137"/>
      <c r="BF920" s="137"/>
      <c r="BG920" s="137"/>
      <c r="BH920" s="137"/>
      <c r="BI920" s="137"/>
      <c r="BJ920" s="137"/>
      <c r="BK920" s="137"/>
      <c r="BL920" s="137"/>
      <c r="BM920" s="137"/>
      <c r="BN920" s="137"/>
      <c r="BO920" s="13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137"/>
      <c r="AN921" s="137"/>
      <c r="AO921" s="137"/>
      <c r="AP921" s="137"/>
      <c r="AQ921" s="137"/>
      <c r="AR921" s="137"/>
      <c r="AS921" s="137"/>
      <c r="AT921" s="137"/>
      <c r="AU921" s="137"/>
      <c r="AV921" s="137"/>
      <c r="AW921" s="137"/>
      <c r="AX921" s="137"/>
      <c r="AY921" s="137"/>
      <c r="AZ921" s="137"/>
      <c r="BA921" s="137"/>
      <c r="BB921" s="137"/>
      <c r="BC921" s="137"/>
      <c r="BD921" s="137"/>
      <c r="BE921" s="137"/>
      <c r="BF921" s="137"/>
      <c r="BG921" s="137"/>
      <c r="BH921" s="137"/>
      <c r="BI921" s="137"/>
      <c r="BJ921" s="137"/>
      <c r="BK921" s="137"/>
      <c r="BL921" s="137"/>
      <c r="BM921" s="137"/>
      <c r="BN921" s="137"/>
      <c r="BO921" s="13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137"/>
      <c r="AN922" s="137"/>
      <c r="AO922" s="137"/>
      <c r="AP922" s="137"/>
      <c r="AQ922" s="137"/>
      <c r="AR922" s="137"/>
      <c r="AS922" s="137"/>
      <c r="AT922" s="137"/>
      <c r="AU922" s="137"/>
      <c r="AV922" s="137"/>
      <c r="AW922" s="137"/>
      <c r="AX922" s="137"/>
      <c r="AY922" s="137"/>
      <c r="AZ922" s="137"/>
      <c r="BA922" s="137"/>
      <c r="BB922" s="137"/>
      <c r="BC922" s="137"/>
      <c r="BD922" s="137"/>
      <c r="BE922" s="137"/>
      <c r="BF922" s="137"/>
      <c r="BG922" s="137"/>
      <c r="BH922" s="137"/>
      <c r="BI922" s="137"/>
      <c r="BJ922" s="137"/>
      <c r="BK922" s="137"/>
      <c r="BL922" s="137"/>
      <c r="BM922" s="137"/>
      <c r="BN922" s="137"/>
      <c r="BO922" s="13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137"/>
      <c r="AN923" s="137"/>
      <c r="AO923" s="137"/>
      <c r="AP923" s="137"/>
      <c r="AQ923" s="137"/>
      <c r="AR923" s="137"/>
      <c r="AS923" s="137"/>
      <c r="AT923" s="137"/>
      <c r="AU923" s="137"/>
      <c r="AV923" s="137"/>
      <c r="AW923" s="137"/>
      <c r="AX923" s="137"/>
      <c r="AY923" s="137"/>
      <c r="AZ923" s="137"/>
      <c r="BA923" s="137"/>
      <c r="BB923" s="137"/>
      <c r="BC923" s="137"/>
      <c r="BD923" s="137"/>
      <c r="BE923" s="137"/>
      <c r="BF923" s="137"/>
      <c r="BG923" s="137"/>
      <c r="BH923" s="137"/>
      <c r="BI923" s="137"/>
      <c r="BJ923" s="137"/>
      <c r="BK923" s="137"/>
      <c r="BL923" s="137"/>
      <c r="BM923" s="137"/>
      <c r="BN923" s="137"/>
      <c r="BO923" s="13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137"/>
      <c r="AN924" s="137"/>
      <c r="AO924" s="137"/>
      <c r="AP924" s="137"/>
      <c r="AQ924" s="137"/>
      <c r="AR924" s="137"/>
      <c r="AS924" s="137"/>
      <c r="AT924" s="137"/>
      <c r="AU924" s="137"/>
      <c r="AV924" s="137"/>
      <c r="AW924" s="137"/>
      <c r="AX924" s="137"/>
      <c r="AY924" s="137"/>
      <c r="AZ924" s="137"/>
      <c r="BA924" s="137"/>
      <c r="BB924" s="137"/>
      <c r="BC924" s="137"/>
      <c r="BD924" s="137"/>
      <c r="BE924" s="137"/>
      <c r="BF924" s="137"/>
      <c r="BG924" s="137"/>
      <c r="BH924" s="137"/>
      <c r="BI924" s="137"/>
      <c r="BJ924" s="137"/>
      <c r="BK924" s="137"/>
      <c r="BL924" s="137"/>
      <c r="BM924" s="137"/>
      <c r="BN924" s="137"/>
      <c r="BO924" s="13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137"/>
      <c r="AN925" s="137"/>
      <c r="AO925" s="137"/>
      <c r="AP925" s="137"/>
      <c r="AQ925" s="137"/>
      <c r="AR925" s="137"/>
      <c r="AS925" s="137"/>
      <c r="AT925" s="137"/>
      <c r="AU925" s="137"/>
      <c r="AV925" s="137"/>
      <c r="AW925" s="137"/>
      <c r="AX925" s="137"/>
      <c r="AY925" s="137"/>
      <c r="AZ925" s="137"/>
      <c r="BA925" s="137"/>
      <c r="BB925" s="137"/>
      <c r="BC925" s="137"/>
      <c r="BD925" s="137"/>
      <c r="BE925" s="137"/>
      <c r="BF925" s="137"/>
      <c r="BG925" s="137"/>
      <c r="BH925" s="137"/>
      <c r="BI925" s="137"/>
      <c r="BJ925" s="137"/>
      <c r="BK925" s="137"/>
      <c r="BL925" s="137"/>
      <c r="BM925" s="137"/>
      <c r="BN925" s="137"/>
      <c r="BO925" s="13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137"/>
      <c r="AN926" s="137"/>
      <c r="AO926" s="137"/>
      <c r="AP926" s="137"/>
      <c r="AQ926" s="137"/>
      <c r="AR926" s="137"/>
      <c r="AS926" s="137"/>
      <c r="AT926" s="137"/>
      <c r="AU926" s="137"/>
      <c r="AV926" s="137"/>
      <c r="AW926" s="137"/>
      <c r="AX926" s="137"/>
      <c r="AY926" s="137"/>
      <c r="AZ926" s="137"/>
      <c r="BA926" s="137"/>
      <c r="BB926" s="137"/>
      <c r="BC926" s="137"/>
      <c r="BD926" s="137"/>
      <c r="BE926" s="137"/>
      <c r="BF926" s="137"/>
      <c r="BG926" s="137"/>
      <c r="BH926" s="137"/>
      <c r="BI926" s="137"/>
      <c r="BJ926" s="137"/>
      <c r="BK926" s="137"/>
      <c r="BL926" s="137"/>
      <c r="BM926" s="137"/>
      <c r="BN926" s="137"/>
      <c r="BO926" s="13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137"/>
      <c r="AN927" s="137"/>
      <c r="AO927" s="137"/>
      <c r="AP927" s="137"/>
      <c r="AQ927" s="137"/>
      <c r="AR927" s="137"/>
      <c r="AS927" s="137"/>
      <c r="AT927" s="137"/>
      <c r="AU927" s="137"/>
      <c r="AV927" s="137"/>
      <c r="AW927" s="137"/>
      <c r="AX927" s="137"/>
      <c r="AY927" s="137"/>
      <c r="AZ927" s="137"/>
      <c r="BA927" s="137"/>
      <c r="BB927" s="137"/>
      <c r="BC927" s="137"/>
      <c r="BD927" s="137"/>
      <c r="BE927" s="137"/>
      <c r="BF927" s="137"/>
      <c r="BG927" s="137"/>
      <c r="BH927" s="137"/>
      <c r="BI927" s="137"/>
      <c r="BJ927" s="137"/>
      <c r="BK927" s="137"/>
      <c r="BL927" s="137"/>
      <c r="BM927" s="137"/>
      <c r="BN927" s="137"/>
      <c r="BO927" s="13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137"/>
      <c r="AN928" s="137"/>
      <c r="AO928" s="137"/>
      <c r="AP928" s="137"/>
      <c r="AQ928" s="137"/>
      <c r="AR928" s="137"/>
      <c r="AS928" s="137"/>
      <c r="AT928" s="137"/>
      <c r="AU928" s="137"/>
      <c r="AV928" s="137"/>
      <c r="AW928" s="137"/>
      <c r="AX928" s="137"/>
      <c r="AY928" s="137"/>
      <c r="AZ928" s="137"/>
      <c r="BA928" s="137"/>
      <c r="BB928" s="137"/>
      <c r="BC928" s="137"/>
      <c r="BD928" s="137"/>
      <c r="BE928" s="137"/>
      <c r="BF928" s="137"/>
      <c r="BG928" s="137"/>
      <c r="BH928" s="137"/>
      <c r="BI928" s="137"/>
      <c r="BJ928" s="137"/>
      <c r="BK928" s="137"/>
      <c r="BL928" s="137"/>
      <c r="BM928" s="137"/>
      <c r="BN928" s="137"/>
      <c r="BO928" s="13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137"/>
      <c r="AN929" s="137"/>
      <c r="AO929" s="137"/>
      <c r="AP929" s="137"/>
      <c r="AQ929" s="137"/>
      <c r="AR929" s="137"/>
      <c r="AS929" s="137"/>
      <c r="AT929" s="137"/>
      <c r="AU929" s="137"/>
      <c r="AV929" s="137"/>
      <c r="AW929" s="137"/>
      <c r="AX929" s="137"/>
      <c r="AY929" s="137"/>
      <c r="AZ929" s="137"/>
      <c r="BA929" s="137"/>
      <c r="BB929" s="137"/>
      <c r="BC929" s="137"/>
      <c r="BD929" s="137"/>
      <c r="BE929" s="137"/>
      <c r="BF929" s="137"/>
      <c r="BG929" s="137"/>
      <c r="BH929" s="137"/>
      <c r="BI929" s="137"/>
      <c r="BJ929" s="137"/>
      <c r="BK929" s="137"/>
      <c r="BL929" s="137"/>
      <c r="BM929" s="137"/>
      <c r="BN929" s="137"/>
      <c r="BO929" s="13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137"/>
      <c r="AN930" s="137"/>
      <c r="AO930" s="137"/>
      <c r="AP930" s="137"/>
      <c r="AQ930" s="137"/>
      <c r="AR930" s="137"/>
      <c r="AS930" s="137"/>
      <c r="AT930" s="137"/>
      <c r="AU930" s="137"/>
      <c r="AV930" s="137"/>
      <c r="AW930" s="137"/>
      <c r="AX930" s="137"/>
      <c r="AY930" s="137"/>
      <c r="AZ930" s="137"/>
      <c r="BA930" s="137"/>
      <c r="BB930" s="137"/>
      <c r="BC930" s="137"/>
      <c r="BD930" s="137"/>
      <c r="BE930" s="137"/>
      <c r="BF930" s="137"/>
      <c r="BG930" s="137"/>
      <c r="BH930" s="137"/>
      <c r="BI930" s="137"/>
      <c r="BJ930" s="137"/>
      <c r="BK930" s="137"/>
      <c r="BL930" s="137"/>
      <c r="BM930" s="137"/>
      <c r="BN930" s="137"/>
      <c r="BO930" s="13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137"/>
      <c r="AN931" s="137"/>
      <c r="AO931" s="137"/>
      <c r="AP931" s="137"/>
      <c r="AQ931" s="137"/>
      <c r="AR931" s="137"/>
      <c r="AS931" s="137"/>
      <c r="AT931" s="137"/>
      <c r="AU931" s="137"/>
      <c r="AV931" s="137"/>
      <c r="AW931" s="137"/>
      <c r="AX931" s="137"/>
      <c r="AY931" s="137"/>
      <c r="AZ931" s="137"/>
      <c r="BA931" s="137"/>
      <c r="BB931" s="137"/>
      <c r="BC931" s="137"/>
      <c r="BD931" s="137"/>
      <c r="BE931" s="137"/>
      <c r="BF931" s="137"/>
      <c r="BG931" s="137"/>
      <c r="BH931" s="137"/>
      <c r="BI931" s="137"/>
      <c r="BJ931" s="137"/>
      <c r="BK931" s="137"/>
      <c r="BL931" s="137"/>
      <c r="BM931" s="137"/>
      <c r="BN931" s="137"/>
      <c r="BO931" s="13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137"/>
      <c r="AN932" s="137"/>
      <c r="AO932" s="137"/>
      <c r="AP932" s="137"/>
      <c r="AQ932" s="137"/>
      <c r="AR932" s="137"/>
      <c r="AS932" s="137"/>
      <c r="AT932" s="137"/>
      <c r="AU932" s="137"/>
      <c r="AV932" s="137"/>
      <c r="AW932" s="137"/>
      <c r="AX932" s="137"/>
      <c r="AY932" s="137"/>
      <c r="AZ932" s="137"/>
      <c r="BA932" s="137"/>
      <c r="BB932" s="137"/>
      <c r="BC932" s="137"/>
      <c r="BD932" s="137"/>
      <c r="BE932" s="137"/>
      <c r="BF932" s="137"/>
      <c r="BG932" s="137"/>
      <c r="BH932" s="137"/>
      <c r="BI932" s="137"/>
      <c r="BJ932" s="137"/>
      <c r="BK932" s="137"/>
      <c r="BL932" s="137"/>
      <c r="BM932" s="137"/>
      <c r="BN932" s="137"/>
      <c r="BO932" s="13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137"/>
      <c r="AN933" s="137"/>
      <c r="AO933" s="137"/>
      <c r="AP933" s="137"/>
      <c r="AQ933" s="137"/>
      <c r="AR933" s="137"/>
      <c r="AS933" s="137"/>
      <c r="AT933" s="137"/>
      <c r="AU933" s="137"/>
      <c r="AV933" s="137"/>
      <c r="AW933" s="137"/>
      <c r="AX933" s="137"/>
      <c r="AY933" s="137"/>
      <c r="AZ933" s="137"/>
      <c r="BA933" s="137"/>
      <c r="BB933" s="137"/>
      <c r="BC933" s="137"/>
      <c r="BD933" s="137"/>
      <c r="BE933" s="137"/>
      <c r="BF933" s="137"/>
      <c r="BG933" s="137"/>
      <c r="BH933" s="137"/>
      <c r="BI933" s="137"/>
      <c r="BJ933" s="137"/>
      <c r="BK933" s="137"/>
      <c r="BL933" s="137"/>
      <c r="BM933" s="137"/>
      <c r="BN933" s="137"/>
      <c r="BO933" s="13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137"/>
      <c r="AN934" s="137"/>
      <c r="AO934" s="137"/>
      <c r="AP934" s="137"/>
      <c r="AQ934" s="137"/>
      <c r="AR934" s="137"/>
      <c r="AS934" s="137"/>
      <c r="AT934" s="137"/>
      <c r="AU934" s="137"/>
      <c r="AV934" s="137"/>
      <c r="AW934" s="137"/>
      <c r="AX934" s="137"/>
      <c r="AY934" s="137"/>
      <c r="AZ934" s="137"/>
      <c r="BA934" s="137"/>
      <c r="BB934" s="137"/>
      <c r="BC934" s="137"/>
      <c r="BD934" s="137"/>
      <c r="BE934" s="137"/>
      <c r="BF934" s="137"/>
      <c r="BG934" s="137"/>
      <c r="BH934" s="137"/>
      <c r="BI934" s="137"/>
      <c r="BJ934" s="137"/>
      <c r="BK934" s="137"/>
      <c r="BL934" s="137"/>
      <c r="BM934" s="137"/>
      <c r="BN934" s="137"/>
      <c r="BO934" s="13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137"/>
      <c r="AN935" s="137"/>
      <c r="AO935" s="137"/>
      <c r="AP935" s="137"/>
      <c r="AQ935" s="137"/>
      <c r="AR935" s="137"/>
      <c r="AS935" s="137"/>
      <c r="AT935" s="137"/>
      <c r="AU935" s="137"/>
      <c r="AV935" s="137"/>
      <c r="AW935" s="137"/>
      <c r="AX935" s="137"/>
      <c r="AY935" s="137"/>
      <c r="AZ935" s="137"/>
      <c r="BA935" s="137"/>
      <c r="BB935" s="137"/>
      <c r="BC935" s="137"/>
      <c r="BD935" s="137"/>
      <c r="BE935" s="137"/>
      <c r="BF935" s="137"/>
      <c r="BG935" s="137"/>
      <c r="BH935" s="137"/>
      <c r="BI935" s="137"/>
      <c r="BJ935" s="137"/>
      <c r="BK935" s="137"/>
      <c r="BL935" s="137"/>
      <c r="BM935" s="137"/>
      <c r="BN935" s="137"/>
      <c r="BO935" s="13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137"/>
      <c r="AN936" s="137"/>
      <c r="AO936" s="137"/>
      <c r="AP936" s="137"/>
      <c r="AQ936" s="137"/>
      <c r="AR936" s="137"/>
      <c r="AS936" s="137"/>
      <c r="AT936" s="137"/>
      <c r="AU936" s="137"/>
      <c r="AV936" s="137"/>
      <c r="AW936" s="137"/>
      <c r="AX936" s="137"/>
      <c r="AY936" s="137"/>
      <c r="AZ936" s="137"/>
      <c r="BA936" s="137"/>
      <c r="BB936" s="137"/>
      <c r="BC936" s="137"/>
      <c r="BD936" s="137"/>
      <c r="BE936" s="137"/>
      <c r="BF936" s="137"/>
      <c r="BG936" s="137"/>
      <c r="BH936" s="137"/>
      <c r="BI936" s="137"/>
      <c r="BJ936" s="137"/>
      <c r="BK936" s="137"/>
      <c r="BL936" s="137"/>
      <c r="BM936" s="137"/>
      <c r="BN936" s="137"/>
      <c r="BO936" s="13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137"/>
      <c r="AN937" s="137"/>
      <c r="AO937" s="137"/>
      <c r="AP937" s="137"/>
      <c r="AQ937" s="137"/>
      <c r="AR937" s="137"/>
      <c r="AS937" s="137"/>
      <c r="AT937" s="137"/>
      <c r="AU937" s="137"/>
      <c r="AV937" s="137"/>
      <c r="AW937" s="137"/>
      <c r="AX937" s="137"/>
      <c r="AY937" s="137"/>
      <c r="AZ937" s="137"/>
      <c r="BA937" s="137"/>
      <c r="BB937" s="137"/>
      <c r="BC937" s="137"/>
      <c r="BD937" s="137"/>
      <c r="BE937" s="137"/>
      <c r="BF937" s="137"/>
      <c r="BG937" s="137"/>
      <c r="BH937" s="137"/>
      <c r="BI937" s="137"/>
      <c r="BJ937" s="137"/>
      <c r="BK937" s="137"/>
      <c r="BL937" s="137"/>
      <c r="BM937" s="137"/>
      <c r="BN937" s="137"/>
      <c r="BO937" s="13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137"/>
      <c r="AN938" s="137"/>
      <c r="AO938" s="137"/>
      <c r="AP938" s="137"/>
      <c r="AQ938" s="137"/>
      <c r="AR938" s="137"/>
      <c r="AS938" s="137"/>
      <c r="AT938" s="137"/>
      <c r="AU938" s="137"/>
      <c r="AV938" s="137"/>
      <c r="AW938" s="137"/>
      <c r="AX938" s="137"/>
      <c r="AY938" s="137"/>
      <c r="AZ938" s="137"/>
      <c r="BA938" s="137"/>
      <c r="BB938" s="137"/>
      <c r="BC938" s="137"/>
      <c r="BD938" s="137"/>
      <c r="BE938" s="137"/>
      <c r="BF938" s="137"/>
      <c r="BG938" s="137"/>
      <c r="BH938" s="137"/>
      <c r="BI938" s="137"/>
      <c r="BJ938" s="137"/>
      <c r="BK938" s="137"/>
      <c r="BL938" s="137"/>
      <c r="BM938" s="137"/>
      <c r="BN938" s="137"/>
      <c r="BO938" s="13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137"/>
      <c r="AN939" s="137"/>
      <c r="AO939" s="137"/>
      <c r="AP939" s="137"/>
      <c r="AQ939" s="137"/>
      <c r="AR939" s="137"/>
      <c r="AS939" s="137"/>
      <c r="AT939" s="137"/>
      <c r="AU939" s="137"/>
      <c r="AV939" s="137"/>
      <c r="AW939" s="137"/>
      <c r="AX939" s="137"/>
      <c r="AY939" s="137"/>
      <c r="AZ939" s="137"/>
      <c r="BA939" s="137"/>
      <c r="BB939" s="137"/>
      <c r="BC939" s="137"/>
      <c r="BD939" s="137"/>
      <c r="BE939" s="137"/>
      <c r="BF939" s="137"/>
      <c r="BG939" s="137"/>
      <c r="BH939" s="137"/>
      <c r="BI939" s="137"/>
      <c r="BJ939" s="137"/>
      <c r="BK939" s="137"/>
      <c r="BL939" s="137"/>
      <c r="BM939" s="137"/>
      <c r="BN939" s="137"/>
      <c r="BO939" s="13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137"/>
      <c r="AN940" s="137"/>
      <c r="AO940" s="137"/>
      <c r="AP940" s="137"/>
      <c r="AQ940" s="137"/>
      <c r="AR940" s="137"/>
      <c r="AS940" s="137"/>
      <c r="AT940" s="137"/>
      <c r="AU940" s="137"/>
      <c r="AV940" s="137"/>
      <c r="AW940" s="137"/>
      <c r="AX940" s="137"/>
      <c r="AY940" s="137"/>
      <c r="AZ940" s="137"/>
      <c r="BA940" s="137"/>
      <c r="BB940" s="137"/>
      <c r="BC940" s="137"/>
      <c r="BD940" s="137"/>
      <c r="BE940" s="137"/>
      <c r="BF940" s="137"/>
      <c r="BG940" s="137"/>
      <c r="BH940" s="137"/>
      <c r="BI940" s="137"/>
      <c r="BJ940" s="137"/>
      <c r="BK940" s="137"/>
      <c r="BL940" s="137"/>
      <c r="BM940" s="137"/>
      <c r="BN940" s="137"/>
      <c r="BO940" s="13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137"/>
      <c r="AN941" s="137"/>
      <c r="AO941" s="137"/>
      <c r="AP941" s="137"/>
      <c r="AQ941" s="137"/>
      <c r="AR941" s="137"/>
      <c r="AS941" s="137"/>
      <c r="AT941" s="137"/>
      <c r="AU941" s="137"/>
      <c r="AV941" s="137"/>
      <c r="AW941" s="137"/>
      <c r="AX941" s="137"/>
      <c r="AY941" s="137"/>
      <c r="AZ941" s="137"/>
      <c r="BA941" s="137"/>
      <c r="BB941" s="137"/>
      <c r="BC941" s="137"/>
      <c r="BD941" s="137"/>
      <c r="BE941" s="137"/>
      <c r="BF941" s="137"/>
      <c r="BG941" s="137"/>
      <c r="BH941" s="137"/>
      <c r="BI941" s="137"/>
      <c r="BJ941" s="137"/>
      <c r="BK941" s="137"/>
      <c r="BL941" s="137"/>
      <c r="BM941" s="137"/>
      <c r="BN941" s="137"/>
      <c r="BO941" s="13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137"/>
      <c r="AN942" s="137"/>
      <c r="AO942" s="137"/>
      <c r="AP942" s="137"/>
      <c r="AQ942" s="137"/>
      <c r="AR942" s="137"/>
      <c r="AS942" s="137"/>
      <c r="AT942" s="137"/>
      <c r="AU942" s="137"/>
      <c r="AV942" s="137"/>
      <c r="AW942" s="137"/>
      <c r="AX942" s="137"/>
      <c r="AY942" s="137"/>
      <c r="AZ942" s="137"/>
      <c r="BA942" s="137"/>
      <c r="BB942" s="137"/>
      <c r="BC942" s="137"/>
      <c r="BD942" s="137"/>
      <c r="BE942" s="137"/>
      <c r="BF942" s="137"/>
      <c r="BG942" s="137"/>
      <c r="BH942" s="137"/>
      <c r="BI942" s="137"/>
      <c r="BJ942" s="137"/>
      <c r="BK942" s="137"/>
      <c r="BL942" s="137"/>
      <c r="BM942" s="137"/>
      <c r="BN942" s="137"/>
      <c r="BO942" s="13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137"/>
      <c r="AN943" s="137"/>
      <c r="AO943" s="137"/>
      <c r="AP943" s="137"/>
      <c r="AQ943" s="137"/>
      <c r="AR943" s="137"/>
      <c r="AS943" s="137"/>
      <c r="AT943" s="137"/>
      <c r="AU943" s="137"/>
      <c r="AV943" s="137"/>
      <c r="AW943" s="137"/>
      <c r="AX943" s="137"/>
      <c r="AY943" s="137"/>
      <c r="AZ943" s="137"/>
      <c r="BA943" s="137"/>
      <c r="BB943" s="137"/>
      <c r="BC943" s="137"/>
      <c r="BD943" s="137"/>
      <c r="BE943" s="137"/>
      <c r="BF943" s="137"/>
      <c r="BG943" s="137"/>
      <c r="BH943" s="137"/>
      <c r="BI943" s="137"/>
      <c r="BJ943" s="137"/>
      <c r="BK943" s="137"/>
      <c r="BL943" s="137"/>
      <c r="BM943" s="137"/>
      <c r="BN943" s="137"/>
      <c r="BO943" s="13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137"/>
      <c r="AN944" s="137"/>
      <c r="AO944" s="137"/>
      <c r="AP944" s="137"/>
      <c r="AQ944" s="137"/>
      <c r="AR944" s="137"/>
      <c r="AS944" s="137"/>
      <c r="AT944" s="137"/>
      <c r="AU944" s="137"/>
      <c r="AV944" s="137"/>
      <c r="AW944" s="137"/>
      <c r="AX944" s="137"/>
      <c r="AY944" s="137"/>
      <c r="AZ944" s="137"/>
      <c r="BA944" s="137"/>
      <c r="BB944" s="137"/>
      <c r="BC944" s="137"/>
      <c r="BD944" s="137"/>
      <c r="BE944" s="137"/>
      <c r="BF944" s="137"/>
      <c r="BG944" s="137"/>
      <c r="BH944" s="137"/>
      <c r="BI944" s="137"/>
      <c r="BJ944" s="137"/>
      <c r="BK944" s="137"/>
      <c r="BL944" s="137"/>
      <c r="BM944" s="137"/>
      <c r="BN944" s="137"/>
      <c r="BO944" s="13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137"/>
      <c r="AN945" s="137"/>
      <c r="AO945" s="137"/>
      <c r="AP945" s="137"/>
      <c r="AQ945" s="137"/>
      <c r="AR945" s="137"/>
      <c r="AS945" s="137"/>
      <c r="AT945" s="137"/>
      <c r="AU945" s="137"/>
      <c r="AV945" s="137"/>
      <c r="AW945" s="137"/>
      <c r="AX945" s="137"/>
      <c r="AY945" s="137"/>
      <c r="AZ945" s="137"/>
      <c r="BA945" s="137"/>
      <c r="BB945" s="137"/>
      <c r="BC945" s="137"/>
      <c r="BD945" s="137"/>
      <c r="BE945" s="137"/>
      <c r="BF945" s="137"/>
      <c r="BG945" s="137"/>
      <c r="BH945" s="137"/>
      <c r="BI945" s="137"/>
      <c r="BJ945" s="137"/>
      <c r="BK945" s="137"/>
      <c r="BL945" s="137"/>
      <c r="BM945" s="137"/>
      <c r="BN945" s="137"/>
      <c r="BO945" s="13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137"/>
      <c r="AN946" s="137"/>
      <c r="AO946" s="137"/>
      <c r="AP946" s="137"/>
      <c r="AQ946" s="137"/>
      <c r="AR946" s="137"/>
      <c r="AS946" s="137"/>
      <c r="AT946" s="137"/>
      <c r="AU946" s="137"/>
      <c r="AV946" s="137"/>
      <c r="AW946" s="137"/>
      <c r="AX946" s="137"/>
      <c r="AY946" s="137"/>
      <c r="AZ946" s="137"/>
      <c r="BA946" s="137"/>
      <c r="BB946" s="137"/>
      <c r="BC946" s="137"/>
      <c r="BD946" s="137"/>
      <c r="BE946" s="137"/>
      <c r="BF946" s="137"/>
      <c r="BG946" s="137"/>
      <c r="BH946" s="137"/>
      <c r="BI946" s="137"/>
      <c r="BJ946" s="137"/>
      <c r="BK946" s="137"/>
      <c r="BL946" s="137"/>
      <c r="BM946" s="137"/>
      <c r="BN946" s="137"/>
      <c r="BO946" s="13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137"/>
      <c r="AN947" s="137"/>
      <c r="AO947" s="137"/>
      <c r="AP947" s="137"/>
      <c r="AQ947" s="137"/>
      <c r="AR947" s="137"/>
      <c r="AS947" s="137"/>
      <c r="AT947" s="137"/>
      <c r="AU947" s="137"/>
      <c r="AV947" s="137"/>
      <c r="AW947" s="137"/>
      <c r="AX947" s="137"/>
      <c r="AY947" s="137"/>
      <c r="AZ947" s="137"/>
      <c r="BA947" s="137"/>
      <c r="BB947" s="137"/>
      <c r="BC947" s="137"/>
      <c r="BD947" s="137"/>
      <c r="BE947" s="137"/>
      <c r="BF947" s="137"/>
      <c r="BG947" s="137"/>
      <c r="BH947" s="137"/>
      <c r="BI947" s="137"/>
      <c r="BJ947" s="137"/>
      <c r="BK947" s="137"/>
      <c r="BL947" s="137"/>
      <c r="BM947" s="137"/>
      <c r="BN947" s="137"/>
      <c r="BO947" s="13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137"/>
      <c r="AN948" s="137"/>
      <c r="AO948" s="137"/>
      <c r="AP948" s="137"/>
      <c r="AQ948" s="137"/>
      <c r="AR948" s="137"/>
      <c r="AS948" s="137"/>
      <c r="AT948" s="137"/>
      <c r="AU948" s="137"/>
      <c r="AV948" s="137"/>
      <c r="AW948" s="137"/>
      <c r="AX948" s="137"/>
      <c r="AY948" s="137"/>
      <c r="AZ948" s="137"/>
      <c r="BA948" s="137"/>
      <c r="BB948" s="137"/>
      <c r="BC948" s="137"/>
      <c r="BD948" s="137"/>
      <c r="BE948" s="137"/>
      <c r="BF948" s="137"/>
      <c r="BG948" s="137"/>
      <c r="BH948" s="137"/>
      <c r="BI948" s="137"/>
      <c r="BJ948" s="137"/>
      <c r="BK948" s="137"/>
      <c r="BL948" s="137"/>
      <c r="BM948" s="137"/>
      <c r="BN948" s="137"/>
      <c r="BO948" s="13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137"/>
      <c r="AN949" s="137"/>
      <c r="AO949" s="137"/>
      <c r="AP949" s="137"/>
      <c r="AQ949" s="137"/>
      <c r="AR949" s="137"/>
      <c r="AS949" s="137"/>
      <c r="AT949" s="137"/>
      <c r="AU949" s="137"/>
      <c r="AV949" s="137"/>
      <c r="AW949" s="137"/>
      <c r="AX949" s="137"/>
      <c r="AY949" s="137"/>
      <c r="AZ949" s="137"/>
      <c r="BA949" s="137"/>
      <c r="BB949" s="137"/>
      <c r="BC949" s="137"/>
      <c r="BD949" s="137"/>
      <c r="BE949" s="137"/>
      <c r="BF949" s="137"/>
      <c r="BG949" s="137"/>
      <c r="BH949" s="137"/>
      <c r="BI949" s="137"/>
      <c r="BJ949" s="137"/>
      <c r="BK949" s="137"/>
      <c r="BL949" s="137"/>
      <c r="BM949" s="137"/>
      <c r="BN949" s="137"/>
      <c r="BO949" s="13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137"/>
      <c r="AN950" s="137"/>
      <c r="AO950" s="137"/>
      <c r="AP950" s="137"/>
      <c r="AQ950" s="137"/>
      <c r="AR950" s="137"/>
      <c r="AS950" s="137"/>
      <c r="AT950" s="137"/>
      <c r="AU950" s="137"/>
      <c r="AV950" s="137"/>
      <c r="AW950" s="137"/>
      <c r="AX950" s="137"/>
      <c r="AY950" s="137"/>
      <c r="AZ950" s="137"/>
      <c r="BA950" s="137"/>
      <c r="BB950" s="137"/>
      <c r="BC950" s="137"/>
      <c r="BD950" s="137"/>
      <c r="BE950" s="137"/>
      <c r="BF950" s="137"/>
      <c r="BG950" s="137"/>
      <c r="BH950" s="137"/>
      <c r="BI950" s="137"/>
      <c r="BJ950" s="137"/>
      <c r="BK950" s="137"/>
      <c r="BL950" s="137"/>
      <c r="BM950" s="137"/>
      <c r="BN950" s="137"/>
      <c r="BO950" s="13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137"/>
      <c r="AN951" s="137"/>
      <c r="AO951" s="137"/>
      <c r="AP951" s="137"/>
      <c r="AQ951" s="137"/>
      <c r="AR951" s="137"/>
      <c r="AS951" s="137"/>
      <c r="AT951" s="137"/>
      <c r="AU951" s="137"/>
      <c r="AV951" s="137"/>
      <c r="AW951" s="137"/>
      <c r="AX951" s="137"/>
      <c r="AY951" s="137"/>
      <c r="AZ951" s="137"/>
      <c r="BA951" s="137"/>
      <c r="BB951" s="137"/>
      <c r="BC951" s="137"/>
      <c r="BD951" s="137"/>
      <c r="BE951" s="137"/>
      <c r="BF951" s="137"/>
      <c r="BG951" s="137"/>
      <c r="BH951" s="137"/>
      <c r="BI951" s="137"/>
      <c r="BJ951" s="137"/>
      <c r="BK951" s="137"/>
      <c r="BL951" s="137"/>
      <c r="BM951" s="137"/>
      <c r="BN951" s="137"/>
      <c r="BO951" s="13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137"/>
      <c r="AN952" s="137"/>
      <c r="AO952" s="137"/>
      <c r="AP952" s="137"/>
      <c r="AQ952" s="137"/>
      <c r="AR952" s="137"/>
      <c r="AS952" s="137"/>
      <c r="AT952" s="137"/>
      <c r="AU952" s="137"/>
      <c r="AV952" s="137"/>
      <c r="AW952" s="137"/>
      <c r="AX952" s="137"/>
      <c r="AY952" s="137"/>
      <c r="AZ952" s="137"/>
      <c r="BA952" s="137"/>
      <c r="BB952" s="137"/>
      <c r="BC952" s="137"/>
      <c r="BD952" s="137"/>
      <c r="BE952" s="137"/>
      <c r="BF952" s="137"/>
      <c r="BG952" s="137"/>
      <c r="BH952" s="137"/>
      <c r="BI952" s="137"/>
      <c r="BJ952" s="137"/>
      <c r="BK952" s="137"/>
      <c r="BL952" s="137"/>
      <c r="BM952" s="137"/>
      <c r="BN952" s="137"/>
      <c r="BO952" s="13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137"/>
      <c r="AN953" s="137"/>
      <c r="AO953" s="137"/>
      <c r="AP953" s="137"/>
      <c r="AQ953" s="137"/>
      <c r="AR953" s="137"/>
      <c r="AS953" s="137"/>
      <c r="AT953" s="137"/>
      <c r="AU953" s="137"/>
      <c r="AV953" s="137"/>
      <c r="AW953" s="137"/>
      <c r="AX953" s="137"/>
      <c r="AY953" s="137"/>
      <c r="AZ953" s="137"/>
      <c r="BA953" s="137"/>
      <c r="BB953" s="137"/>
      <c r="BC953" s="137"/>
      <c r="BD953" s="137"/>
      <c r="BE953" s="137"/>
      <c r="BF953" s="137"/>
      <c r="BG953" s="137"/>
      <c r="BH953" s="137"/>
      <c r="BI953" s="137"/>
      <c r="BJ953" s="137"/>
      <c r="BK953" s="137"/>
      <c r="BL953" s="137"/>
      <c r="BM953" s="137"/>
      <c r="BN953" s="137"/>
      <c r="BO953" s="13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137"/>
      <c r="AN954" s="137"/>
      <c r="AO954" s="137"/>
      <c r="AP954" s="137"/>
      <c r="AQ954" s="137"/>
      <c r="AR954" s="137"/>
      <c r="AS954" s="137"/>
      <c r="AT954" s="137"/>
      <c r="AU954" s="137"/>
      <c r="AV954" s="137"/>
      <c r="AW954" s="137"/>
      <c r="AX954" s="137"/>
      <c r="AY954" s="137"/>
      <c r="AZ954" s="137"/>
      <c r="BA954" s="137"/>
      <c r="BB954" s="137"/>
      <c r="BC954" s="137"/>
      <c r="BD954" s="137"/>
      <c r="BE954" s="137"/>
      <c r="BF954" s="137"/>
      <c r="BG954" s="137"/>
      <c r="BH954" s="137"/>
      <c r="BI954" s="137"/>
      <c r="BJ954" s="137"/>
      <c r="BK954" s="137"/>
      <c r="BL954" s="137"/>
      <c r="BM954" s="137"/>
      <c r="BN954" s="137"/>
      <c r="BO954" s="13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137"/>
      <c r="AN955" s="137"/>
      <c r="AO955" s="137"/>
      <c r="AP955" s="137"/>
      <c r="AQ955" s="137"/>
      <c r="AR955" s="137"/>
      <c r="AS955" s="137"/>
      <c r="AT955" s="137"/>
      <c r="AU955" s="137"/>
      <c r="AV955" s="137"/>
      <c r="AW955" s="137"/>
      <c r="AX955" s="137"/>
      <c r="AY955" s="137"/>
      <c r="AZ955" s="137"/>
      <c r="BA955" s="137"/>
      <c r="BB955" s="137"/>
      <c r="BC955" s="137"/>
      <c r="BD955" s="137"/>
      <c r="BE955" s="137"/>
      <c r="BF955" s="137"/>
      <c r="BG955" s="137"/>
      <c r="BH955" s="137"/>
      <c r="BI955" s="137"/>
      <c r="BJ955" s="137"/>
      <c r="BK955" s="137"/>
      <c r="BL955" s="137"/>
      <c r="BM955" s="137"/>
      <c r="BN955" s="137"/>
      <c r="BO955" s="13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137"/>
      <c r="AN956" s="137"/>
      <c r="AO956" s="137"/>
      <c r="AP956" s="137"/>
      <c r="AQ956" s="137"/>
      <c r="AR956" s="137"/>
      <c r="AS956" s="137"/>
      <c r="AT956" s="137"/>
      <c r="AU956" s="137"/>
      <c r="AV956" s="137"/>
      <c r="AW956" s="137"/>
      <c r="AX956" s="137"/>
      <c r="AY956" s="137"/>
      <c r="AZ956" s="137"/>
      <c r="BA956" s="137"/>
      <c r="BB956" s="137"/>
      <c r="BC956" s="137"/>
      <c r="BD956" s="137"/>
      <c r="BE956" s="137"/>
      <c r="BF956" s="137"/>
      <c r="BG956" s="137"/>
      <c r="BH956" s="137"/>
      <c r="BI956" s="137"/>
      <c r="BJ956" s="137"/>
      <c r="BK956" s="137"/>
      <c r="BL956" s="137"/>
      <c r="BM956" s="137"/>
      <c r="BN956" s="137"/>
      <c r="BO956" s="13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137"/>
      <c r="AN957" s="137"/>
      <c r="AO957" s="137"/>
      <c r="AP957" s="137"/>
      <c r="AQ957" s="137"/>
      <c r="AR957" s="137"/>
      <c r="AS957" s="137"/>
      <c r="AT957" s="137"/>
      <c r="AU957" s="137"/>
      <c r="AV957" s="137"/>
      <c r="AW957" s="137"/>
      <c r="AX957" s="137"/>
      <c r="AY957" s="137"/>
      <c r="AZ957" s="137"/>
      <c r="BA957" s="137"/>
      <c r="BB957" s="137"/>
      <c r="BC957" s="137"/>
      <c r="BD957" s="137"/>
      <c r="BE957" s="137"/>
      <c r="BF957" s="137"/>
      <c r="BG957" s="137"/>
      <c r="BH957" s="137"/>
      <c r="BI957" s="137"/>
      <c r="BJ957" s="137"/>
      <c r="BK957" s="137"/>
      <c r="BL957" s="137"/>
      <c r="BM957" s="137"/>
      <c r="BN957" s="137"/>
      <c r="BO957" s="13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137"/>
      <c r="AN958" s="137"/>
      <c r="AO958" s="137"/>
      <c r="AP958" s="137"/>
      <c r="AQ958" s="137"/>
      <c r="AR958" s="137"/>
      <c r="AS958" s="137"/>
      <c r="AT958" s="137"/>
      <c r="AU958" s="137"/>
      <c r="AV958" s="137"/>
      <c r="AW958" s="137"/>
      <c r="AX958" s="137"/>
      <c r="AY958" s="137"/>
      <c r="AZ958" s="137"/>
      <c r="BA958" s="137"/>
      <c r="BB958" s="137"/>
      <c r="BC958" s="137"/>
      <c r="BD958" s="137"/>
      <c r="BE958" s="137"/>
      <c r="BF958" s="137"/>
      <c r="BG958" s="137"/>
      <c r="BH958" s="137"/>
      <c r="BI958" s="137"/>
      <c r="BJ958" s="137"/>
      <c r="BK958" s="137"/>
      <c r="BL958" s="137"/>
      <c r="BM958" s="137"/>
      <c r="BN958" s="137"/>
      <c r="BO958" s="13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137"/>
      <c r="AN959" s="137"/>
      <c r="AO959" s="137"/>
      <c r="AP959" s="137"/>
      <c r="AQ959" s="137"/>
      <c r="AR959" s="137"/>
      <c r="AS959" s="137"/>
      <c r="AT959" s="137"/>
      <c r="AU959" s="137"/>
      <c r="AV959" s="137"/>
      <c r="AW959" s="137"/>
      <c r="AX959" s="137"/>
      <c r="AY959" s="137"/>
      <c r="AZ959" s="137"/>
      <c r="BA959" s="137"/>
      <c r="BB959" s="137"/>
      <c r="BC959" s="137"/>
      <c r="BD959" s="137"/>
      <c r="BE959" s="137"/>
      <c r="BF959" s="137"/>
      <c r="BG959" s="137"/>
      <c r="BH959" s="137"/>
      <c r="BI959" s="137"/>
      <c r="BJ959" s="137"/>
      <c r="BK959" s="137"/>
      <c r="BL959" s="137"/>
      <c r="BM959" s="137"/>
      <c r="BN959" s="137"/>
      <c r="BO959" s="13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137"/>
      <c r="AN960" s="137"/>
      <c r="AO960" s="137"/>
      <c r="AP960" s="137"/>
      <c r="AQ960" s="137"/>
      <c r="AR960" s="137"/>
      <c r="AS960" s="137"/>
      <c r="AT960" s="137"/>
      <c r="AU960" s="137"/>
      <c r="AV960" s="137"/>
      <c r="AW960" s="137"/>
      <c r="AX960" s="137"/>
      <c r="AY960" s="137"/>
      <c r="AZ960" s="137"/>
      <c r="BA960" s="137"/>
      <c r="BB960" s="137"/>
      <c r="BC960" s="137"/>
      <c r="BD960" s="137"/>
      <c r="BE960" s="137"/>
      <c r="BF960" s="137"/>
      <c r="BG960" s="137"/>
      <c r="BH960" s="137"/>
      <c r="BI960" s="137"/>
      <c r="BJ960" s="137"/>
      <c r="BK960" s="137"/>
      <c r="BL960" s="137"/>
      <c r="BM960" s="137"/>
      <c r="BN960" s="137"/>
      <c r="BO960" s="13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137"/>
      <c r="AN961" s="137"/>
      <c r="AO961" s="137"/>
      <c r="AP961" s="137"/>
      <c r="AQ961" s="137"/>
      <c r="AR961" s="137"/>
      <c r="AS961" s="137"/>
      <c r="AT961" s="137"/>
      <c r="AU961" s="137"/>
      <c r="AV961" s="137"/>
      <c r="AW961" s="137"/>
      <c r="AX961" s="137"/>
      <c r="AY961" s="137"/>
      <c r="AZ961" s="137"/>
      <c r="BA961" s="137"/>
      <c r="BB961" s="137"/>
      <c r="BC961" s="137"/>
      <c r="BD961" s="137"/>
      <c r="BE961" s="137"/>
      <c r="BF961" s="137"/>
      <c r="BG961" s="137"/>
      <c r="BH961" s="137"/>
      <c r="BI961" s="137"/>
      <c r="BJ961" s="137"/>
      <c r="BK961" s="137"/>
      <c r="BL961" s="137"/>
      <c r="BM961" s="137"/>
      <c r="BN961" s="137"/>
      <c r="BO961" s="13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137"/>
      <c r="AN962" s="137"/>
      <c r="AO962" s="137"/>
      <c r="AP962" s="137"/>
      <c r="AQ962" s="137"/>
      <c r="AR962" s="137"/>
      <c r="AS962" s="137"/>
      <c r="AT962" s="137"/>
      <c r="AU962" s="137"/>
      <c r="AV962" s="137"/>
      <c r="AW962" s="137"/>
      <c r="AX962" s="137"/>
      <c r="AY962" s="137"/>
      <c r="AZ962" s="137"/>
      <c r="BA962" s="137"/>
      <c r="BB962" s="137"/>
      <c r="BC962" s="137"/>
      <c r="BD962" s="137"/>
      <c r="BE962" s="137"/>
      <c r="BF962" s="137"/>
      <c r="BG962" s="137"/>
      <c r="BH962" s="137"/>
      <c r="BI962" s="137"/>
      <c r="BJ962" s="137"/>
      <c r="BK962" s="137"/>
      <c r="BL962" s="137"/>
      <c r="BM962" s="137"/>
      <c r="BN962" s="137"/>
      <c r="BO962" s="13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137"/>
      <c r="AN963" s="137"/>
      <c r="AO963" s="137"/>
      <c r="AP963" s="137"/>
      <c r="AQ963" s="137"/>
      <c r="AR963" s="137"/>
      <c r="AS963" s="137"/>
      <c r="AT963" s="137"/>
      <c r="AU963" s="137"/>
      <c r="AV963" s="137"/>
      <c r="AW963" s="137"/>
      <c r="AX963" s="137"/>
      <c r="AY963" s="137"/>
      <c r="AZ963" s="137"/>
      <c r="BA963" s="137"/>
      <c r="BB963" s="137"/>
      <c r="BC963" s="137"/>
      <c r="BD963" s="137"/>
      <c r="BE963" s="137"/>
      <c r="BF963" s="137"/>
      <c r="BG963" s="137"/>
      <c r="BH963" s="137"/>
      <c r="BI963" s="137"/>
      <c r="BJ963" s="137"/>
      <c r="BK963" s="137"/>
      <c r="BL963" s="137"/>
      <c r="BM963" s="137"/>
      <c r="BN963" s="137"/>
      <c r="BO963" s="13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137"/>
      <c r="AN964" s="137"/>
      <c r="AO964" s="137"/>
      <c r="AP964" s="137"/>
      <c r="AQ964" s="137"/>
      <c r="AR964" s="137"/>
      <c r="AS964" s="137"/>
      <c r="AT964" s="137"/>
      <c r="AU964" s="137"/>
      <c r="AV964" s="137"/>
      <c r="AW964" s="137"/>
      <c r="AX964" s="137"/>
      <c r="AY964" s="137"/>
      <c r="AZ964" s="137"/>
      <c r="BA964" s="137"/>
      <c r="BB964" s="137"/>
      <c r="BC964" s="137"/>
      <c r="BD964" s="137"/>
      <c r="BE964" s="137"/>
      <c r="BF964" s="137"/>
      <c r="BG964" s="137"/>
      <c r="BH964" s="137"/>
      <c r="BI964" s="137"/>
      <c r="BJ964" s="137"/>
      <c r="BK964" s="137"/>
      <c r="BL964" s="137"/>
      <c r="BM964" s="137"/>
      <c r="BN964" s="137"/>
      <c r="BO964" s="13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137"/>
      <c r="AN965" s="137"/>
      <c r="AO965" s="137"/>
      <c r="AP965" s="137"/>
      <c r="AQ965" s="137"/>
      <c r="AR965" s="137"/>
      <c r="AS965" s="137"/>
      <c r="AT965" s="137"/>
      <c r="AU965" s="137"/>
      <c r="AV965" s="137"/>
      <c r="AW965" s="137"/>
      <c r="AX965" s="137"/>
      <c r="AY965" s="137"/>
      <c r="AZ965" s="137"/>
      <c r="BA965" s="137"/>
      <c r="BB965" s="137"/>
      <c r="BC965" s="137"/>
      <c r="BD965" s="137"/>
      <c r="BE965" s="137"/>
      <c r="BF965" s="137"/>
      <c r="BG965" s="137"/>
      <c r="BH965" s="137"/>
      <c r="BI965" s="137"/>
      <c r="BJ965" s="137"/>
      <c r="BK965" s="137"/>
      <c r="BL965" s="137"/>
      <c r="BM965" s="137"/>
      <c r="BN965" s="137"/>
      <c r="BO965" s="13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137"/>
      <c r="AN966" s="137"/>
      <c r="AO966" s="137"/>
      <c r="AP966" s="137"/>
      <c r="AQ966" s="137"/>
      <c r="AR966" s="137"/>
      <c r="AS966" s="137"/>
      <c r="AT966" s="137"/>
      <c r="AU966" s="137"/>
      <c r="AV966" s="137"/>
      <c r="AW966" s="137"/>
      <c r="AX966" s="137"/>
      <c r="AY966" s="137"/>
      <c r="AZ966" s="137"/>
      <c r="BA966" s="137"/>
      <c r="BB966" s="137"/>
      <c r="BC966" s="137"/>
      <c r="BD966" s="137"/>
      <c r="BE966" s="137"/>
      <c r="BF966" s="137"/>
      <c r="BG966" s="137"/>
      <c r="BH966" s="137"/>
      <c r="BI966" s="137"/>
      <c r="BJ966" s="137"/>
      <c r="BK966" s="137"/>
      <c r="BL966" s="137"/>
      <c r="BM966" s="137"/>
      <c r="BN966" s="137"/>
      <c r="BO966" s="13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137"/>
      <c r="AN967" s="137"/>
      <c r="AO967" s="137"/>
      <c r="AP967" s="137"/>
      <c r="AQ967" s="137"/>
      <c r="AR967" s="137"/>
      <c r="AS967" s="137"/>
      <c r="AT967" s="137"/>
      <c r="AU967" s="137"/>
      <c r="AV967" s="137"/>
      <c r="AW967" s="137"/>
      <c r="AX967" s="137"/>
      <c r="AY967" s="137"/>
      <c r="AZ967" s="137"/>
      <c r="BA967" s="137"/>
      <c r="BB967" s="137"/>
      <c r="BC967" s="137"/>
      <c r="BD967" s="137"/>
      <c r="BE967" s="137"/>
      <c r="BF967" s="137"/>
      <c r="BG967" s="137"/>
      <c r="BH967" s="137"/>
      <c r="BI967" s="137"/>
      <c r="BJ967" s="137"/>
      <c r="BK967" s="137"/>
      <c r="BL967" s="137"/>
      <c r="BM967" s="137"/>
      <c r="BN967" s="137"/>
      <c r="BO967" s="13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137"/>
      <c r="AN968" s="137"/>
      <c r="AO968" s="137"/>
      <c r="AP968" s="137"/>
      <c r="AQ968" s="137"/>
      <c r="AR968" s="137"/>
      <c r="AS968" s="137"/>
      <c r="AT968" s="137"/>
      <c r="AU968" s="137"/>
      <c r="AV968" s="137"/>
      <c r="AW968" s="137"/>
      <c r="AX968" s="137"/>
      <c r="AY968" s="137"/>
      <c r="AZ968" s="137"/>
      <c r="BA968" s="137"/>
      <c r="BB968" s="137"/>
      <c r="BC968" s="137"/>
      <c r="BD968" s="137"/>
      <c r="BE968" s="137"/>
      <c r="BF968" s="137"/>
      <c r="BG968" s="137"/>
      <c r="BH968" s="137"/>
      <c r="BI968" s="137"/>
      <c r="BJ968" s="137"/>
      <c r="BK968" s="137"/>
      <c r="BL968" s="137"/>
      <c r="BM968" s="137"/>
      <c r="BN968" s="137"/>
      <c r="BO968" s="13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137"/>
      <c r="AN969" s="137"/>
      <c r="AO969" s="137"/>
      <c r="AP969" s="137"/>
      <c r="AQ969" s="137"/>
      <c r="AR969" s="137"/>
      <c r="AS969" s="137"/>
      <c r="AT969" s="137"/>
      <c r="AU969" s="137"/>
      <c r="AV969" s="137"/>
      <c r="AW969" s="137"/>
      <c r="AX969" s="137"/>
      <c r="AY969" s="137"/>
      <c r="AZ969" s="137"/>
      <c r="BA969" s="137"/>
      <c r="BB969" s="137"/>
      <c r="BC969" s="137"/>
      <c r="BD969" s="137"/>
      <c r="BE969" s="137"/>
      <c r="BF969" s="137"/>
      <c r="BG969" s="137"/>
      <c r="BH969" s="137"/>
      <c r="BI969" s="137"/>
      <c r="BJ969" s="137"/>
      <c r="BK969" s="137"/>
      <c r="BL969" s="137"/>
      <c r="BM969" s="137"/>
      <c r="BN969" s="137"/>
      <c r="BO969" s="13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137"/>
      <c r="AN970" s="137"/>
      <c r="AO970" s="137"/>
      <c r="AP970" s="137"/>
      <c r="AQ970" s="137"/>
      <c r="AR970" s="137"/>
      <c r="AS970" s="137"/>
      <c r="AT970" s="137"/>
      <c r="AU970" s="137"/>
      <c r="AV970" s="137"/>
      <c r="AW970" s="137"/>
      <c r="AX970" s="137"/>
      <c r="AY970" s="137"/>
      <c r="AZ970" s="137"/>
      <c r="BA970" s="137"/>
      <c r="BB970" s="137"/>
      <c r="BC970" s="137"/>
      <c r="BD970" s="137"/>
      <c r="BE970" s="137"/>
      <c r="BF970" s="137"/>
      <c r="BG970" s="137"/>
      <c r="BH970" s="137"/>
      <c r="BI970" s="137"/>
      <c r="BJ970" s="137"/>
      <c r="BK970" s="137"/>
      <c r="BL970" s="137"/>
      <c r="BM970" s="137"/>
      <c r="BN970" s="137"/>
      <c r="BO970" s="13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137"/>
      <c r="AN971" s="137"/>
      <c r="AO971" s="137"/>
      <c r="AP971" s="137"/>
      <c r="AQ971" s="137"/>
      <c r="AR971" s="137"/>
      <c r="AS971" s="137"/>
      <c r="AT971" s="137"/>
      <c r="AU971" s="137"/>
      <c r="AV971" s="137"/>
      <c r="AW971" s="137"/>
      <c r="AX971" s="137"/>
      <c r="AY971" s="137"/>
      <c r="AZ971" s="137"/>
      <c r="BA971" s="137"/>
      <c r="BB971" s="137"/>
      <c r="BC971" s="137"/>
      <c r="BD971" s="137"/>
      <c r="BE971" s="137"/>
      <c r="BF971" s="137"/>
      <c r="BG971" s="137"/>
      <c r="BH971" s="137"/>
      <c r="BI971" s="137"/>
      <c r="BJ971" s="137"/>
      <c r="BK971" s="137"/>
      <c r="BL971" s="137"/>
      <c r="BM971" s="137"/>
      <c r="BN971" s="137"/>
      <c r="BO971" s="13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137"/>
      <c r="AN972" s="137"/>
      <c r="AO972" s="137"/>
      <c r="AP972" s="137"/>
      <c r="AQ972" s="137"/>
      <c r="AR972" s="137"/>
      <c r="AS972" s="137"/>
      <c r="AT972" s="137"/>
      <c r="AU972" s="137"/>
      <c r="AV972" s="137"/>
      <c r="AW972" s="137"/>
      <c r="AX972" s="137"/>
      <c r="AY972" s="137"/>
      <c r="AZ972" s="137"/>
      <c r="BA972" s="137"/>
      <c r="BB972" s="137"/>
      <c r="BC972" s="137"/>
      <c r="BD972" s="137"/>
      <c r="BE972" s="137"/>
      <c r="BF972" s="137"/>
      <c r="BG972" s="137"/>
      <c r="BH972" s="137"/>
      <c r="BI972" s="137"/>
      <c r="BJ972" s="137"/>
      <c r="BK972" s="137"/>
      <c r="BL972" s="137"/>
      <c r="BM972" s="137"/>
      <c r="BN972" s="137"/>
      <c r="BO972" s="13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137"/>
      <c r="AN973" s="137"/>
      <c r="AO973" s="137"/>
      <c r="AP973" s="137"/>
      <c r="AQ973" s="137"/>
      <c r="AR973" s="137"/>
      <c r="AS973" s="137"/>
      <c r="AT973" s="137"/>
      <c r="AU973" s="137"/>
      <c r="AV973" s="137"/>
      <c r="AW973" s="137"/>
      <c r="AX973" s="137"/>
      <c r="AY973" s="137"/>
      <c r="AZ973" s="137"/>
      <c r="BA973" s="137"/>
      <c r="BB973" s="137"/>
      <c r="BC973" s="137"/>
      <c r="BD973" s="137"/>
      <c r="BE973" s="137"/>
      <c r="BF973" s="137"/>
      <c r="BG973" s="137"/>
      <c r="BH973" s="137"/>
      <c r="BI973" s="137"/>
      <c r="BJ973" s="137"/>
      <c r="BK973" s="137"/>
      <c r="BL973" s="137"/>
      <c r="BM973" s="137"/>
      <c r="BN973" s="137"/>
      <c r="BO973" s="13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137"/>
      <c r="AN974" s="137"/>
      <c r="AO974" s="137"/>
      <c r="AP974" s="137"/>
      <c r="AQ974" s="137"/>
      <c r="AR974" s="137"/>
      <c r="AS974" s="137"/>
      <c r="AT974" s="137"/>
      <c r="AU974" s="137"/>
      <c r="AV974" s="137"/>
      <c r="AW974" s="137"/>
      <c r="AX974" s="137"/>
      <c r="AY974" s="137"/>
      <c r="AZ974" s="137"/>
      <c r="BA974" s="137"/>
      <c r="BB974" s="137"/>
      <c r="BC974" s="137"/>
      <c r="BD974" s="137"/>
      <c r="BE974" s="137"/>
      <c r="BF974" s="137"/>
      <c r="BG974" s="137"/>
      <c r="BH974" s="137"/>
      <c r="BI974" s="137"/>
      <c r="BJ974" s="137"/>
      <c r="BK974" s="137"/>
      <c r="BL974" s="137"/>
      <c r="BM974" s="137"/>
      <c r="BN974" s="137"/>
      <c r="BO974" s="13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137"/>
      <c r="AN975" s="137"/>
      <c r="AO975" s="137"/>
      <c r="AP975" s="137"/>
      <c r="AQ975" s="137"/>
      <c r="AR975" s="137"/>
      <c r="AS975" s="137"/>
      <c r="AT975" s="137"/>
      <c r="AU975" s="137"/>
      <c r="AV975" s="137"/>
      <c r="AW975" s="137"/>
      <c r="AX975" s="137"/>
      <c r="AY975" s="137"/>
      <c r="AZ975" s="137"/>
      <c r="BA975" s="137"/>
      <c r="BB975" s="137"/>
      <c r="BC975" s="137"/>
      <c r="BD975" s="137"/>
      <c r="BE975" s="137"/>
      <c r="BF975" s="137"/>
      <c r="BG975" s="137"/>
      <c r="BH975" s="137"/>
      <c r="BI975" s="137"/>
      <c r="BJ975" s="137"/>
      <c r="BK975" s="137"/>
      <c r="BL975" s="137"/>
      <c r="BM975" s="137"/>
      <c r="BN975" s="137"/>
      <c r="BO975" s="13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137"/>
      <c r="AN976" s="137"/>
      <c r="AO976" s="137"/>
      <c r="AP976" s="137"/>
      <c r="AQ976" s="137"/>
      <c r="AR976" s="137"/>
      <c r="AS976" s="137"/>
      <c r="AT976" s="137"/>
      <c r="AU976" s="137"/>
      <c r="AV976" s="137"/>
      <c r="AW976" s="137"/>
      <c r="AX976" s="137"/>
      <c r="AY976" s="137"/>
      <c r="AZ976" s="137"/>
      <c r="BA976" s="137"/>
      <c r="BB976" s="137"/>
      <c r="BC976" s="137"/>
      <c r="BD976" s="137"/>
      <c r="BE976" s="137"/>
      <c r="BF976" s="137"/>
      <c r="BG976" s="137"/>
      <c r="BH976" s="137"/>
      <c r="BI976" s="137"/>
      <c r="BJ976" s="137"/>
      <c r="BK976" s="137"/>
      <c r="BL976" s="137"/>
      <c r="BM976" s="137"/>
      <c r="BN976" s="137"/>
      <c r="BO976" s="13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137"/>
      <c r="AN977" s="137"/>
      <c r="AO977" s="137"/>
      <c r="AP977" s="137"/>
      <c r="AQ977" s="137"/>
      <c r="AR977" s="137"/>
      <c r="AS977" s="137"/>
      <c r="AT977" s="137"/>
      <c r="AU977" s="137"/>
      <c r="AV977" s="137"/>
      <c r="AW977" s="137"/>
      <c r="AX977" s="137"/>
      <c r="AY977" s="137"/>
      <c r="AZ977" s="137"/>
      <c r="BA977" s="137"/>
      <c r="BB977" s="137"/>
      <c r="BC977" s="137"/>
      <c r="BD977" s="137"/>
      <c r="BE977" s="137"/>
      <c r="BF977" s="137"/>
      <c r="BG977" s="137"/>
      <c r="BH977" s="137"/>
      <c r="BI977" s="137"/>
      <c r="BJ977" s="137"/>
      <c r="BK977" s="137"/>
      <c r="BL977" s="137"/>
      <c r="BM977" s="137"/>
      <c r="BN977" s="137"/>
      <c r="BO977" s="13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137"/>
      <c r="AN978" s="137"/>
      <c r="AO978" s="137"/>
      <c r="AP978" s="137"/>
      <c r="AQ978" s="137"/>
      <c r="AR978" s="137"/>
      <c r="AS978" s="137"/>
      <c r="AT978" s="137"/>
      <c r="AU978" s="137"/>
      <c r="AV978" s="137"/>
      <c r="AW978" s="137"/>
      <c r="AX978" s="137"/>
      <c r="AY978" s="137"/>
      <c r="AZ978" s="137"/>
      <c r="BA978" s="137"/>
      <c r="BB978" s="137"/>
      <c r="BC978" s="137"/>
      <c r="BD978" s="137"/>
      <c r="BE978" s="137"/>
      <c r="BF978" s="137"/>
      <c r="BG978" s="137"/>
      <c r="BH978" s="137"/>
      <c r="BI978" s="137"/>
      <c r="BJ978" s="137"/>
      <c r="BK978" s="137"/>
      <c r="BL978" s="137"/>
      <c r="BM978" s="137"/>
      <c r="BN978" s="137"/>
      <c r="BO978" s="13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137"/>
      <c r="AN979" s="137"/>
      <c r="AO979" s="137"/>
      <c r="AP979" s="137"/>
      <c r="AQ979" s="137"/>
      <c r="AR979" s="137"/>
      <c r="AS979" s="137"/>
      <c r="AT979" s="137"/>
      <c r="AU979" s="137"/>
      <c r="AV979" s="137"/>
      <c r="AW979" s="137"/>
      <c r="AX979" s="137"/>
      <c r="AY979" s="137"/>
      <c r="AZ979" s="137"/>
      <c r="BA979" s="137"/>
      <c r="BB979" s="137"/>
      <c r="BC979" s="137"/>
      <c r="BD979" s="137"/>
      <c r="BE979" s="137"/>
      <c r="BF979" s="137"/>
      <c r="BG979" s="137"/>
      <c r="BH979" s="137"/>
      <c r="BI979" s="137"/>
      <c r="BJ979" s="137"/>
      <c r="BK979" s="137"/>
      <c r="BL979" s="137"/>
      <c r="BM979" s="137"/>
      <c r="BN979" s="137"/>
      <c r="BO979" s="13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137"/>
      <c r="AN980" s="137"/>
      <c r="AO980" s="137"/>
      <c r="AP980" s="137"/>
      <c r="AQ980" s="137"/>
      <c r="AR980" s="137"/>
      <c r="AS980" s="137"/>
      <c r="AT980" s="137"/>
      <c r="AU980" s="137"/>
      <c r="AV980" s="137"/>
      <c r="AW980" s="137"/>
      <c r="AX980" s="137"/>
      <c r="AY980" s="137"/>
      <c r="AZ980" s="137"/>
      <c r="BA980" s="137"/>
      <c r="BB980" s="137"/>
      <c r="BC980" s="137"/>
      <c r="BD980" s="137"/>
      <c r="BE980" s="137"/>
      <c r="BF980" s="137"/>
      <c r="BG980" s="137"/>
      <c r="BH980" s="137"/>
      <c r="BI980" s="137"/>
      <c r="BJ980" s="137"/>
      <c r="BK980" s="137"/>
      <c r="BL980" s="137"/>
      <c r="BM980" s="137"/>
      <c r="BN980" s="137"/>
      <c r="BO980" s="13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137"/>
      <c r="AN981" s="137"/>
      <c r="AO981" s="137"/>
      <c r="AP981" s="137"/>
      <c r="AQ981" s="137"/>
      <c r="AR981" s="137"/>
      <c r="AS981" s="137"/>
      <c r="AT981" s="137"/>
      <c r="AU981" s="137"/>
      <c r="AV981" s="137"/>
      <c r="AW981" s="137"/>
      <c r="AX981" s="137"/>
      <c r="AY981" s="137"/>
      <c r="AZ981" s="137"/>
      <c r="BA981" s="137"/>
      <c r="BB981" s="137"/>
      <c r="BC981" s="137"/>
      <c r="BD981" s="137"/>
      <c r="BE981" s="137"/>
      <c r="BF981" s="137"/>
      <c r="BG981" s="137"/>
      <c r="BH981" s="137"/>
      <c r="BI981" s="137"/>
      <c r="BJ981" s="137"/>
      <c r="BK981" s="137"/>
      <c r="BL981" s="137"/>
      <c r="BM981" s="137"/>
      <c r="BN981" s="137"/>
      <c r="BO981" s="13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137"/>
      <c r="AN982" s="137"/>
      <c r="AO982" s="137"/>
      <c r="AP982" s="137"/>
      <c r="AQ982" s="137"/>
      <c r="AR982" s="137"/>
      <c r="AS982" s="137"/>
      <c r="AT982" s="137"/>
      <c r="AU982" s="137"/>
      <c r="AV982" s="137"/>
      <c r="AW982" s="137"/>
      <c r="AX982" s="137"/>
      <c r="AY982" s="137"/>
      <c r="AZ982" s="137"/>
      <c r="BA982" s="137"/>
      <c r="BB982" s="137"/>
      <c r="BC982" s="137"/>
      <c r="BD982" s="137"/>
      <c r="BE982" s="137"/>
      <c r="BF982" s="137"/>
      <c r="BG982" s="137"/>
      <c r="BH982" s="137"/>
      <c r="BI982" s="137"/>
      <c r="BJ982" s="137"/>
      <c r="BK982" s="137"/>
      <c r="BL982" s="137"/>
      <c r="BM982" s="137"/>
      <c r="BN982" s="137"/>
      <c r="BO982" s="13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137"/>
      <c r="AN983" s="137"/>
      <c r="AO983" s="137"/>
      <c r="AP983" s="137"/>
      <c r="AQ983" s="137"/>
      <c r="AR983" s="137"/>
      <c r="AS983" s="137"/>
      <c r="AT983" s="137"/>
      <c r="AU983" s="137"/>
      <c r="AV983" s="137"/>
      <c r="AW983" s="137"/>
      <c r="AX983" s="137"/>
      <c r="AY983" s="137"/>
      <c r="AZ983" s="137"/>
      <c r="BA983" s="137"/>
      <c r="BB983" s="137"/>
      <c r="BC983" s="137"/>
      <c r="BD983" s="137"/>
      <c r="BE983" s="137"/>
      <c r="BF983" s="137"/>
      <c r="BG983" s="137"/>
      <c r="BH983" s="137"/>
      <c r="BI983" s="137"/>
      <c r="BJ983" s="137"/>
      <c r="BK983" s="137"/>
      <c r="BL983" s="137"/>
      <c r="BM983" s="137"/>
      <c r="BN983" s="137"/>
      <c r="BO983" s="13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137"/>
      <c r="AN984" s="137"/>
      <c r="AO984" s="137"/>
      <c r="AP984" s="137"/>
      <c r="AQ984" s="137"/>
      <c r="AR984" s="137"/>
      <c r="AS984" s="137"/>
      <c r="AT984" s="137"/>
      <c r="AU984" s="137"/>
      <c r="AV984" s="137"/>
      <c r="AW984" s="137"/>
      <c r="AX984" s="137"/>
      <c r="AY984" s="137"/>
      <c r="AZ984" s="137"/>
      <c r="BA984" s="137"/>
      <c r="BB984" s="137"/>
      <c r="BC984" s="137"/>
      <c r="BD984" s="137"/>
      <c r="BE984" s="137"/>
      <c r="BF984" s="137"/>
      <c r="BG984" s="137"/>
      <c r="BH984" s="137"/>
      <c r="BI984" s="137"/>
      <c r="BJ984" s="137"/>
      <c r="BK984" s="137"/>
      <c r="BL984" s="137"/>
      <c r="BM984" s="137"/>
      <c r="BN984" s="137"/>
      <c r="BO984" s="13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137"/>
      <c r="AN985" s="137"/>
      <c r="AO985" s="137"/>
      <c r="AP985" s="137"/>
      <c r="AQ985" s="137"/>
      <c r="AR985" s="137"/>
      <c r="AS985" s="137"/>
      <c r="AT985" s="137"/>
      <c r="AU985" s="137"/>
      <c r="AV985" s="137"/>
      <c r="AW985" s="137"/>
      <c r="AX985" s="137"/>
      <c r="AY985" s="137"/>
      <c r="AZ985" s="137"/>
      <c r="BA985" s="137"/>
      <c r="BB985" s="137"/>
      <c r="BC985" s="137"/>
      <c r="BD985" s="137"/>
      <c r="BE985" s="137"/>
      <c r="BF985" s="137"/>
      <c r="BG985" s="137"/>
      <c r="BH985" s="137"/>
      <c r="BI985" s="137"/>
      <c r="BJ985" s="137"/>
      <c r="BK985" s="137"/>
      <c r="BL985" s="137"/>
      <c r="BM985" s="137"/>
      <c r="BN985" s="137"/>
      <c r="BO985" s="13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137"/>
      <c r="AN986" s="137"/>
      <c r="AO986" s="137"/>
      <c r="AP986" s="137"/>
      <c r="AQ986" s="137"/>
      <c r="AR986" s="137"/>
      <c r="AS986" s="137"/>
      <c r="AT986" s="137"/>
      <c r="AU986" s="137"/>
      <c r="AV986" s="137"/>
      <c r="AW986" s="137"/>
      <c r="AX986" s="137"/>
      <c r="AY986" s="137"/>
      <c r="AZ986" s="137"/>
      <c r="BA986" s="137"/>
      <c r="BB986" s="137"/>
      <c r="BC986" s="137"/>
      <c r="BD986" s="137"/>
      <c r="BE986" s="137"/>
      <c r="BF986" s="137"/>
      <c r="BG986" s="137"/>
      <c r="BH986" s="137"/>
      <c r="BI986" s="137"/>
      <c r="BJ986" s="137"/>
      <c r="BK986" s="137"/>
      <c r="BL986" s="137"/>
      <c r="BM986" s="137"/>
      <c r="BN986" s="137"/>
      <c r="BO986" s="13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137"/>
      <c r="AN987" s="137"/>
      <c r="AO987" s="137"/>
      <c r="AP987" s="137"/>
      <c r="AQ987" s="137"/>
      <c r="AR987" s="137"/>
      <c r="AS987" s="137"/>
      <c r="AT987" s="137"/>
      <c r="AU987" s="137"/>
      <c r="AV987" s="137"/>
      <c r="AW987" s="137"/>
      <c r="AX987" s="137"/>
      <c r="AY987" s="137"/>
      <c r="AZ987" s="137"/>
      <c r="BA987" s="137"/>
      <c r="BB987" s="137"/>
      <c r="BC987" s="137"/>
      <c r="BD987" s="137"/>
      <c r="BE987" s="137"/>
      <c r="BF987" s="137"/>
      <c r="BG987" s="137"/>
      <c r="BH987" s="137"/>
      <c r="BI987" s="137"/>
      <c r="BJ987" s="137"/>
      <c r="BK987" s="137"/>
      <c r="BL987" s="137"/>
      <c r="BM987" s="137"/>
      <c r="BN987" s="137"/>
      <c r="BO987" s="13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137"/>
      <c r="AN988" s="137"/>
      <c r="AO988" s="137"/>
      <c r="AP988" s="137"/>
      <c r="AQ988" s="137"/>
      <c r="AR988" s="137"/>
      <c r="AS988" s="137"/>
      <c r="AT988" s="137"/>
      <c r="AU988" s="137"/>
      <c r="AV988" s="137"/>
      <c r="AW988" s="137"/>
      <c r="AX988" s="137"/>
      <c r="AY988" s="137"/>
      <c r="AZ988" s="137"/>
      <c r="BA988" s="137"/>
      <c r="BB988" s="137"/>
      <c r="BC988" s="137"/>
      <c r="BD988" s="137"/>
      <c r="BE988" s="137"/>
      <c r="BF988" s="137"/>
      <c r="BG988" s="137"/>
      <c r="BH988" s="137"/>
      <c r="BI988" s="137"/>
      <c r="BJ988" s="137"/>
      <c r="BK988" s="137"/>
      <c r="BL988" s="137"/>
      <c r="BM988" s="137"/>
      <c r="BN988" s="137"/>
      <c r="BO988" s="13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137"/>
      <c r="AN989" s="137"/>
      <c r="AO989" s="137"/>
      <c r="AP989" s="137"/>
      <c r="AQ989" s="137"/>
      <c r="AR989" s="137"/>
      <c r="AS989" s="137"/>
      <c r="AT989" s="137"/>
      <c r="AU989" s="137"/>
      <c r="AV989" s="137"/>
      <c r="AW989" s="137"/>
      <c r="AX989" s="137"/>
      <c r="AY989" s="137"/>
      <c r="AZ989" s="137"/>
      <c r="BA989" s="137"/>
      <c r="BB989" s="137"/>
      <c r="BC989" s="137"/>
      <c r="BD989" s="137"/>
      <c r="BE989" s="137"/>
      <c r="BF989" s="137"/>
      <c r="BG989" s="137"/>
      <c r="BH989" s="137"/>
      <c r="BI989" s="137"/>
      <c r="BJ989" s="137"/>
      <c r="BK989" s="137"/>
      <c r="BL989" s="137"/>
      <c r="BM989" s="137"/>
      <c r="BN989" s="137"/>
      <c r="BO989" s="13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137"/>
      <c r="AN990" s="137"/>
      <c r="AO990" s="137"/>
      <c r="AP990" s="137"/>
      <c r="AQ990" s="137"/>
      <c r="AR990" s="137"/>
      <c r="AS990" s="137"/>
      <c r="AT990" s="137"/>
      <c r="AU990" s="137"/>
      <c r="AV990" s="137"/>
      <c r="AW990" s="137"/>
      <c r="AX990" s="137"/>
      <c r="AY990" s="137"/>
      <c r="AZ990" s="137"/>
      <c r="BA990" s="137"/>
      <c r="BB990" s="137"/>
      <c r="BC990" s="137"/>
      <c r="BD990" s="137"/>
      <c r="BE990" s="137"/>
      <c r="BF990" s="137"/>
      <c r="BG990" s="137"/>
      <c r="BH990" s="137"/>
      <c r="BI990" s="137"/>
      <c r="BJ990" s="137"/>
      <c r="BK990" s="137"/>
      <c r="BL990" s="137"/>
      <c r="BM990" s="137"/>
      <c r="BN990" s="137"/>
      <c r="BO990" s="13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137"/>
      <c r="AN991" s="137"/>
      <c r="AO991" s="137"/>
      <c r="AP991" s="137"/>
      <c r="AQ991" s="137"/>
      <c r="AR991" s="137"/>
      <c r="AS991" s="137"/>
      <c r="AT991" s="137"/>
      <c r="AU991" s="137"/>
      <c r="AV991" s="137"/>
      <c r="AW991" s="137"/>
      <c r="AX991" s="137"/>
      <c r="AY991" s="137"/>
      <c r="AZ991" s="137"/>
      <c r="BA991" s="137"/>
      <c r="BB991" s="137"/>
      <c r="BC991" s="137"/>
      <c r="BD991" s="137"/>
      <c r="BE991" s="137"/>
      <c r="BF991" s="137"/>
      <c r="BG991" s="137"/>
      <c r="BH991" s="137"/>
      <c r="BI991" s="137"/>
      <c r="BJ991" s="137"/>
      <c r="BK991" s="137"/>
      <c r="BL991" s="137"/>
      <c r="BM991" s="137"/>
      <c r="BN991" s="137"/>
      <c r="BO991" s="13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137"/>
      <c r="AN992" s="137"/>
      <c r="AO992" s="137"/>
      <c r="AP992" s="137"/>
      <c r="AQ992" s="137"/>
      <c r="AR992" s="137"/>
      <c r="AS992" s="137"/>
      <c r="AT992" s="137"/>
      <c r="AU992" s="137"/>
      <c r="AV992" s="137"/>
      <c r="AW992" s="137"/>
      <c r="AX992" s="137"/>
      <c r="AY992" s="137"/>
      <c r="AZ992" s="137"/>
      <c r="BA992" s="137"/>
      <c r="BB992" s="137"/>
      <c r="BC992" s="137"/>
      <c r="BD992" s="137"/>
      <c r="BE992" s="137"/>
      <c r="BF992" s="137"/>
      <c r="BG992" s="137"/>
      <c r="BH992" s="137"/>
      <c r="BI992" s="137"/>
      <c r="BJ992" s="137"/>
      <c r="BK992" s="137"/>
      <c r="BL992" s="137"/>
      <c r="BM992" s="137"/>
      <c r="BN992" s="137"/>
      <c r="BO992" s="13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137"/>
      <c r="AN993" s="137"/>
      <c r="AO993" s="137"/>
      <c r="AP993" s="137"/>
      <c r="AQ993" s="137"/>
      <c r="AR993" s="137"/>
      <c r="AS993" s="137"/>
      <c r="AT993" s="137"/>
      <c r="AU993" s="137"/>
      <c r="AV993" s="137"/>
      <c r="AW993" s="137"/>
      <c r="AX993" s="137"/>
      <c r="AY993" s="137"/>
      <c r="AZ993" s="137"/>
      <c r="BA993" s="137"/>
      <c r="BB993" s="137"/>
      <c r="BC993" s="137"/>
      <c r="BD993" s="137"/>
      <c r="BE993" s="137"/>
      <c r="BF993" s="137"/>
      <c r="BG993" s="137"/>
      <c r="BH993" s="137"/>
      <c r="BI993" s="137"/>
      <c r="BJ993" s="137"/>
      <c r="BK993" s="137"/>
      <c r="BL993" s="137"/>
      <c r="BM993" s="137"/>
      <c r="BN993" s="137"/>
      <c r="BO993" s="13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137"/>
      <c r="AN994" s="137"/>
      <c r="AO994" s="137"/>
      <c r="AP994" s="137"/>
      <c r="AQ994" s="137"/>
      <c r="AR994" s="137"/>
      <c r="AS994" s="137"/>
      <c r="AT994" s="137"/>
      <c r="AU994" s="137"/>
      <c r="AV994" s="137"/>
      <c r="AW994" s="137"/>
      <c r="AX994" s="137"/>
      <c r="AY994" s="137"/>
      <c r="AZ994" s="137"/>
      <c r="BA994" s="137"/>
      <c r="BB994" s="137"/>
      <c r="BC994" s="137"/>
      <c r="BD994" s="137"/>
      <c r="BE994" s="137"/>
      <c r="BF994" s="137"/>
      <c r="BG994" s="137"/>
      <c r="BH994" s="137"/>
      <c r="BI994" s="137"/>
      <c r="BJ994" s="137"/>
      <c r="BK994" s="137"/>
      <c r="BL994" s="137"/>
      <c r="BM994" s="137"/>
      <c r="BN994" s="137"/>
      <c r="BO994" s="13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137"/>
      <c r="AN995" s="137"/>
      <c r="AO995" s="137"/>
      <c r="AP995" s="137"/>
      <c r="AQ995" s="137"/>
      <c r="AR995" s="137"/>
      <c r="AS995" s="137"/>
      <c r="AT995" s="137"/>
      <c r="AU995" s="137"/>
      <c r="AV995" s="137"/>
      <c r="AW995" s="137"/>
      <c r="AX995" s="137"/>
      <c r="AY995" s="137"/>
      <c r="AZ995" s="137"/>
      <c r="BA995" s="137"/>
      <c r="BB995" s="137"/>
      <c r="BC995" s="137"/>
      <c r="BD995" s="137"/>
      <c r="BE995" s="137"/>
      <c r="BF995" s="137"/>
      <c r="BG995" s="137"/>
      <c r="BH995" s="137"/>
      <c r="BI995" s="137"/>
      <c r="BJ995" s="137"/>
      <c r="BK995" s="137"/>
      <c r="BL995" s="137"/>
      <c r="BM995" s="137"/>
      <c r="BN995" s="137"/>
      <c r="BO995" s="13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137"/>
      <c r="AN996" s="137"/>
      <c r="AO996" s="137"/>
      <c r="AP996" s="137"/>
      <c r="AQ996" s="137"/>
      <c r="AR996" s="137"/>
      <c r="AS996" s="137"/>
      <c r="AT996" s="137"/>
      <c r="AU996" s="137"/>
      <c r="AV996" s="137"/>
      <c r="AW996" s="137"/>
      <c r="AX996" s="137"/>
      <c r="AY996" s="137"/>
      <c r="AZ996" s="137"/>
      <c r="BA996" s="137"/>
      <c r="BB996" s="137"/>
      <c r="BC996" s="137"/>
      <c r="BD996" s="137"/>
      <c r="BE996" s="137"/>
      <c r="BF996" s="137"/>
      <c r="BG996" s="137"/>
      <c r="BH996" s="137"/>
      <c r="BI996" s="137"/>
      <c r="BJ996" s="137"/>
      <c r="BK996" s="137"/>
      <c r="BL996" s="137"/>
      <c r="BM996" s="137"/>
      <c r="BN996" s="137"/>
      <c r="BO996" s="13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137"/>
      <c r="AN997" s="137"/>
      <c r="AO997" s="137"/>
      <c r="AP997" s="137"/>
      <c r="AQ997" s="137"/>
      <c r="AR997" s="137"/>
      <c r="AS997" s="137"/>
      <c r="AT997" s="137"/>
      <c r="AU997" s="137"/>
      <c r="AV997" s="137"/>
      <c r="AW997" s="137"/>
      <c r="AX997" s="137"/>
      <c r="AY997" s="137"/>
      <c r="AZ997" s="137"/>
      <c r="BA997" s="137"/>
      <c r="BB997" s="137"/>
      <c r="BC997" s="137"/>
      <c r="BD997" s="137"/>
      <c r="BE997" s="137"/>
      <c r="BF997" s="137"/>
      <c r="BG997" s="137"/>
      <c r="BH997" s="137"/>
      <c r="BI997" s="137"/>
      <c r="BJ997" s="137"/>
      <c r="BK997" s="137"/>
      <c r="BL997" s="137"/>
      <c r="BM997" s="137"/>
      <c r="BN997" s="137"/>
      <c r="BO997" s="13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137"/>
      <c r="AN998" s="137"/>
      <c r="AO998" s="137"/>
      <c r="AP998" s="137"/>
      <c r="AQ998" s="137"/>
      <c r="AR998" s="137"/>
      <c r="AS998" s="137"/>
      <c r="AT998" s="137"/>
      <c r="AU998" s="137"/>
      <c r="AV998" s="137"/>
      <c r="AW998" s="137"/>
      <c r="AX998" s="137"/>
      <c r="AY998" s="137"/>
      <c r="AZ998" s="137"/>
      <c r="BA998" s="137"/>
      <c r="BB998" s="137"/>
      <c r="BC998" s="137"/>
      <c r="BD998" s="137"/>
      <c r="BE998" s="137"/>
      <c r="BF998" s="137"/>
      <c r="BG998" s="137"/>
      <c r="BH998" s="137"/>
      <c r="BI998" s="137"/>
      <c r="BJ998" s="137"/>
      <c r="BK998" s="137"/>
      <c r="BL998" s="137"/>
      <c r="BM998" s="137"/>
      <c r="BN998" s="137"/>
      <c r="BO998" s="13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137"/>
      <c r="AN999" s="137"/>
      <c r="AO999" s="137"/>
      <c r="AP999" s="137"/>
      <c r="AQ999" s="137"/>
      <c r="AR999" s="137"/>
      <c r="AS999" s="137"/>
      <c r="AT999" s="137"/>
      <c r="AU999" s="137"/>
      <c r="AV999" s="137"/>
      <c r="AW999" s="137"/>
      <c r="AX999" s="137"/>
      <c r="AY999" s="137"/>
      <c r="AZ999" s="137"/>
      <c r="BA999" s="137"/>
      <c r="BB999" s="137"/>
      <c r="BC999" s="137"/>
      <c r="BD999" s="137"/>
      <c r="BE999" s="137"/>
      <c r="BF999" s="137"/>
      <c r="BG999" s="137"/>
      <c r="BH999" s="137"/>
      <c r="BI999" s="137"/>
      <c r="BJ999" s="137"/>
      <c r="BK999" s="137"/>
      <c r="BL999" s="137"/>
      <c r="BM999" s="137"/>
      <c r="BN999" s="137"/>
      <c r="BO999" s="13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137"/>
      <c r="AN1000" s="137"/>
      <c r="AO1000" s="137"/>
      <c r="AP1000" s="137"/>
      <c r="AQ1000" s="137"/>
      <c r="AR1000" s="137"/>
      <c r="AS1000" s="137"/>
      <c r="AT1000" s="137"/>
      <c r="AU1000" s="137"/>
      <c r="AV1000" s="137"/>
      <c r="AW1000" s="137"/>
      <c r="AX1000" s="137"/>
      <c r="AY1000" s="137"/>
      <c r="AZ1000" s="137"/>
      <c r="BA1000" s="137"/>
      <c r="BB1000" s="137"/>
      <c r="BC1000" s="137"/>
      <c r="BD1000" s="137"/>
      <c r="BE1000" s="137"/>
      <c r="BF1000" s="137"/>
      <c r="BG1000" s="137"/>
      <c r="BH1000" s="137"/>
      <c r="BI1000" s="137"/>
      <c r="BJ1000" s="137"/>
      <c r="BK1000" s="137"/>
      <c r="BL1000" s="137"/>
      <c r="BM1000" s="137"/>
      <c r="BN1000" s="137"/>
      <c r="BO1000" s="13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137"/>
      <c r="AN1001" s="137"/>
      <c r="AO1001" s="137"/>
      <c r="AP1001" s="137"/>
      <c r="AQ1001" s="137"/>
      <c r="AR1001" s="137"/>
      <c r="AS1001" s="137"/>
      <c r="AT1001" s="137"/>
      <c r="AU1001" s="137"/>
      <c r="AV1001" s="137"/>
      <c r="AW1001" s="137"/>
      <c r="AX1001" s="137"/>
      <c r="AY1001" s="137"/>
      <c r="AZ1001" s="137"/>
      <c r="BA1001" s="137"/>
      <c r="BB1001" s="137"/>
      <c r="BC1001" s="137"/>
      <c r="BD1001" s="137"/>
      <c r="BE1001" s="137"/>
      <c r="BF1001" s="137"/>
      <c r="BG1001" s="137"/>
      <c r="BH1001" s="137"/>
      <c r="BI1001" s="137"/>
      <c r="BJ1001" s="137"/>
      <c r="BK1001" s="137"/>
      <c r="BL1001" s="137"/>
      <c r="BM1001" s="137"/>
      <c r="BN1001" s="137"/>
      <c r="BO1001" s="13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137"/>
      <c r="AN1002" s="137"/>
      <c r="AO1002" s="137"/>
      <c r="AP1002" s="137"/>
      <c r="AQ1002" s="137"/>
      <c r="AR1002" s="137"/>
      <c r="AS1002" s="137"/>
      <c r="AT1002" s="137"/>
      <c r="AU1002" s="137"/>
      <c r="AV1002" s="137"/>
      <c r="AW1002" s="137"/>
      <c r="AX1002" s="137"/>
      <c r="AY1002" s="137"/>
      <c r="AZ1002" s="137"/>
      <c r="BA1002" s="137"/>
      <c r="BB1002" s="137"/>
      <c r="BC1002" s="137"/>
      <c r="BD1002" s="137"/>
      <c r="BE1002" s="137"/>
      <c r="BF1002" s="137"/>
      <c r="BG1002" s="137"/>
      <c r="BH1002" s="137"/>
      <c r="BI1002" s="137"/>
      <c r="BJ1002" s="137"/>
      <c r="BK1002" s="137"/>
      <c r="BL1002" s="137"/>
      <c r="BM1002" s="137"/>
      <c r="BN1002" s="137"/>
      <c r="BO1002" s="13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137"/>
      <c r="AN1003" s="137"/>
      <c r="AO1003" s="137"/>
      <c r="AP1003" s="137"/>
      <c r="AQ1003" s="137"/>
      <c r="AR1003" s="137"/>
      <c r="AS1003" s="137"/>
      <c r="AT1003" s="137"/>
      <c r="AU1003" s="137"/>
      <c r="AV1003" s="137"/>
      <c r="AW1003" s="137"/>
      <c r="AX1003" s="137"/>
      <c r="AY1003" s="137"/>
      <c r="AZ1003" s="137"/>
      <c r="BA1003" s="137"/>
      <c r="BB1003" s="137"/>
      <c r="BC1003" s="137"/>
      <c r="BD1003" s="137"/>
      <c r="BE1003" s="137"/>
      <c r="BF1003" s="137"/>
      <c r="BG1003" s="137"/>
      <c r="BH1003" s="137"/>
      <c r="BI1003" s="137"/>
      <c r="BJ1003" s="137"/>
      <c r="BK1003" s="137"/>
      <c r="BL1003" s="137"/>
      <c r="BM1003" s="137"/>
      <c r="BN1003" s="137"/>
      <c r="BO1003" s="13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137"/>
      <c r="AN1004" s="137"/>
      <c r="AO1004" s="137"/>
      <c r="AP1004" s="137"/>
      <c r="AQ1004" s="137"/>
      <c r="AR1004" s="137"/>
      <c r="AS1004" s="137"/>
      <c r="AT1004" s="137"/>
      <c r="AU1004" s="137"/>
      <c r="AV1004" s="137"/>
      <c r="AW1004" s="137"/>
      <c r="AX1004" s="137"/>
      <c r="AY1004" s="137"/>
      <c r="AZ1004" s="137"/>
      <c r="BA1004" s="137"/>
      <c r="BB1004" s="137"/>
      <c r="BC1004" s="137"/>
      <c r="BD1004" s="137"/>
      <c r="BE1004" s="137"/>
      <c r="BF1004" s="137"/>
      <c r="BG1004" s="137"/>
      <c r="BH1004" s="137"/>
      <c r="BI1004" s="137"/>
      <c r="BJ1004" s="137"/>
      <c r="BK1004" s="137"/>
      <c r="BL1004" s="137"/>
      <c r="BM1004" s="137"/>
      <c r="BN1004" s="137"/>
      <c r="BO1004" s="13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137"/>
      <c r="AN1005" s="137"/>
      <c r="AO1005" s="137"/>
      <c r="AP1005" s="137"/>
      <c r="AQ1005" s="137"/>
      <c r="AR1005" s="137"/>
      <c r="AS1005" s="137"/>
      <c r="AT1005" s="137"/>
      <c r="AU1005" s="137"/>
      <c r="AV1005" s="137"/>
      <c r="AW1005" s="137"/>
      <c r="AX1005" s="137"/>
      <c r="AY1005" s="137"/>
      <c r="AZ1005" s="137"/>
      <c r="BA1005" s="137"/>
      <c r="BB1005" s="137"/>
      <c r="BC1005" s="137"/>
      <c r="BD1005" s="137"/>
      <c r="BE1005" s="137"/>
      <c r="BF1005" s="137"/>
      <c r="BG1005" s="137"/>
      <c r="BH1005" s="137"/>
      <c r="BI1005" s="137"/>
      <c r="BJ1005" s="137"/>
      <c r="BK1005" s="137"/>
      <c r="BL1005" s="137"/>
      <c r="BM1005" s="137"/>
      <c r="BN1005" s="137"/>
      <c r="BO1005" s="13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137"/>
      <c r="AN1006" s="137"/>
      <c r="AO1006" s="137"/>
      <c r="AP1006" s="137"/>
      <c r="AQ1006" s="137"/>
      <c r="AR1006" s="137"/>
      <c r="AS1006" s="137"/>
      <c r="AT1006" s="137"/>
      <c r="AU1006" s="137"/>
      <c r="AV1006" s="137"/>
      <c r="AW1006" s="137"/>
      <c r="AX1006" s="137"/>
      <c r="AY1006" s="137"/>
      <c r="AZ1006" s="137"/>
      <c r="BA1006" s="137"/>
      <c r="BB1006" s="137"/>
      <c r="BC1006" s="137"/>
      <c r="BD1006" s="137"/>
      <c r="BE1006" s="137"/>
      <c r="BF1006" s="137"/>
      <c r="BG1006" s="137"/>
      <c r="BH1006" s="137"/>
      <c r="BI1006" s="137"/>
      <c r="BJ1006" s="137"/>
      <c r="BK1006" s="137"/>
      <c r="BL1006" s="137"/>
      <c r="BM1006" s="137"/>
      <c r="BN1006" s="137"/>
      <c r="BO1006" s="13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137"/>
      <c r="AN1007" s="137"/>
      <c r="AO1007" s="137"/>
      <c r="AP1007" s="137"/>
      <c r="AQ1007" s="137"/>
      <c r="AR1007" s="137"/>
      <c r="AS1007" s="137"/>
      <c r="AT1007" s="137"/>
      <c r="AU1007" s="137"/>
      <c r="AV1007" s="137"/>
      <c r="AW1007" s="137"/>
      <c r="AX1007" s="137"/>
      <c r="AY1007" s="137"/>
      <c r="AZ1007" s="137"/>
      <c r="BA1007" s="137"/>
      <c r="BB1007" s="137"/>
      <c r="BC1007" s="137"/>
      <c r="BD1007" s="137"/>
      <c r="BE1007" s="137"/>
      <c r="BF1007" s="137"/>
      <c r="BG1007" s="137"/>
      <c r="BH1007" s="137"/>
      <c r="BI1007" s="137"/>
      <c r="BJ1007" s="137"/>
      <c r="BK1007" s="137"/>
      <c r="BL1007" s="137"/>
      <c r="BM1007" s="137"/>
      <c r="BN1007" s="137"/>
      <c r="BO1007" s="13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137"/>
      <c r="AN1008" s="137"/>
      <c r="AO1008" s="137"/>
      <c r="AP1008" s="137"/>
      <c r="AQ1008" s="137"/>
      <c r="AR1008" s="137"/>
      <c r="AS1008" s="137"/>
      <c r="AT1008" s="137"/>
      <c r="AU1008" s="137"/>
      <c r="AV1008" s="137"/>
      <c r="AW1008" s="137"/>
      <c r="AX1008" s="137"/>
      <c r="AY1008" s="137"/>
      <c r="AZ1008" s="137"/>
      <c r="BA1008" s="137"/>
      <c r="BB1008" s="137"/>
      <c r="BC1008" s="137"/>
      <c r="BD1008" s="137"/>
      <c r="BE1008" s="137"/>
      <c r="BF1008" s="137"/>
      <c r="BG1008" s="137"/>
      <c r="BH1008" s="137"/>
      <c r="BI1008" s="137"/>
      <c r="BJ1008" s="137"/>
      <c r="BK1008" s="137"/>
      <c r="BL1008" s="137"/>
      <c r="BM1008" s="137"/>
      <c r="BN1008" s="137"/>
      <c r="BO1008" s="13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137"/>
      <c r="AN1009" s="137"/>
      <c r="AO1009" s="137"/>
      <c r="AP1009" s="137"/>
      <c r="AQ1009" s="137"/>
      <c r="AR1009" s="137"/>
      <c r="AS1009" s="137"/>
      <c r="AT1009" s="137"/>
      <c r="AU1009" s="137"/>
      <c r="AV1009" s="137"/>
      <c r="AW1009" s="137"/>
      <c r="AX1009" s="137"/>
      <c r="AY1009" s="137"/>
      <c r="AZ1009" s="137"/>
      <c r="BA1009" s="137"/>
      <c r="BB1009" s="137"/>
      <c r="BC1009" s="137"/>
      <c r="BD1009" s="137"/>
      <c r="BE1009" s="137"/>
      <c r="BF1009" s="137"/>
      <c r="BG1009" s="137"/>
      <c r="BH1009" s="137"/>
      <c r="BI1009" s="137"/>
      <c r="BJ1009" s="137"/>
      <c r="BK1009" s="137"/>
      <c r="BL1009" s="137"/>
      <c r="BM1009" s="137"/>
      <c r="BN1009" s="137"/>
      <c r="BO1009" s="138"/>
      <c r="BP1009" s="36"/>
      <c r="BQ1009" s="32"/>
      <c r="BR1009" s="49"/>
      <c r="BS1009" s="68"/>
      <c r="BT1009" s="32"/>
    </row>
  </sheetData>
  <mergeCells count="37"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  <mergeCell ref="N5:N6"/>
    <mergeCell ref="BR5:BR6"/>
    <mergeCell ref="BS5:BS6"/>
    <mergeCell ref="BC5:BD5"/>
    <mergeCell ref="BE5:BF5"/>
    <mergeCell ref="BG5:BH5"/>
    <mergeCell ref="BM5:BO5"/>
    <mergeCell ref="BI5:BJ5"/>
    <mergeCell ref="BK5:BL5"/>
    <mergeCell ref="D5:D6"/>
    <mergeCell ref="B5:B6"/>
    <mergeCell ref="C5:C6"/>
    <mergeCell ref="E5:E6"/>
    <mergeCell ref="AJ5:AJ6"/>
    <mergeCell ref="J5:J6"/>
    <mergeCell ref="I5:I6"/>
    <mergeCell ref="O5:O6"/>
    <mergeCell ref="V5:AA5"/>
    <mergeCell ref="P5:U5"/>
    <mergeCell ref="M5:M6"/>
    <mergeCell ref="AG5:AI5"/>
    <mergeCell ref="AB5:AF5"/>
    <mergeCell ref="L5:L6"/>
    <mergeCell ref="K5:K6"/>
  </mergeCells>
  <conditionalFormatting sqref="AM88:BO88">
    <cfRule type="cellIs" dxfId="11" priority="1" operator="greaterThan">
      <formula>500</formula>
    </cfRule>
    <cfRule type="cellIs" dxfId="10" priority="2" operator="between">
      <formula>150</formula>
      <formula>65</formula>
    </cfRule>
    <cfRule type="cellIs" dxfId="9" priority="3" operator="between">
      <formula>65</formula>
      <formula>40</formula>
    </cfRule>
    <cfRule type="cellIs" dxfId="8" priority="4" operator="between">
      <formula>0.0001</formula>
      <formula>40</formula>
    </cfRule>
  </conditionalFormatting>
  <conditionalFormatting sqref="AM9:BN177">
    <cfRule type="cellIs" dxfId="7" priority="5" operator="greaterThan">
      <formula>500</formula>
    </cfRule>
    <cfRule type="cellIs" dxfId="6" priority="6" operator="between">
      <formula>150</formula>
      <formula>65</formula>
    </cfRule>
    <cfRule type="cellIs" dxfId="5" priority="7" operator="between">
      <formula>65</formula>
      <formula>40</formula>
    </cfRule>
    <cfRule type="cellIs" dxfId="4" priority="8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C33" sqref="AC33"/>
    </sheetView>
  </sheetViews>
  <sheetFormatPr defaultColWidth="14.44140625" defaultRowHeight="13.8" x14ac:dyDescent="0.25"/>
  <cols>
    <col min="1" max="1" width="0.88671875" style="44" customWidth="1"/>
    <col min="2" max="2" width="9.77734375" style="15" customWidth="1"/>
    <col min="3" max="3" width="6" style="15" bestFit="1" customWidth="1"/>
    <col min="4" max="4" width="3.77734375" style="15" bestFit="1" customWidth="1"/>
    <col min="5" max="5" width="7.21875" style="15" customWidth="1"/>
    <col min="6" max="6" width="0.33203125" style="7" customWidth="1"/>
    <col min="7" max="7" width="10" style="15" bestFit="1" customWidth="1"/>
    <col min="8" max="8" width="5.88671875" style="15" bestFit="1" customWidth="1"/>
    <col min="9" max="9" width="8.88671875" style="15" bestFit="1" customWidth="1"/>
    <col min="10" max="10" width="6.77734375" style="15" bestFit="1" customWidth="1"/>
    <col min="11" max="11" width="9.21875" style="15" bestFit="1" customWidth="1"/>
    <col min="12" max="12" width="7.109375" style="15" bestFit="1" customWidth="1"/>
    <col min="13" max="13" width="7.21875" style="15" bestFit="1" customWidth="1"/>
    <col min="14" max="14" width="5.77734375" style="15" bestFit="1" customWidth="1"/>
    <col min="15" max="15" width="8.109375" style="15" bestFit="1" customWidth="1"/>
    <col min="16" max="16" width="6.109375" style="15" bestFit="1" customWidth="1"/>
    <col min="17" max="17" width="7.33203125" style="15" bestFit="1" customWidth="1"/>
    <col min="18" max="18" width="8.21875" style="15" bestFit="1" customWidth="1"/>
    <col min="19" max="19" width="10.21875" style="15" bestFit="1" customWidth="1"/>
    <col min="20" max="20" width="6.109375" style="15" bestFit="1" customWidth="1"/>
    <col min="21" max="21" width="8.21875" style="15" bestFit="1" customWidth="1"/>
    <col min="22" max="22" width="7.21875" style="15" bestFit="1" customWidth="1"/>
    <col min="23" max="23" width="14.44140625" style="15" bestFit="1" customWidth="1"/>
    <col min="24" max="24" width="6.109375" style="15" bestFit="1" customWidth="1"/>
    <col min="25" max="25" width="8.21875" style="15" bestFit="1" customWidth="1"/>
    <col min="26" max="26" width="7.33203125" style="15" bestFit="1" customWidth="1"/>
    <col min="27" max="27" width="9.21875" style="15" bestFit="1" customWidth="1"/>
    <col min="28" max="28" width="11.21875" style="15" bestFit="1" customWidth="1"/>
    <col min="29" max="29" width="10.6640625" style="15" bestFit="1" customWidth="1"/>
    <col min="30" max="30" width="4.33203125" style="15" bestFit="1" customWidth="1"/>
    <col min="31" max="31" width="1" style="15" customWidth="1"/>
    <col min="32" max="32" width="4.109375" style="15" bestFit="1" customWidth="1"/>
    <col min="33" max="33" width="4.88671875" style="15" bestFit="1" customWidth="1"/>
    <col min="34" max="34" width="4.109375" style="15" bestFit="1" customWidth="1"/>
    <col min="35" max="35" width="6.5546875" style="15" bestFit="1" customWidth="1"/>
    <col min="36" max="36" width="3.21875" style="15" bestFit="1" customWidth="1"/>
    <col min="37" max="37" width="6.5546875" style="15" bestFit="1" customWidth="1"/>
    <col min="38" max="38" width="3.21875" style="15" bestFit="1" customWidth="1"/>
    <col min="39" max="39" width="10.6640625" style="15" bestFit="1" customWidth="1"/>
    <col min="40" max="40" width="3.21875" style="15" bestFit="1" customWidth="1"/>
    <col min="41" max="41" width="8.21875" style="15" bestFit="1" customWidth="1"/>
    <col min="42" max="42" width="3.21875" style="15" bestFit="1" customWidth="1"/>
    <col min="43" max="43" width="8.21875" style="15" bestFit="1" customWidth="1"/>
    <col min="44" max="44" width="2.44140625" style="15" bestFit="1" customWidth="1"/>
    <col min="45" max="45" width="4.109375" style="15" bestFit="1" customWidth="1"/>
    <col min="46" max="46" width="2.44140625" style="15" bestFit="1" customWidth="1"/>
    <col min="47" max="47" width="2.77734375" style="15" bestFit="1" customWidth="1"/>
    <col min="48" max="48" width="2.44140625" style="15" bestFit="1" customWidth="1"/>
    <col min="49" max="49" width="2.77734375" style="15" bestFit="1" customWidth="1"/>
    <col min="50" max="50" width="1.77734375" style="15" bestFit="1" customWidth="1"/>
    <col min="51" max="51" width="2.77734375" style="15" bestFit="1" customWidth="1"/>
    <col min="52" max="52" width="1.77734375" style="15" bestFit="1" customWidth="1"/>
    <col min="53" max="53" width="2.77734375" style="15" bestFit="1" customWidth="1"/>
    <col min="54" max="54" width="9.77734375" style="15" bestFit="1" customWidth="1"/>
    <col min="55" max="55" width="11.44140625" style="15" bestFit="1" customWidth="1"/>
    <col min="56" max="56" width="3.21875" style="15" bestFit="1" customWidth="1"/>
    <col min="57" max="57" width="1" style="15" customWidth="1"/>
    <col min="58" max="58" width="5.88671875" style="15" bestFit="1" customWidth="1"/>
    <col min="59" max="59" width="55.5546875" style="56" bestFit="1" customWidth="1"/>
    <col min="60" max="60" width="6.109375" style="15" customWidth="1"/>
    <col min="61" max="61" width="8" style="15" customWidth="1"/>
    <col min="62" max="16384" width="14.44140625" style="15"/>
  </cols>
  <sheetData>
    <row r="1" spans="1:80" ht="7.5" customHeight="1" x14ac:dyDescent="0.25">
      <c r="A1" s="9"/>
      <c r="B1" s="10"/>
      <c r="C1" s="10"/>
      <c r="D1" s="11"/>
      <c r="E1" s="10"/>
      <c r="F1" s="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2"/>
      <c r="BF1" s="10"/>
      <c r="BG1" s="13"/>
      <c r="BH1" s="10"/>
      <c r="BI1" s="10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ht="24.6" x14ac:dyDescent="0.25">
      <c r="A2" s="9"/>
      <c r="B2" s="58" t="s">
        <v>0</v>
      </c>
      <c r="C2" s="16"/>
      <c r="D2" s="11"/>
      <c r="E2" s="10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2"/>
      <c r="BF2" s="10"/>
      <c r="BG2" s="13"/>
      <c r="BH2" s="10"/>
      <c r="BI2" s="10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80" ht="17.399999999999999" x14ac:dyDescent="0.25">
      <c r="A3" s="9"/>
      <c r="B3" s="57" t="s">
        <v>324</v>
      </c>
      <c r="C3" s="16"/>
      <c r="D3" s="11"/>
      <c r="E3" s="1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2"/>
      <c r="BF3" s="10"/>
      <c r="BG3" s="13"/>
      <c r="BH3" s="10"/>
      <c r="BI3" s="10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ht="10.199999999999999" x14ac:dyDescent="0.2">
      <c r="A4" s="9"/>
      <c r="B4" s="10"/>
      <c r="C4" s="10"/>
      <c r="D4" s="11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2"/>
      <c r="AF4" s="164" t="s">
        <v>1</v>
      </c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2"/>
      <c r="BF4" s="10"/>
      <c r="BG4" s="13"/>
      <c r="BH4" s="10"/>
      <c r="BI4" s="10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s="19" customFormat="1" ht="10.199999999999999" x14ac:dyDescent="0.2">
      <c r="A5" s="17"/>
      <c r="B5" s="153" t="s">
        <v>2</v>
      </c>
      <c r="C5" s="153" t="s">
        <v>148</v>
      </c>
      <c r="D5" s="151" t="s">
        <v>3</v>
      </c>
      <c r="E5" s="153" t="s">
        <v>4</v>
      </c>
      <c r="F5" s="86"/>
      <c r="G5" s="153" t="s">
        <v>18</v>
      </c>
      <c r="H5" s="153" t="s">
        <v>5</v>
      </c>
      <c r="I5" s="153" t="s">
        <v>6</v>
      </c>
      <c r="J5" s="153" t="s">
        <v>7</v>
      </c>
      <c r="K5" s="153" t="s">
        <v>8</v>
      </c>
      <c r="L5" s="153" t="s">
        <v>9</v>
      </c>
      <c r="M5" s="154" t="s">
        <v>10</v>
      </c>
      <c r="N5" s="152"/>
      <c r="O5" s="152"/>
      <c r="P5" s="152"/>
      <c r="Q5" s="152"/>
      <c r="R5" s="152"/>
      <c r="S5" s="154" t="s">
        <v>11</v>
      </c>
      <c r="T5" s="152"/>
      <c r="U5" s="152"/>
      <c r="V5" s="154" t="s">
        <v>12</v>
      </c>
      <c r="W5" s="152"/>
      <c r="X5" s="152"/>
      <c r="Y5" s="152"/>
      <c r="Z5" s="154" t="s">
        <v>13</v>
      </c>
      <c r="AA5" s="152"/>
      <c r="AB5" s="152"/>
      <c r="AC5" s="154" t="s">
        <v>14</v>
      </c>
      <c r="AD5" s="153" t="s">
        <v>15</v>
      </c>
      <c r="AE5" s="85"/>
      <c r="AF5" s="164">
        <v>5</v>
      </c>
      <c r="AG5" s="152"/>
      <c r="AH5" s="164">
        <v>10</v>
      </c>
      <c r="AI5" s="152"/>
      <c r="AJ5" s="164">
        <v>15</v>
      </c>
      <c r="AK5" s="152"/>
      <c r="AL5" s="164">
        <v>30</v>
      </c>
      <c r="AM5" s="152"/>
      <c r="AN5" s="164">
        <v>50</v>
      </c>
      <c r="AO5" s="152"/>
      <c r="AP5" s="164">
        <v>75</v>
      </c>
      <c r="AQ5" s="152"/>
      <c r="AR5" s="164">
        <v>100</v>
      </c>
      <c r="AS5" s="152"/>
      <c r="AT5" s="165">
        <v>150</v>
      </c>
      <c r="AU5" s="152"/>
      <c r="AV5" s="165">
        <v>200</v>
      </c>
      <c r="AW5" s="152"/>
      <c r="AX5" s="165">
        <v>250</v>
      </c>
      <c r="AY5" s="152"/>
      <c r="AZ5" s="165">
        <v>300</v>
      </c>
      <c r="BA5" s="152"/>
      <c r="BB5" s="164" t="s">
        <v>16</v>
      </c>
      <c r="BC5" s="152"/>
      <c r="BD5" s="152"/>
      <c r="BE5" s="85"/>
      <c r="BF5" s="153" t="s">
        <v>17</v>
      </c>
      <c r="BG5" s="166" t="s">
        <v>19</v>
      </c>
      <c r="BH5" s="153" t="s">
        <v>20</v>
      </c>
      <c r="BI5" s="152"/>
      <c r="BJ5" s="85"/>
      <c r="BK5" s="85"/>
      <c r="BL5" s="85"/>
      <c r="BM5" s="85"/>
      <c r="BN5" s="85"/>
      <c r="BO5" s="85"/>
      <c r="BP5" s="85"/>
      <c r="BQ5" s="85"/>
      <c r="BR5" s="85"/>
      <c r="BS5" s="18"/>
      <c r="BT5" s="18"/>
      <c r="BU5" s="18"/>
      <c r="BV5" s="18"/>
      <c r="BW5" s="18"/>
      <c r="BX5" s="18"/>
      <c r="BY5" s="18"/>
      <c r="BZ5" s="18"/>
      <c r="CA5" s="18"/>
      <c r="CB5" s="18"/>
    </row>
    <row r="6" spans="1:80" s="23" customFormat="1" ht="10.199999999999999" x14ac:dyDescent="0.2">
      <c r="A6" s="17"/>
      <c r="B6" s="152"/>
      <c r="C6" s="152"/>
      <c r="D6" s="152"/>
      <c r="E6" s="152"/>
      <c r="F6" s="87"/>
      <c r="G6" s="152"/>
      <c r="H6" s="152"/>
      <c r="I6" s="152"/>
      <c r="J6" s="152"/>
      <c r="K6" s="152"/>
      <c r="L6" s="152"/>
      <c r="M6" s="20" t="s">
        <v>21</v>
      </c>
      <c r="N6" s="86" t="s">
        <v>22</v>
      </c>
      <c r="O6" s="86" t="s">
        <v>23</v>
      </c>
      <c r="P6" s="86" t="s">
        <v>24</v>
      </c>
      <c r="Q6" s="86" t="s">
        <v>25</v>
      </c>
      <c r="R6" s="86" t="s">
        <v>26</v>
      </c>
      <c r="S6" s="20" t="s">
        <v>21</v>
      </c>
      <c r="T6" s="86" t="s">
        <v>24</v>
      </c>
      <c r="U6" s="86" t="s">
        <v>26</v>
      </c>
      <c r="V6" s="20" t="s">
        <v>21</v>
      </c>
      <c r="W6" s="86" t="s">
        <v>27</v>
      </c>
      <c r="X6" s="86" t="s">
        <v>24</v>
      </c>
      <c r="Y6" s="86" t="s">
        <v>26</v>
      </c>
      <c r="Z6" s="20" t="s">
        <v>28</v>
      </c>
      <c r="AA6" s="86" t="s">
        <v>29</v>
      </c>
      <c r="AB6" s="86" t="s">
        <v>30</v>
      </c>
      <c r="AC6" s="155"/>
      <c r="AD6" s="152"/>
      <c r="AE6" s="86"/>
      <c r="AF6" s="21" t="s">
        <v>31</v>
      </c>
      <c r="AG6" s="21" t="s">
        <v>32</v>
      </c>
      <c r="AH6" s="21" t="s">
        <v>31</v>
      </c>
      <c r="AI6" s="21" t="s">
        <v>32</v>
      </c>
      <c r="AJ6" s="21" t="s">
        <v>31</v>
      </c>
      <c r="AK6" s="21" t="s">
        <v>32</v>
      </c>
      <c r="AL6" s="21" t="s">
        <v>31</v>
      </c>
      <c r="AM6" s="21" t="s">
        <v>32</v>
      </c>
      <c r="AN6" s="21" t="s">
        <v>31</v>
      </c>
      <c r="AO6" s="21" t="s">
        <v>32</v>
      </c>
      <c r="AP6" s="21" t="s">
        <v>31</v>
      </c>
      <c r="AQ6" s="21" t="s">
        <v>32</v>
      </c>
      <c r="AR6" s="21" t="s">
        <v>31</v>
      </c>
      <c r="AS6" s="21" t="s">
        <v>32</v>
      </c>
      <c r="AT6" s="21" t="s">
        <v>31</v>
      </c>
      <c r="AU6" s="21" t="s">
        <v>32</v>
      </c>
      <c r="AV6" s="21" t="s">
        <v>31</v>
      </c>
      <c r="AW6" s="21" t="s">
        <v>32</v>
      </c>
      <c r="AX6" s="21" t="s">
        <v>31</v>
      </c>
      <c r="AY6" s="21" t="s">
        <v>32</v>
      </c>
      <c r="AZ6" s="21" t="s">
        <v>31</v>
      </c>
      <c r="BA6" s="21" t="s">
        <v>32</v>
      </c>
      <c r="BB6" s="22" t="s">
        <v>31</v>
      </c>
      <c r="BC6" s="22" t="s">
        <v>32</v>
      </c>
      <c r="BD6" s="22" t="s">
        <v>33</v>
      </c>
      <c r="BE6" s="86"/>
      <c r="BF6" s="152"/>
      <c r="BG6" s="167"/>
      <c r="BH6" s="86" t="s">
        <v>34</v>
      </c>
      <c r="BI6" s="86" t="s">
        <v>35</v>
      </c>
      <c r="BJ6" s="86"/>
      <c r="BK6" s="86"/>
      <c r="BL6" s="86"/>
      <c r="BM6" s="86"/>
      <c r="BN6" s="86"/>
      <c r="BO6" s="86"/>
      <c r="BP6" s="86"/>
      <c r="BQ6" s="86"/>
      <c r="BR6" s="86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80" ht="4.95" customHeight="1" x14ac:dyDescent="0.2">
      <c r="A7" s="24"/>
      <c r="B7" s="24"/>
      <c r="C7" s="24"/>
      <c r="D7" s="25"/>
      <c r="E7" s="24"/>
      <c r="F7" s="24"/>
      <c r="G7" s="2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6"/>
      <c r="BF7" s="26"/>
      <c r="BG7" s="27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s="28" customFormat="1" ht="10.199999999999999" x14ac:dyDescent="0.2">
      <c r="B8" s="29" t="s">
        <v>41</v>
      </c>
      <c r="C8" s="29"/>
      <c r="D8" s="29"/>
      <c r="E8" s="29"/>
      <c r="F8" s="29"/>
      <c r="G8" s="29"/>
      <c r="H8" s="30" t="s">
        <v>43</v>
      </c>
      <c r="I8" s="30" t="s">
        <v>44</v>
      </c>
      <c r="J8" s="29">
        <v>200</v>
      </c>
      <c r="K8" s="29">
        <v>169</v>
      </c>
      <c r="L8" s="30" t="s">
        <v>45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70</v>
      </c>
      <c r="T8" s="29" t="s">
        <v>50</v>
      </c>
      <c r="U8" s="29" t="s">
        <v>151</v>
      </c>
      <c r="V8" s="29" t="s">
        <v>46</v>
      </c>
      <c r="W8" s="29">
        <v>256</v>
      </c>
      <c r="X8" s="29" t="s">
        <v>50</v>
      </c>
      <c r="Y8" s="75" t="s">
        <v>50</v>
      </c>
      <c r="Z8" s="30" t="s">
        <v>52</v>
      </c>
      <c r="AA8" s="29">
        <v>1E-3</v>
      </c>
      <c r="AB8" s="29" t="s">
        <v>45</v>
      </c>
      <c r="AC8" s="29" t="s">
        <v>45</v>
      </c>
      <c r="AD8" s="29" t="s">
        <v>149</v>
      </c>
      <c r="AE8" s="3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80" ht="10.199999999999999" x14ac:dyDescent="0.2">
      <c r="A9" s="30"/>
      <c r="B9" s="32">
        <v>0</v>
      </c>
      <c r="C9" s="32" t="s">
        <v>36</v>
      </c>
      <c r="D9" s="33" t="s">
        <v>37</v>
      </c>
      <c r="E9" s="34" t="s">
        <v>38</v>
      </c>
      <c r="F9" s="30"/>
      <c r="G9" s="35" t="s">
        <v>39</v>
      </c>
      <c r="H9" s="34" t="s">
        <v>43</v>
      </c>
      <c r="I9" s="34" t="s">
        <v>44</v>
      </c>
      <c r="J9" s="34">
        <v>500</v>
      </c>
      <c r="K9" s="34">
        <v>169</v>
      </c>
      <c r="L9" s="34" t="s">
        <v>45</v>
      </c>
      <c r="M9" s="59" t="s">
        <v>37</v>
      </c>
      <c r="N9" s="59" t="s">
        <v>37</v>
      </c>
      <c r="O9" s="59" t="s">
        <v>37</v>
      </c>
      <c r="P9" s="59" t="s">
        <v>37</v>
      </c>
      <c r="Q9" s="59" t="s">
        <v>37</v>
      </c>
      <c r="R9" s="59" t="s">
        <v>37</v>
      </c>
      <c r="S9" s="34" t="s">
        <v>70</v>
      </c>
      <c r="T9" s="32">
        <v>0.4</v>
      </c>
      <c r="U9" s="34" t="s">
        <v>151</v>
      </c>
      <c r="V9" s="34" t="s">
        <v>46</v>
      </c>
      <c r="W9" s="34">
        <v>256</v>
      </c>
      <c r="X9" s="32">
        <v>0.4</v>
      </c>
      <c r="Y9" s="34" t="s">
        <v>50</v>
      </c>
      <c r="Z9" s="34" t="s">
        <v>52</v>
      </c>
      <c r="AA9" s="34">
        <v>1E-3</v>
      </c>
      <c r="AB9" s="34" t="s">
        <v>45</v>
      </c>
      <c r="AC9" s="34" t="s">
        <v>45</v>
      </c>
      <c r="AD9" s="34" t="s">
        <v>149</v>
      </c>
      <c r="AE9" s="36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6"/>
      <c r="BF9" s="32" t="s">
        <v>37</v>
      </c>
      <c r="BG9" s="163" t="s">
        <v>40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</row>
    <row r="10" spans="1:80" ht="10.199999999999999" x14ac:dyDescent="0.2">
      <c r="A10" s="30"/>
      <c r="B10" s="32">
        <v>1</v>
      </c>
      <c r="C10" s="32" t="s">
        <v>36</v>
      </c>
      <c r="D10" s="33" t="s">
        <v>37</v>
      </c>
      <c r="E10" s="34" t="s">
        <v>38</v>
      </c>
      <c r="F10" s="30"/>
      <c r="G10" s="35" t="s">
        <v>39</v>
      </c>
      <c r="H10" s="34" t="s">
        <v>43</v>
      </c>
      <c r="I10" s="34" t="s">
        <v>44</v>
      </c>
      <c r="J10" s="34">
        <v>500</v>
      </c>
      <c r="K10" s="34">
        <v>169</v>
      </c>
      <c r="L10" s="34" t="s">
        <v>45</v>
      </c>
      <c r="M10" s="59" t="s">
        <v>37</v>
      </c>
      <c r="N10" s="59" t="s">
        <v>37</v>
      </c>
      <c r="O10" s="59" t="s">
        <v>37</v>
      </c>
      <c r="P10" s="59" t="s">
        <v>37</v>
      </c>
      <c r="Q10" s="59" t="s">
        <v>37</v>
      </c>
      <c r="R10" s="59" t="s">
        <v>37</v>
      </c>
      <c r="S10" s="34" t="s">
        <v>70</v>
      </c>
      <c r="T10" s="32">
        <v>0.5</v>
      </c>
      <c r="U10" s="34" t="s">
        <v>151</v>
      </c>
      <c r="V10" s="34" t="s">
        <v>46</v>
      </c>
      <c r="W10" s="34">
        <v>256</v>
      </c>
      <c r="X10" s="32">
        <v>0.5</v>
      </c>
      <c r="Y10" s="34" t="s">
        <v>50</v>
      </c>
      <c r="Z10" s="34" t="s">
        <v>52</v>
      </c>
      <c r="AA10" s="34">
        <v>1E-3</v>
      </c>
      <c r="AB10" s="34" t="s">
        <v>45</v>
      </c>
      <c r="AC10" s="34" t="s">
        <v>45</v>
      </c>
      <c r="AD10" s="34" t="s">
        <v>149</v>
      </c>
      <c r="AE10" s="36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6"/>
      <c r="BF10" s="32" t="s">
        <v>37</v>
      </c>
      <c r="BG10" s="163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</row>
    <row r="11" spans="1:80" ht="10.199999999999999" x14ac:dyDescent="0.2">
      <c r="A11" s="30"/>
      <c r="B11" s="32">
        <v>2</v>
      </c>
      <c r="C11" s="32" t="s">
        <v>36</v>
      </c>
      <c r="D11" s="33" t="s">
        <v>37</v>
      </c>
      <c r="E11" s="34" t="s">
        <v>38</v>
      </c>
      <c r="F11" s="30"/>
      <c r="G11" s="35" t="s">
        <v>39</v>
      </c>
      <c r="H11" s="34" t="s">
        <v>43</v>
      </c>
      <c r="I11" s="34" t="s">
        <v>44</v>
      </c>
      <c r="J11" s="34">
        <v>500</v>
      </c>
      <c r="K11" s="34">
        <v>169</v>
      </c>
      <c r="L11" s="34" t="s">
        <v>45</v>
      </c>
      <c r="M11" s="59" t="s">
        <v>37</v>
      </c>
      <c r="N11" s="59" t="s">
        <v>37</v>
      </c>
      <c r="O11" s="59" t="s">
        <v>37</v>
      </c>
      <c r="P11" s="59" t="s">
        <v>37</v>
      </c>
      <c r="Q11" s="59" t="s">
        <v>37</v>
      </c>
      <c r="R11" s="59" t="s">
        <v>37</v>
      </c>
      <c r="S11" s="34" t="s">
        <v>70</v>
      </c>
      <c r="T11" s="32">
        <v>0.6</v>
      </c>
      <c r="U11" s="34" t="s">
        <v>151</v>
      </c>
      <c r="V11" s="34" t="s">
        <v>46</v>
      </c>
      <c r="W11" s="34">
        <v>256</v>
      </c>
      <c r="X11" s="32">
        <v>0.6</v>
      </c>
      <c r="Y11" s="34" t="s">
        <v>50</v>
      </c>
      <c r="Z11" s="34" t="s">
        <v>52</v>
      </c>
      <c r="AA11" s="34">
        <v>1E-3</v>
      </c>
      <c r="AB11" s="34" t="s">
        <v>45</v>
      </c>
      <c r="AC11" s="34" t="s">
        <v>45</v>
      </c>
      <c r="AD11" s="34" t="s">
        <v>149</v>
      </c>
      <c r="AE11" s="36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6"/>
      <c r="BF11" s="32" t="s">
        <v>37</v>
      </c>
      <c r="BG11" s="163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</row>
    <row r="12" spans="1:80" ht="10.199999999999999" x14ac:dyDescent="0.2">
      <c r="A12" s="30"/>
      <c r="B12" s="32">
        <v>3</v>
      </c>
      <c r="C12" s="32" t="s">
        <v>36</v>
      </c>
      <c r="D12" s="33" t="s">
        <v>37</v>
      </c>
      <c r="E12" s="34" t="s">
        <v>38</v>
      </c>
      <c r="F12" s="30"/>
      <c r="G12" s="35" t="s">
        <v>39</v>
      </c>
      <c r="H12" s="34" t="s">
        <v>43</v>
      </c>
      <c r="I12" s="34" t="s">
        <v>44</v>
      </c>
      <c r="J12" s="34">
        <v>500</v>
      </c>
      <c r="K12" s="34">
        <v>169</v>
      </c>
      <c r="L12" s="34" t="s">
        <v>45</v>
      </c>
      <c r="M12" s="59" t="s">
        <v>37</v>
      </c>
      <c r="N12" s="59" t="s">
        <v>37</v>
      </c>
      <c r="O12" s="59" t="s">
        <v>37</v>
      </c>
      <c r="P12" s="59" t="s">
        <v>37</v>
      </c>
      <c r="Q12" s="59" t="s">
        <v>37</v>
      </c>
      <c r="R12" s="59" t="s">
        <v>37</v>
      </c>
      <c r="S12" s="34" t="s">
        <v>70</v>
      </c>
      <c r="T12" s="32">
        <v>0.7</v>
      </c>
      <c r="U12" s="34" t="s">
        <v>151</v>
      </c>
      <c r="V12" s="34" t="s">
        <v>46</v>
      </c>
      <c r="W12" s="34">
        <v>256</v>
      </c>
      <c r="X12" s="32">
        <v>0.7</v>
      </c>
      <c r="Y12" s="34" t="s">
        <v>50</v>
      </c>
      <c r="Z12" s="34" t="s">
        <v>52</v>
      </c>
      <c r="AA12" s="34">
        <v>1E-3</v>
      </c>
      <c r="AB12" s="34" t="s">
        <v>45</v>
      </c>
      <c r="AC12" s="34" t="s">
        <v>45</v>
      </c>
      <c r="AD12" s="34" t="s">
        <v>149</v>
      </c>
      <c r="AE12" s="36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6"/>
      <c r="BF12" s="32" t="s">
        <v>37</v>
      </c>
      <c r="BG12" s="163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ht="10.199999999999999" x14ac:dyDescent="0.2">
      <c r="A13" s="30"/>
      <c r="B13" s="32">
        <v>4</v>
      </c>
      <c r="C13" s="32" t="s">
        <v>36</v>
      </c>
      <c r="D13" s="33" t="s">
        <v>37</v>
      </c>
      <c r="E13" s="34" t="s">
        <v>38</v>
      </c>
      <c r="F13" s="30"/>
      <c r="G13" s="35" t="s">
        <v>39</v>
      </c>
      <c r="H13" s="34" t="s">
        <v>43</v>
      </c>
      <c r="I13" s="34" t="s">
        <v>44</v>
      </c>
      <c r="J13" s="34">
        <v>500</v>
      </c>
      <c r="K13" s="34">
        <v>169</v>
      </c>
      <c r="L13" s="34" t="s">
        <v>45</v>
      </c>
      <c r="M13" s="59" t="s">
        <v>37</v>
      </c>
      <c r="N13" s="59" t="s">
        <v>37</v>
      </c>
      <c r="O13" s="59" t="s">
        <v>37</v>
      </c>
      <c r="P13" s="59" t="s">
        <v>37</v>
      </c>
      <c r="Q13" s="59" t="s">
        <v>37</v>
      </c>
      <c r="R13" s="59" t="s">
        <v>37</v>
      </c>
      <c r="S13" s="34" t="s">
        <v>70</v>
      </c>
      <c r="T13" s="32">
        <v>0.8</v>
      </c>
      <c r="U13" s="34" t="s">
        <v>151</v>
      </c>
      <c r="V13" s="34" t="s">
        <v>46</v>
      </c>
      <c r="W13" s="34">
        <v>256</v>
      </c>
      <c r="X13" s="32">
        <v>0.8</v>
      </c>
      <c r="Y13" s="34" t="s">
        <v>50</v>
      </c>
      <c r="Z13" s="34" t="s">
        <v>52</v>
      </c>
      <c r="AA13" s="34">
        <v>1E-3</v>
      </c>
      <c r="AB13" s="34" t="s">
        <v>45</v>
      </c>
      <c r="AC13" s="34" t="s">
        <v>45</v>
      </c>
      <c r="AD13" s="34" t="s">
        <v>149</v>
      </c>
      <c r="AE13" s="36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6"/>
      <c r="BF13" s="32" t="s">
        <v>37</v>
      </c>
      <c r="BG13" s="163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</row>
    <row r="14" spans="1:80" ht="10.199999999999999" x14ac:dyDescent="0.2">
      <c r="A14" s="30"/>
      <c r="B14" s="32">
        <v>5</v>
      </c>
      <c r="C14" s="32" t="s">
        <v>36</v>
      </c>
      <c r="D14" s="33" t="s">
        <v>37</v>
      </c>
      <c r="E14" s="34" t="s">
        <v>38</v>
      </c>
      <c r="F14" s="30"/>
      <c r="G14" s="35" t="s">
        <v>39</v>
      </c>
      <c r="H14" s="34" t="s">
        <v>43</v>
      </c>
      <c r="I14" s="34" t="s">
        <v>44</v>
      </c>
      <c r="J14" s="34">
        <v>500</v>
      </c>
      <c r="K14" s="34">
        <v>169</v>
      </c>
      <c r="L14" s="34" t="s">
        <v>45</v>
      </c>
      <c r="M14" s="59" t="s">
        <v>37</v>
      </c>
      <c r="N14" s="59" t="s">
        <v>37</v>
      </c>
      <c r="O14" s="59" t="s">
        <v>37</v>
      </c>
      <c r="P14" s="59" t="s">
        <v>37</v>
      </c>
      <c r="Q14" s="59" t="s">
        <v>37</v>
      </c>
      <c r="R14" s="59" t="s">
        <v>37</v>
      </c>
      <c r="S14" s="34" t="s">
        <v>70</v>
      </c>
      <c r="T14" s="32">
        <v>0.4</v>
      </c>
      <c r="U14" s="34" t="s">
        <v>151</v>
      </c>
      <c r="V14" s="34" t="s">
        <v>46</v>
      </c>
      <c r="W14" s="34">
        <v>256</v>
      </c>
      <c r="X14" s="32">
        <v>0.4</v>
      </c>
      <c r="Y14" s="34" t="s">
        <v>50</v>
      </c>
      <c r="Z14" s="32" t="s">
        <v>59</v>
      </c>
      <c r="AA14" s="34">
        <v>1E-3</v>
      </c>
      <c r="AB14" s="34" t="s">
        <v>45</v>
      </c>
      <c r="AC14" s="34" t="s">
        <v>45</v>
      </c>
      <c r="AD14" s="34" t="s">
        <v>149</v>
      </c>
      <c r="AE14" s="36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6"/>
      <c r="BF14" s="32" t="s">
        <v>37</v>
      </c>
      <c r="BG14" s="163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</row>
    <row r="15" spans="1:80" ht="10.199999999999999" x14ac:dyDescent="0.2">
      <c r="A15" s="30"/>
      <c r="B15" s="32">
        <v>6</v>
      </c>
      <c r="C15" s="32" t="s">
        <v>36</v>
      </c>
      <c r="D15" s="33" t="s">
        <v>37</v>
      </c>
      <c r="E15" s="34" t="s">
        <v>38</v>
      </c>
      <c r="F15" s="30"/>
      <c r="G15" s="35" t="s">
        <v>39</v>
      </c>
      <c r="H15" s="34" t="s">
        <v>43</v>
      </c>
      <c r="I15" s="34" t="s">
        <v>44</v>
      </c>
      <c r="J15" s="34">
        <v>500</v>
      </c>
      <c r="K15" s="34">
        <v>169</v>
      </c>
      <c r="L15" s="34" t="s">
        <v>45</v>
      </c>
      <c r="M15" s="59" t="s">
        <v>37</v>
      </c>
      <c r="N15" s="59" t="s">
        <v>37</v>
      </c>
      <c r="O15" s="59" t="s">
        <v>37</v>
      </c>
      <c r="P15" s="59" t="s">
        <v>37</v>
      </c>
      <c r="Q15" s="59" t="s">
        <v>37</v>
      </c>
      <c r="R15" s="59" t="s">
        <v>37</v>
      </c>
      <c r="S15" s="34" t="s">
        <v>70</v>
      </c>
      <c r="T15" s="32">
        <v>0.5</v>
      </c>
      <c r="U15" s="34" t="s">
        <v>151</v>
      </c>
      <c r="V15" s="34" t="s">
        <v>46</v>
      </c>
      <c r="W15" s="34">
        <v>256</v>
      </c>
      <c r="X15" s="32">
        <v>0.5</v>
      </c>
      <c r="Y15" s="34" t="s">
        <v>50</v>
      </c>
      <c r="Z15" s="32" t="s">
        <v>59</v>
      </c>
      <c r="AA15" s="34">
        <v>1E-3</v>
      </c>
      <c r="AB15" s="34" t="s">
        <v>45</v>
      </c>
      <c r="AC15" s="34" t="s">
        <v>45</v>
      </c>
      <c r="AD15" s="34" t="s">
        <v>149</v>
      </c>
      <c r="AE15" s="36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6"/>
      <c r="BF15" s="32" t="s">
        <v>37</v>
      </c>
      <c r="BG15" s="163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</row>
    <row r="16" spans="1:80" ht="10.199999999999999" x14ac:dyDescent="0.2">
      <c r="A16" s="30"/>
      <c r="B16" s="32">
        <v>7</v>
      </c>
      <c r="C16" s="32" t="s">
        <v>36</v>
      </c>
      <c r="D16" s="33" t="s">
        <v>37</v>
      </c>
      <c r="E16" s="34" t="s">
        <v>38</v>
      </c>
      <c r="F16" s="30"/>
      <c r="G16" s="35" t="s">
        <v>39</v>
      </c>
      <c r="H16" s="34" t="s">
        <v>43</v>
      </c>
      <c r="I16" s="34" t="s">
        <v>44</v>
      </c>
      <c r="J16" s="34">
        <v>500</v>
      </c>
      <c r="K16" s="34">
        <v>169</v>
      </c>
      <c r="L16" s="34" t="s">
        <v>45</v>
      </c>
      <c r="M16" s="59" t="s">
        <v>37</v>
      </c>
      <c r="N16" s="59" t="s">
        <v>37</v>
      </c>
      <c r="O16" s="59" t="s">
        <v>37</v>
      </c>
      <c r="P16" s="59" t="s">
        <v>37</v>
      </c>
      <c r="Q16" s="59" t="s">
        <v>37</v>
      </c>
      <c r="R16" s="59" t="s">
        <v>37</v>
      </c>
      <c r="S16" s="34" t="s">
        <v>70</v>
      </c>
      <c r="T16" s="32">
        <v>0.6</v>
      </c>
      <c r="U16" s="34" t="s">
        <v>151</v>
      </c>
      <c r="V16" s="34" t="s">
        <v>46</v>
      </c>
      <c r="W16" s="34">
        <v>256</v>
      </c>
      <c r="X16" s="32">
        <v>0.6</v>
      </c>
      <c r="Y16" s="34" t="s">
        <v>50</v>
      </c>
      <c r="Z16" s="32" t="s">
        <v>59</v>
      </c>
      <c r="AA16" s="34">
        <v>1E-3</v>
      </c>
      <c r="AB16" s="34" t="s">
        <v>45</v>
      </c>
      <c r="AC16" s="34" t="s">
        <v>45</v>
      </c>
      <c r="AD16" s="34" t="s">
        <v>149</v>
      </c>
      <c r="AE16" s="36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6"/>
      <c r="BF16" s="32" t="s">
        <v>37</v>
      </c>
      <c r="BG16" s="163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</row>
    <row r="17" spans="1:81" ht="10.199999999999999" x14ac:dyDescent="0.2">
      <c r="A17" s="30"/>
      <c r="B17" s="32">
        <v>8</v>
      </c>
      <c r="C17" s="32" t="s">
        <v>36</v>
      </c>
      <c r="D17" s="33" t="s">
        <v>37</v>
      </c>
      <c r="E17" s="34" t="s">
        <v>38</v>
      </c>
      <c r="F17" s="30"/>
      <c r="G17" s="35" t="s">
        <v>39</v>
      </c>
      <c r="H17" s="34" t="s">
        <v>43</v>
      </c>
      <c r="I17" s="34" t="s">
        <v>44</v>
      </c>
      <c r="J17" s="34">
        <v>500</v>
      </c>
      <c r="K17" s="34">
        <v>169</v>
      </c>
      <c r="L17" s="34" t="s">
        <v>45</v>
      </c>
      <c r="M17" s="59" t="s">
        <v>37</v>
      </c>
      <c r="N17" s="59" t="s">
        <v>37</v>
      </c>
      <c r="O17" s="59" t="s">
        <v>37</v>
      </c>
      <c r="P17" s="59" t="s">
        <v>37</v>
      </c>
      <c r="Q17" s="59" t="s">
        <v>37</v>
      </c>
      <c r="R17" s="59" t="s">
        <v>37</v>
      </c>
      <c r="S17" s="34" t="s">
        <v>70</v>
      </c>
      <c r="T17" s="32">
        <v>0.7</v>
      </c>
      <c r="U17" s="34" t="s">
        <v>151</v>
      </c>
      <c r="V17" s="34" t="s">
        <v>46</v>
      </c>
      <c r="W17" s="34">
        <v>256</v>
      </c>
      <c r="X17" s="32">
        <v>0.7</v>
      </c>
      <c r="Y17" s="34" t="s">
        <v>50</v>
      </c>
      <c r="Z17" s="32" t="s">
        <v>59</v>
      </c>
      <c r="AA17" s="34">
        <v>1E-3</v>
      </c>
      <c r="AB17" s="34" t="s">
        <v>45</v>
      </c>
      <c r="AC17" s="34" t="s">
        <v>45</v>
      </c>
      <c r="AD17" s="34" t="s">
        <v>149</v>
      </c>
      <c r="AE17" s="36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6"/>
      <c r="BF17" s="32" t="s">
        <v>37</v>
      </c>
      <c r="BG17" s="163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</row>
    <row r="18" spans="1:81" ht="10.199999999999999" x14ac:dyDescent="0.2">
      <c r="A18" s="30"/>
      <c r="B18" s="32">
        <v>9</v>
      </c>
      <c r="C18" s="32" t="s">
        <v>36</v>
      </c>
      <c r="D18" s="33" t="s">
        <v>37</v>
      </c>
      <c r="E18" s="34" t="s">
        <v>38</v>
      </c>
      <c r="F18" s="30"/>
      <c r="G18" s="35" t="s">
        <v>39</v>
      </c>
      <c r="H18" s="34" t="s">
        <v>43</v>
      </c>
      <c r="I18" s="34" t="s">
        <v>44</v>
      </c>
      <c r="J18" s="34">
        <v>500</v>
      </c>
      <c r="K18" s="34">
        <v>169</v>
      </c>
      <c r="L18" s="34" t="s">
        <v>45</v>
      </c>
      <c r="M18" s="59" t="s">
        <v>37</v>
      </c>
      <c r="N18" s="59" t="s">
        <v>37</v>
      </c>
      <c r="O18" s="59" t="s">
        <v>37</v>
      </c>
      <c r="P18" s="59" t="s">
        <v>37</v>
      </c>
      <c r="Q18" s="59" t="s">
        <v>37</v>
      </c>
      <c r="R18" s="59" t="s">
        <v>37</v>
      </c>
      <c r="S18" s="34" t="s">
        <v>70</v>
      </c>
      <c r="T18" s="32">
        <v>0.8</v>
      </c>
      <c r="U18" s="34" t="s">
        <v>151</v>
      </c>
      <c r="V18" s="34" t="s">
        <v>46</v>
      </c>
      <c r="W18" s="34">
        <v>256</v>
      </c>
      <c r="X18" s="32">
        <v>0.8</v>
      </c>
      <c r="Y18" s="34" t="s">
        <v>50</v>
      </c>
      <c r="Z18" s="32" t="s">
        <v>59</v>
      </c>
      <c r="AA18" s="34">
        <v>1E-3</v>
      </c>
      <c r="AB18" s="34" t="s">
        <v>45</v>
      </c>
      <c r="AC18" s="34" t="s">
        <v>45</v>
      </c>
      <c r="AD18" s="34" t="s">
        <v>149</v>
      </c>
      <c r="AE18" s="36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6"/>
      <c r="BF18" s="32" t="s">
        <v>37</v>
      </c>
      <c r="BG18" s="163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</row>
    <row r="19" spans="1:81" ht="10.199999999999999" x14ac:dyDescent="0.2">
      <c r="A19" s="30"/>
      <c r="B19" s="32">
        <v>10</v>
      </c>
      <c r="C19" s="32" t="s">
        <v>36</v>
      </c>
      <c r="D19" s="33" t="s">
        <v>37</v>
      </c>
      <c r="E19" s="34" t="s">
        <v>38</v>
      </c>
      <c r="F19" s="30"/>
      <c r="G19" s="35" t="s">
        <v>39</v>
      </c>
      <c r="H19" s="34" t="s">
        <v>43</v>
      </c>
      <c r="I19" s="34" t="s">
        <v>44</v>
      </c>
      <c r="J19" s="34">
        <v>500</v>
      </c>
      <c r="K19" s="32">
        <v>100</v>
      </c>
      <c r="L19" s="34" t="s">
        <v>45</v>
      </c>
      <c r="M19" s="59" t="s">
        <v>37</v>
      </c>
      <c r="N19" s="59" t="s">
        <v>37</v>
      </c>
      <c r="O19" s="59" t="s">
        <v>37</v>
      </c>
      <c r="P19" s="59" t="s">
        <v>37</v>
      </c>
      <c r="Q19" s="59" t="s">
        <v>37</v>
      </c>
      <c r="R19" s="59" t="s">
        <v>37</v>
      </c>
      <c r="S19" s="34" t="s">
        <v>70</v>
      </c>
      <c r="T19" s="32">
        <v>0.7</v>
      </c>
      <c r="U19" s="34" t="s">
        <v>151</v>
      </c>
      <c r="V19" s="34" t="s">
        <v>46</v>
      </c>
      <c r="W19" s="34">
        <v>256</v>
      </c>
      <c r="X19" s="32">
        <v>0.5</v>
      </c>
      <c r="Y19" s="34" t="s">
        <v>50</v>
      </c>
      <c r="Z19" s="34" t="s">
        <v>52</v>
      </c>
      <c r="AA19" s="34">
        <v>1E-3</v>
      </c>
      <c r="AB19" s="34" t="s">
        <v>45</v>
      </c>
      <c r="AC19" s="34" t="s">
        <v>45</v>
      </c>
      <c r="AD19" s="34" t="s">
        <v>149</v>
      </c>
      <c r="AE19" s="36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6"/>
      <c r="BF19" s="32" t="s">
        <v>37</v>
      </c>
      <c r="BG19" s="163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</row>
    <row r="20" spans="1:81" ht="10.199999999999999" x14ac:dyDescent="0.2">
      <c r="A20" s="30"/>
      <c r="B20" s="32">
        <v>11</v>
      </c>
      <c r="C20" s="32" t="s">
        <v>36</v>
      </c>
      <c r="D20" s="33" t="s">
        <v>37</v>
      </c>
      <c r="E20" s="34" t="s">
        <v>38</v>
      </c>
      <c r="F20" s="30"/>
      <c r="G20" s="35" t="s">
        <v>39</v>
      </c>
      <c r="H20" s="34" t="s">
        <v>43</v>
      </c>
      <c r="I20" s="34" t="s">
        <v>44</v>
      </c>
      <c r="J20" s="34">
        <v>500</v>
      </c>
      <c r="K20" s="34">
        <v>169</v>
      </c>
      <c r="L20" s="34" t="s">
        <v>45</v>
      </c>
      <c r="M20" s="59" t="s">
        <v>37</v>
      </c>
      <c r="N20" s="59" t="s">
        <v>37</v>
      </c>
      <c r="O20" s="59" t="s">
        <v>37</v>
      </c>
      <c r="P20" s="59" t="s">
        <v>37</v>
      </c>
      <c r="Q20" s="59" t="s">
        <v>37</v>
      </c>
      <c r="R20" s="59" t="s">
        <v>37</v>
      </c>
      <c r="S20" s="34" t="s">
        <v>70</v>
      </c>
      <c r="T20" s="32">
        <v>0.5</v>
      </c>
      <c r="U20" s="34" t="s">
        <v>167</v>
      </c>
      <c r="V20" s="34" t="s">
        <v>46</v>
      </c>
      <c r="W20" s="34">
        <v>512</v>
      </c>
      <c r="X20" s="32">
        <v>0.5</v>
      </c>
      <c r="Y20" s="34" t="s">
        <v>50</v>
      </c>
      <c r="Z20" s="34" t="s">
        <v>52</v>
      </c>
      <c r="AA20" s="34">
        <v>1E-3</v>
      </c>
      <c r="AB20" s="34" t="s">
        <v>45</v>
      </c>
      <c r="AC20" s="34" t="s">
        <v>45</v>
      </c>
      <c r="AD20" s="34" t="s">
        <v>149</v>
      </c>
      <c r="AE20" s="36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6"/>
      <c r="BF20" s="32" t="s">
        <v>37</v>
      </c>
      <c r="BG20" s="163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pans="1:81" ht="10.199999999999999" x14ac:dyDescent="0.2">
      <c r="A21" s="30"/>
      <c r="B21" s="32">
        <v>12</v>
      </c>
      <c r="C21" s="32" t="s">
        <v>36</v>
      </c>
      <c r="D21" s="33" t="s">
        <v>37</v>
      </c>
      <c r="E21" s="34" t="s">
        <v>38</v>
      </c>
      <c r="F21" s="30"/>
      <c r="G21" s="35" t="s">
        <v>39</v>
      </c>
      <c r="H21" s="34" t="s">
        <v>43</v>
      </c>
      <c r="I21" s="34" t="s">
        <v>44</v>
      </c>
      <c r="J21" s="32">
        <v>5000</v>
      </c>
      <c r="K21" s="32">
        <v>512</v>
      </c>
      <c r="L21" s="34" t="s">
        <v>45</v>
      </c>
      <c r="M21" s="59" t="s">
        <v>37</v>
      </c>
      <c r="N21" s="59" t="s">
        <v>37</v>
      </c>
      <c r="O21" s="59" t="s">
        <v>37</v>
      </c>
      <c r="P21" s="59" t="s">
        <v>37</v>
      </c>
      <c r="Q21" s="59" t="s">
        <v>37</v>
      </c>
      <c r="R21" s="59" t="s">
        <v>37</v>
      </c>
      <c r="S21" s="34" t="s">
        <v>70</v>
      </c>
      <c r="T21" s="32">
        <v>0.5</v>
      </c>
      <c r="U21" s="34" t="s">
        <v>167</v>
      </c>
      <c r="V21" s="34" t="s">
        <v>46</v>
      </c>
      <c r="W21" s="34">
        <v>512</v>
      </c>
      <c r="X21" s="32">
        <v>0.5</v>
      </c>
      <c r="Y21" s="34" t="s">
        <v>50</v>
      </c>
      <c r="Z21" s="34" t="s">
        <v>52</v>
      </c>
      <c r="AA21" s="34">
        <v>1E-3</v>
      </c>
      <c r="AB21" s="34" t="s">
        <v>45</v>
      </c>
      <c r="AC21" s="34" t="s">
        <v>45</v>
      </c>
      <c r="AD21" s="34" t="s">
        <v>149</v>
      </c>
      <c r="AE21" s="36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6"/>
      <c r="BF21" s="32" t="s">
        <v>37</v>
      </c>
      <c r="BG21" s="163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</row>
    <row r="22" spans="1:81" ht="4.95" customHeight="1" x14ac:dyDescent="0.2">
      <c r="A22" s="30"/>
      <c r="B22" s="36"/>
      <c r="C22" s="36"/>
      <c r="D22" s="38"/>
      <c r="E22" s="36"/>
      <c r="F22" s="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6"/>
      <c r="BF22" s="36"/>
      <c r="BG22" s="40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1" s="44" customFormat="1" ht="10.199999999999999" x14ac:dyDescent="0.2">
      <c r="A23" s="30"/>
      <c r="B23" s="30" t="s">
        <v>41</v>
      </c>
      <c r="C23" s="30"/>
      <c r="D23" s="41"/>
      <c r="E23" s="30" t="s">
        <v>42</v>
      </c>
      <c r="F23" s="30"/>
      <c r="G23" s="42"/>
      <c r="H23" s="30" t="s">
        <v>43</v>
      </c>
      <c r="I23" s="30" t="s">
        <v>44</v>
      </c>
      <c r="J23" s="30">
        <v>50</v>
      </c>
      <c r="K23" s="30">
        <v>1</v>
      </c>
      <c r="L23" s="30" t="s">
        <v>45</v>
      </c>
      <c r="M23" s="30" t="s">
        <v>46</v>
      </c>
      <c r="N23" s="30" t="s">
        <v>47</v>
      </c>
      <c r="O23" s="30" t="s">
        <v>48</v>
      </c>
      <c r="P23" s="30">
        <v>0.4</v>
      </c>
      <c r="Q23" s="30" t="s">
        <v>49</v>
      </c>
      <c r="R23" s="30" t="s">
        <v>50</v>
      </c>
      <c r="S23" s="30" t="s">
        <v>51</v>
      </c>
      <c r="T23" s="30" t="s">
        <v>50</v>
      </c>
      <c r="U23" s="30" t="s">
        <v>50</v>
      </c>
      <c r="V23" s="30" t="s">
        <v>46</v>
      </c>
      <c r="W23" s="30">
        <v>1024</v>
      </c>
      <c r="X23" s="30">
        <v>0.6</v>
      </c>
      <c r="Y23" s="30" t="s">
        <v>50</v>
      </c>
      <c r="Z23" s="30" t="s">
        <v>52</v>
      </c>
      <c r="AA23" s="30">
        <v>1E-3</v>
      </c>
      <c r="AB23" s="30" t="s">
        <v>45</v>
      </c>
      <c r="AC23" s="30" t="s">
        <v>53</v>
      </c>
      <c r="AD23" s="30" t="s">
        <v>54</v>
      </c>
      <c r="AE23" s="3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30"/>
      <c r="BF23" s="42"/>
      <c r="BG23" s="43"/>
      <c r="BH23" s="42"/>
      <c r="BI23" s="42"/>
      <c r="BJ23" s="42"/>
      <c r="BK23" s="42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1" ht="10.199999999999999" x14ac:dyDescent="0.2">
      <c r="A24" s="30"/>
      <c r="B24" s="32">
        <v>0</v>
      </c>
      <c r="C24" s="32" t="s">
        <v>55</v>
      </c>
      <c r="D24" s="33" t="s">
        <v>56</v>
      </c>
      <c r="E24" s="34" t="s">
        <v>42</v>
      </c>
      <c r="F24" s="30"/>
      <c r="G24" s="35" t="s">
        <v>39</v>
      </c>
      <c r="H24" s="34" t="s">
        <v>43</v>
      </c>
      <c r="I24" s="34" t="s">
        <v>44</v>
      </c>
      <c r="J24" s="34">
        <v>50</v>
      </c>
      <c r="K24" s="34">
        <v>1</v>
      </c>
      <c r="L24" s="34" t="s">
        <v>45</v>
      </c>
      <c r="M24" s="34" t="s">
        <v>46</v>
      </c>
      <c r="N24" s="34" t="s">
        <v>47</v>
      </c>
      <c r="O24" s="34" t="s">
        <v>48</v>
      </c>
      <c r="P24" s="34">
        <v>0.4</v>
      </c>
      <c r="Q24" s="34" t="s">
        <v>49</v>
      </c>
      <c r="R24" s="34" t="s">
        <v>50</v>
      </c>
      <c r="S24" s="34" t="s">
        <v>51</v>
      </c>
      <c r="T24" s="34" t="s">
        <v>50</v>
      </c>
      <c r="U24" s="34" t="s">
        <v>50</v>
      </c>
      <c r="V24" s="34" t="s">
        <v>46</v>
      </c>
      <c r="W24" s="34">
        <v>1024</v>
      </c>
      <c r="X24" s="34">
        <v>0.6</v>
      </c>
      <c r="Y24" s="34" t="s">
        <v>50</v>
      </c>
      <c r="Z24" s="34" t="s">
        <v>52</v>
      </c>
      <c r="AA24" s="34">
        <v>1E-3</v>
      </c>
      <c r="AB24" s="34" t="s">
        <v>45</v>
      </c>
      <c r="AC24" s="34" t="s">
        <v>53</v>
      </c>
      <c r="AD24" s="34" t="s">
        <v>54</v>
      </c>
      <c r="AE24" s="36"/>
      <c r="AF24" s="8">
        <v>286.80900000000003</v>
      </c>
      <c r="AG24" s="45">
        <v>595.91510000000005</v>
      </c>
      <c r="AH24" s="45">
        <v>237.34989999999999</v>
      </c>
      <c r="AI24" s="45">
        <v>5377.8878999999997</v>
      </c>
      <c r="AJ24" s="8">
        <v>186.3433</v>
      </c>
      <c r="AK24" s="8">
        <v>82046.234400000001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>
        <v>142.02699999999999</v>
      </c>
      <c r="BC24" s="8">
        <v>3055974.75</v>
      </c>
      <c r="BD24" s="8">
        <v>21</v>
      </c>
      <c r="BE24" s="36"/>
      <c r="BF24" s="32">
        <f>158 * 6</f>
        <v>948</v>
      </c>
      <c r="BG24" s="37"/>
      <c r="BH24" s="32"/>
      <c r="BI24" s="32"/>
      <c r="BJ24" s="32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73"/>
    </row>
    <row r="25" spans="1:81" ht="10.199999999999999" x14ac:dyDescent="0.2">
      <c r="A25" s="30"/>
      <c r="B25" s="32">
        <v>1</v>
      </c>
      <c r="C25" s="32" t="s">
        <v>55</v>
      </c>
      <c r="D25" s="33" t="s">
        <v>56</v>
      </c>
      <c r="E25" s="34" t="s">
        <v>42</v>
      </c>
      <c r="F25" s="30"/>
      <c r="G25" s="46" t="s">
        <v>147</v>
      </c>
      <c r="H25" s="34" t="s">
        <v>43</v>
      </c>
      <c r="I25" s="34" t="s">
        <v>44</v>
      </c>
      <c r="J25" s="34">
        <v>50</v>
      </c>
      <c r="K25" s="32">
        <v>4</v>
      </c>
      <c r="L25" s="34" t="s">
        <v>45</v>
      </c>
      <c r="M25" s="34" t="s">
        <v>46</v>
      </c>
      <c r="N25" s="34" t="s">
        <v>47</v>
      </c>
      <c r="O25" s="34" t="s">
        <v>48</v>
      </c>
      <c r="P25" s="34">
        <v>0.4</v>
      </c>
      <c r="Q25" s="34" t="s">
        <v>49</v>
      </c>
      <c r="R25" s="34" t="s">
        <v>50</v>
      </c>
      <c r="S25" s="34" t="s">
        <v>51</v>
      </c>
      <c r="T25" s="34" t="s">
        <v>50</v>
      </c>
      <c r="U25" s="34" t="s">
        <v>50</v>
      </c>
      <c r="V25" s="34" t="s">
        <v>46</v>
      </c>
      <c r="W25" s="34">
        <v>1024</v>
      </c>
      <c r="X25" s="34">
        <v>0.6</v>
      </c>
      <c r="Y25" s="34" t="s">
        <v>50</v>
      </c>
      <c r="Z25" s="34" t="s">
        <v>52</v>
      </c>
      <c r="AA25" s="34">
        <v>1E-3</v>
      </c>
      <c r="AB25" s="34" t="s">
        <v>45</v>
      </c>
      <c r="AC25" s="34" t="s">
        <v>53</v>
      </c>
      <c r="AD25" s="34" t="s">
        <v>54</v>
      </c>
      <c r="AE25" s="36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36"/>
      <c r="BF25" s="32">
        <f>124 * 6</f>
        <v>744</v>
      </c>
      <c r="BG25" s="37" t="s">
        <v>57</v>
      </c>
      <c r="BH25" s="32"/>
      <c r="BI25" s="32"/>
      <c r="BJ25" s="32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73"/>
    </row>
    <row r="26" spans="1:81" ht="10.199999999999999" x14ac:dyDescent="0.2">
      <c r="A26" s="30"/>
      <c r="B26" s="32">
        <v>2</v>
      </c>
      <c r="C26" s="32" t="s">
        <v>55</v>
      </c>
      <c r="D26" s="33" t="s">
        <v>56</v>
      </c>
      <c r="E26" s="34" t="s">
        <v>42</v>
      </c>
      <c r="F26" s="30"/>
      <c r="G26" s="35" t="s">
        <v>39</v>
      </c>
      <c r="H26" s="34" t="s">
        <v>43</v>
      </c>
      <c r="I26" s="34" t="s">
        <v>44</v>
      </c>
      <c r="J26" s="34">
        <v>50</v>
      </c>
      <c r="K26" s="34">
        <v>1</v>
      </c>
      <c r="L26" s="34" t="s">
        <v>45</v>
      </c>
      <c r="M26" s="34" t="s">
        <v>46</v>
      </c>
      <c r="N26" s="34" t="s">
        <v>47</v>
      </c>
      <c r="O26" s="34" t="s">
        <v>48</v>
      </c>
      <c r="P26" s="32">
        <v>0.5</v>
      </c>
      <c r="Q26" s="34" t="s">
        <v>49</v>
      </c>
      <c r="R26" s="34" t="s">
        <v>50</v>
      </c>
      <c r="S26" s="34" t="s">
        <v>51</v>
      </c>
      <c r="T26" s="34" t="s">
        <v>50</v>
      </c>
      <c r="U26" s="34" t="s">
        <v>50</v>
      </c>
      <c r="V26" s="34" t="s">
        <v>46</v>
      </c>
      <c r="W26" s="34">
        <v>1024</v>
      </c>
      <c r="X26" s="32">
        <v>0.7</v>
      </c>
      <c r="Y26" s="34" t="s">
        <v>50</v>
      </c>
      <c r="Z26" s="34" t="s">
        <v>52</v>
      </c>
      <c r="AA26" s="34">
        <v>1E-3</v>
      </c>
      <c r="AB26" s="34" t="s">
        <v>45</v>
      </c>
      <c r="AC26" s="34" t="s">
        <v>53</v>
      </c>
      <c r="AD26" s="34" t="s">
        <v>54</v>
      </c>
      <c r="AE26" s="36"/>
      <c r="AF26" s="8">
        <v>291.59140000000002</v>
      </c>
      <c r="AG26" s="45">
        <v>485.22039999999998</v>
      </c>
      <c r="AH26" s="8">
        <v>254.3416</v>
      </c>
      <c r="AI26" s="45">
        <v>4274.1732000000002</v>
      </c>
      <c r="AJ26" s="8">
        <v>207.34569999999999</v>
      </c>
      <c r="AK26" s="8">
        <v>57681.758800000003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>
        <v>164.75040000000001</v>
      </c>
      <c r="BC26" s="8">
        <v>7652634.75</v>
      </c>
      <c r="BD26" s="8">
        <v>21</v>
      </c>
      <c r="BE26" s="36"/>
      <c r="BF26" s="32">
        <f>158 * 6</f>
        <v>948</v>
      </c>
      <c r="BG26" s="37"/>
      <c r="BH26" s="32"/>
      <c r="BI26" s="32"/>
      <c r="BJ26" s="32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73"/>
    </row>
    <row r="27" spans="1:81" ht="10.199999999999999" x14ac:dyDescent="0.2">
      <c r="A27" s="30"/>
      <c r="B27" s="32">
        <v>3</v>
      </c>
      <c r="C27" s="32" t="s">
        <v>55</v>
      </c>
      <c r="D27" s="33" t="s">
        <v>56</v>
      </c>
      <c r="E27" s="34" t="s">
        <v>42</v>
      </c>
      <c r="F27" s="30"/>
      <c r="G27" s="35" t="s">
        <v>39</v>
      </c>
      <c r="H27" s="34" t="s">
        <v>43</v>
      </c>
      <c r="I27" s="34" t="s">
        <v>44</v>
      </c>
      <c r="J27" s="34">
        <v>50</v>
      </c>
      <c r="K27" s="34">
        <v>1</v>
      </c>
      <c r="L27" s="34" t="s">
        <v>45</v>
      </c>
      <c r="M27" s="34" t="s">
        <v>46</v>
      </c>
      <c r="N27" s="34" t="s">
        <v>47</v>
      </c>
      <c r="O27" s="34" t="s">
        <v>48</v>
      </c>
      <c r="P27" s="32">
        <v>0.3</v>
      </c>
      <c r="Q27" s="34" t="s">
        <v>49</v>
      </c>
      <c r="R27" s="34" t="s">
        <v>50</v>
      </c>
      <c r="S27" s="34" t="s">
        <v>51</v>
      </c>
      <c r="T27" s="34" t="s">
        <v>50</v>
      </c>
      <c r="U27" s="34" t="s">
        <v>50</v>
      </c>
      <c r="V27" s="34" t="s">
        <v>46</v>
      </c>
      <c r="W27" s="34">
        <v>1024</v>
      </c>
      <c r="X27" s="32">
        <v>0.4</v>
      </c>
      <c r="Y27" s="34" t="s">
        <v>50</v>
      </c>
      <c r="Z27" s="34" t="s">
        <v>52</v>
      </c>
      <c r="AA27" s="34">
        <v>1E-3</v>
      </c>
      <c r="AB27" s="34" t="s">
        <v>45</v>
      </c>
      <c r="AC27" s="34" t="s">
        <v>53</v>
      </c>
      <c r="AD27" s="34" t="s">
        <v>54</v>
      </c>
      <c r="AE27" s="36"/>
      <c r="AF27" s="8">
        <v>273.56380000000001</v>
      </c>
      <c r="AG27" s="45">
        <v>338.25389999999999</v>
      </c>
      <c r="AH27" s="8">
        <v>209.26179999999999</v>
      </c>
      <c r="AI27" s="45">
        <v>7617.8245999999999</v>
      </c>
      <c r="AJ27" s="8">
        <v>146.84889999999999</v>
      </c>
      <c r="AK27" s="8">
        <v>1414543.6562000001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110.4936</v>
      </c>
      <c r="BC27" s="8">
        <v>12856368.75</v>
      </c>
      <c r="BD27" s="8">
        <v>21</v>
      </c>
      <c r="BE27" s="36"/>
      <c r="BF27" s="32">
        <f>159 * 6</f>
        <v>954</v>
      </c>
      <c r="BG27" s="37"/>
      <c r="BH27" s="32"/>
      <c r="BI27" s="32"/>
      <c r="BJ27" s="32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73"/>
    </row>
    <row r="28" spans="1:81" ht="10.199999999999999" x14ac:dyDescent="0.2">
      <c r="A28" s="30"/>
      <c r="B28" s="32">
        <v>4</v>
      </c>
      <c r="C28" s="32" t="s">
        <v>55</v>
      </c>
      <c r="D28" s="33" t="s">
        <v>56</v>
      </c>
      <c r="E28" s="34" t="s">
        <v>42</v>
      </c>
      <c r="F28" s="30"/>
      <c r="G28" s="35" t="s">
        <v>39</v>
      </c>
      <c r="H28" s="34" t="s">
        <v>43</v>
      </c>
      <c r="I28" s="34" t="s">
        <v>44</v>
      </c>
      <c r="J28" s="34">
        <v>50</v>
      </c>
      <c r="K28" s="34">
        <v>1</v>
      </c>
      <c r="L28" s="34" t="s">
        <v>45</v>
      </c>
      <c r="M28" s="34" t="s">
        <v>46</v>
      </c>
      <c r="N28" s="34" t="s">
        <v>47</v>
      </c>
      <c r="O28" s="34" t="s">
        <v>48</v>
      </c>
      <c r="P28" s="34">
        <v>0.4</v>
      </c>
      <c r="Q28" s="34" t="s">
        <v>49</v>
      </c>
      <c r="R28" s="34" t="s">
        <v>50</v>
      </c>
      <c r="S28" s="34" t="s">
        <v>51</v>
      </c>
      <c r="T28" s="34" t="s">
        <v>50</v>
      </c>
      <c r="U28" s="34" t="s">
        <v>50</v>
      </c>
      <c r="V28" s="34" t="s">
        <v>46</v>
      </c>
      <c r="W28" s="34">
        <v>1024</v>
      </c>
      <c r="X28" s="34">
        <v>0.6</v>
      </c>
      <c r="Y28" s="34" t="s">
        <v>50</v>
      </c>
      <c r="Z28" s="34" t="s">
        <v>52</v>
      </c>
      <c r="AA28" s="32">
        <v>0.01</v>
      </c>
      <c r="AB28" s="34" t="s">
        <v>45</v>
      </c>
      <c r="AC28" s="34" t="s">
        <v>53</v>
      </c>
      <c r="AD28" s="34" t="s">
        <v>54</v>
      </c>
      <c r="AE28" s="36"/>
      <c r="AF28" s="8">
        <v>105.73909999999999</v>
      </c>
      <c r="AG28" s="45">
        <v>9147.4645999999993</v>
      </c>
      <c r="AH28" s="8">
        <v>98.739900000000006</v>
      </c>
      <c r="AI28" s="45">
        <v>30670.6924</v>
      </c>
      <c r="AJ28" s="8">
        <v>91.735600000000005</v>
      </c>
      <c r="AK28" s="8">
        <v>115591.67290000001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>
        <v>100.9113</v>
      </c>
      <c r="BC28" s="8">
        <v>12263632.0625</v>
      </c>
      <c r="BD28" s="8">
        <v>22</v>
      </c>
      <c r="BE28" s="36"/>
      <c r="BF28" s="32">
        <f t="shared" ref="BF28:BF31" si="0">155 * 6</f>
        <v>930</v>
      </c>
      <c r="BG28" s="37"/>
      <c r="BH28" s="32"/>
      <c r="BI28" s="32"/>
      <c r="BJ28" s="32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73"/>
    </row>
    <row r="29" spans="1:81" ht="10.199999999999999" x14ac:dyDescent="0.2">
      <c r="A29" s="30"/>
      <c r="B29" s="32">
        <v>5</v>
      </c>
      <c r="C29" s="32" t="s">
        <v>55</v>
      </c>
      <c r="D29" s="33" t="s">
        <v>56</v>
      </c>
      <c r="E29" s="34" t="s">
        <v>42</v>
      </c>
      <c r="F29" s="30"/>
      <c r="G29" s="35" t="s">
        <v>39</v>
      </c>
      <c r="H29" s="34" t="s">
        <v>43</v>
      </c>
      <c r="I29" s="34" t="s">
        <v>44</v>
      </c>
      <c r="J29" s="34">
        <v>50</v>
      </c>
      <c r="K29" s="34">
        <v>1</v>
      </c>
      <c r="L29" s="34" t="s">
        <v>45</v>
      </c>
      <c r="M29" s="34" t="s">
        <v>46</v>
      </c>
      <c r="N29" s="34" t="s">
        <v>47</v>
      </c>
      <c r="O29" s="34" t="s">
        <v>48</v>
      </c>
      <c r="P29" s="34">
        <v>0.4</v>
      </c>
      <c r="Q29" s="34" t="s">
        <v>49</v>
      </c>
      <c r="R29" s="34" t="s">
        <v>50</v>
      </c>
      <c r="S29" s="34" t="s">
        <v>51</v>
      </c>
      <c r="T29" s="34" t="s">
        <v>50</v>
      </c>
      <c r="U29" s="34" t="s">
        <v>50</v>
      </c>
      <c r="V29" s="34" t="s">
        <v>46</v>
      </c>
      <c r="W29" s="34">
        <v>1024</v>
      </c>
      <c r="X29" s="34">
        <v>0.6</v>
      </c>
      <c r="Y29" s="34" t="s">
        <v>50</v>
      </c>
      <c r="Z29" s="34" t="s">
        <v>52</v>
      </c>
      <c r="AA29" s="32">
        <v>3.0000000000000001E-3</v>
      </c>
      <c r="AB29" s="34" t="s">
        <v>45</v>
      </c>
      <c r="AC29" s="34" t="s">
        <v>53</v>
      </c>
      <c r="AD29" s="34" t="s">
        <v>54</v>
      </c>
      <c r="AE29" s="36"/>
      <c r="AF29" s="8">
        <v>176.85050000000001</v>
      </c>
      <c r="AG29" s="45">
        <v>783.04690000000005</v>
      </c>
      <c r="AH29" s="8">
        <v>102.2041</v>
      </c>
      <c r="AI29" s="45">
        <v>16758.327099999999</v>
      </c>
      <c r="AJ29" s="8">
        <v>94.6374</v>
      </c>
      <c r="AK29" s="8">
        <v>490035.98440000002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102.9611</v>
      </c>
      <c r="BC29" s="8">
        <v>22770791</v>
      </c>
      <c r="BD29" s="8">
        <v>21</v>
      </c>
      <c r="BE29" s="36"/>
      <c r="BF29" s="32">
        <f t="shared" si="0"/>
        <v>930</v>
      </c>
      <c r="BG29" s="37"/>
      <c r="BH29" s="32"/>
      <c r="BI29" s="32"/>
      <c r="BJ29" s="32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73"/>
    </row>
    <row r="30" spans="1:81" ht="10.199999999999999" x14ac:dyDescent="0.2">
      <c r="A30" s="30"/>
      <c r="B30" s="32">
        <v>6</v>
      </c>
      <c r="C30" s="32" t="s">
        <v>55</v>
      </c>
      <c r="D30" s="33" t="s">
        <v>56</v>
      </c>
      <c r="E30" s="34" t="s">
        <v>42</v>
      </c>
      <c r="F30" s="30"/>
      <c r="G30" s="35" t="s">
        <v>39</v>
      </c>
      <c r="H30" s="34" t="s">
        <v>43</v>
      </c>
      <c r="I30" s="34" t="s">
        <v>44</v>
      </c>
      <c r="J30" s="34">
        <v>50</v>
      </c>
      <c r="K30" s="34">
        <v>1</v>
      </c>
      <c r="L30" s="34" t="s">
        <v>45</v>
      </c>
      <c r="M30" s="34" t="s">
        <v>46</v>
      </c>
      <c r="N30" s="34" t="s">
        <v>47</v>
      </c>
      <c r="O30" s="34" t="s">
        <v>48</v>
      </c>
      <c r="P30" s="34">
        <v>0.4</v>
      </c>
      <c r="Q30" s="34" t="s">
        <v>49</v>
      </c>
      <c r="R30" s="34" t="s">
        <v>50</v>
      </c>
      <c r="S30" s="34" t="s">
        <v>51</v>
      </c>
      <c r="T30" s="34" t="s">
        <v>50</v>
      </c>
      <c r="U30" s="34" t="s">
        <v>50</v>
      </c>
      <c r="V30" s="34" t="s">
        <v>46</v>
      </c>
      <c r="W30" s="34">
        <v>1024</v>
      </c>
      <c r="X30" s="34">
        <v>0.6</v>
      </c>
      <c r="Y30" s="34" t="s">
        <v>50</v>
      </c>
      <c r="Z30" s="32" t="s">
        <v>58</v>
      </c>
      <c r="AA30" s="32">
        <v>1E-3</v>
      </c>
      <c r="AB30" s="34" t="s">
        <v>45</v>
      </c>
      <c r="AC30" s="34" t="s">
        <v>53</v>
      </c>
      <c r="AD30" s="34" t="s">
        <v>54</v>
      </c>
      <c r="AE30" s="36"/>
      <c r="AF30" s="8">
        <v>287.82859999999999</v>
      </c>
      <c r="AG30" s="45">
        <v>598.23379999999997</v>
      </c>
      <c r="AH30" s="8">
        <v>218.5129</v>
      </c>
      <c r="AI30" s="45">
        <v>3823.2665000000002</v>
      </c>
      <c r="AJ30" s="8">
        <v>152.49430000000001</v>
      </c>
      <c r="AK30" s="8">
        <v>100295.08960000001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>
        <v>99.578800000000001</v>
      </c>
      <c r="BC30" s="8">
        <v>6777246.9375</v>
      </c>
      <c r="BD30" s="8">
        <v>22</v>
      </c>
      <c r="BE30" s="36"/>
      <c r="BF30" s="32">
        <f t="shared" si="0"/>
        <v>930</v>
      </c>
      <c r="BG30" s="37"/>
      <c r="BH30" s="32"/>
      <c r="BI30" s="32"/>
      <c r="BJ30" s="32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73"/>
    </row>
    <row r="31" spans="1:81" ht="10.199999999999999" x14ac:dyDescent="0.2">
      <c r="A31" s="30"/>
      <c r="B31" s="32">
        <v>7</v>
      </c>
      <c r="C31" s="32" t="s">
        <v>55</v>
      </c>
      <c r="D31" s="33" t="s">
        <v>56</v>
      </c>
      <c r="E31" s="34" t="s">
        <v>42</v>
      </c>
      <c r="F31" s="30"/>
      <c r="G31" s="46" t="s">
        <v>147</v>
      </c>
      <c r="H31" s="34" t="s">
        <v>43</v>
      </c>
      <c r="I31" s="34" t="s">
        <v>44</v>
      </c>
      <c r="J31" s="34">
        <v>50</v>
      </c>
      <c r="K31" s="34">
        <v>1</v>
      </c>
      <c r="L31" s="34" t="s">
        <v>45</v>
      </c>
      <c r="M31" s="34" t="s">
        <v>46</v>
      </c>
      <c r="N31" s="34" t="s">
        <v>47</v>
      </c>
      <c r="O31" s="34" t="s">
        <v>48</v>
      </c>
      <c r="P31" s="34">
        <v>0.4</v>
      </c>
      <c r="Q31" s="34" t="s">
        <v>49</v>
      </c>
      <c r="R31" s="34" t="s">
        <v>50</v>
      </c>
      <c r="S31" s="34" t="s">
        <v>51</v>
      </c>
      <c r="T31" s="34" t="s">
        <v>50</v>
      </c>
      <c r="U31" s="34" t="s">
        <v>50</v>
      </c>
      <c r="V31" s="34" t="s">
        <v>46</v>
      </c>
      <c r="W31" s="34">
        <v>1024</v>
      </c>
      <c r="X31" s="34">
        <v>0.6</v>
      </c>
      <c r="Y31" s="34" t="s">
        <v>50</v>
      </c>
      <c r="Z31" s="32" t="s">
        <v>59</v>
      </c>
      <c r="AA31" s="32">
        <v>0.01</v>
      </c>
      <c r="AB31" s="34" t="s">
        <v>45</v>
      </c>
      <c r="AC31" s="34" t="s">
        <v>53</v>
      </c>
      <c r="AD31" s="34" t="s">
        <v>54</v>
      </c>
      <c r="AE31" s="36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36"/>
      <c r="BF31" s="32">
        <f t="shared" si="0"/>
        <v>930</v>
      </c>
      <c r="BG31" s="37" t="s">
        <v>60</v>
      </c>
      <c r="BH31" s="32"/>
      <c r="BI31" s="32"/>
      <c r="BJ31" s="32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73"/>
    </row>
    <row r="32" spans="1:81" ht="10.199999999999999" x14ac:dyDescent="0.2">
      <c r="A32" s="30"/>
      <c r="B32" s="32">
        <v>8</v>
      </c>
      <c r="C32" s="32" t="s">
        <v>55</v>
      </c>
      <c r="D32" s="33" t="s">
        <v>56</v>
      </c>
      <c r="E32" s="34" t="s">
        <v>42</v>
      </c>
      <c r="F32" s="30"/>
      <c r="G32" s="35" t="s">
        <v>39</v>
      </c>
      <c r="H32" s="34" t="s">
        <v>43</v>
      </c>
      <c r="I32" s="34" t="s">
        <v>44</v>
      </c>
      <c r="J32" s="34">
        <v>50</v>
      </c>
      <c r="K32" s="34">
        <v>1</v>
      </c>
      <c r="L32" s="34" t="s">
        <v>45</v>
      </c>
      <c r="M32" s="34" t="s">
        <v>46</v>
      </c>
      <c r="N32" s="34" t="s">
        <v>47</v>
      </c>
      <c r="O32" s="34" t="s">
        <v>48</v>
      </c>
      <c r="P32" s="34">
        <v>0.4</v>
      </c>
      <c r="Q32" s="34" t="s">
        <v>49</v>
      </c>
      <c r="R32" s="34" t="s">
        <v>50</v>
      </c>
      <c r="S32" s="34" t="s">
        <v>51</v>
      </c>
      <c r="T32" s="34" t="s">
        <v>50</v>
      </c>
      <c r="U32" s="34" t="s">
        <v>50</v>
      </c>
      <c r="V32" s="34" t="s">
        <v>46</v>
      </c>
      <c r="W32" s="34">
        <v>1024</v>
      </c>
      <c r="X32" s="34">
        <v>0.6</v>
      </c>
      <c r="Y32" s="34" t="s">
        <v>50</v>
      </c>
      <c r="Z32" s="34" t="s">
        <v>52</v>
      </c>
      <c r="AA32" s="34">
        <v>1E-3</v>
      </c>
      <c r="AB32" s="34" t="s">
        <v>45</v>
      </c>
      <c r="AC32" s="34" t="s">
        <v>53</v>
      </c>
      <c r="AD32" s="32" t="s">
        <v>61</v>
      </c>
      <c r="AE32" s="36"/>
      <c r="AF32" s="8">
        <v>275.59500000000003</v>
      </c>
      <c r="AG32" s="45">
        <v>2816.0518000000002</v>
      </c>
      <c r="AH32" s="8">
        <v>227.07249999999999</v>
      </c>
      <c r="AI32" s="45">
        <v>245479.8223</v>
      </c>
      <c r="AJ32" s="8">
        <v>188.25790000000001</v>
      </c>
      <c r="AK32" s="8">
        <v>749.82249999999999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>
        <v>138.02510000000001</v>
      </c>
      <c r="BC32" s="8">
        <v>19891878</v>
      </c>
      <c r="BD32" s="8">
        <v>21</v>
      </c>
      <c r="BE32" s="36"/>
      <c r="BF32" s="32">
        <f>156 * 6</f>
        <v>936</v>
      </c>
      <c r="BG32" s="37"/>
      <c r="BH32" s="32"/>
      <c r="BI32" s="32"/>
      <c r="BJ32" s="32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73"/>
    </row>
    <row r="33" spans="1:81" ht="10.199999999999999" x14ac:dyDescent="0.2">
      <c r="A33" s="30"/>
      <c r="B33" s="32">
        <v>9</v>
      </c>
      <c r="C33" s="32" t="s">
        <v>55</v>
      </c>
      <c r="D33" s="33" t="s">
        <v>56</v>
      </c>
      <c r="E33" s="34" t="s">
        <v>42</v>
      </c>
      <c r="F33" s="30"/>
      <c r="G33" s="46" t="s">
        <v>147</v>
      </c>
      <c r="H33" s="34" t="s">
        <v>43</v>
      </c>
      <c r="I33" s="34" t="s">
        <v>44</v>
      </c>
      <c r="J33" s="34">
        <v>50</v>
      </c>
      <c r="K33" s="34">
        <v>1</v>
      </c>
      <c r="L33" s="34" t="s">
        <v>45</v>
      </c>
      <c r="M33" s="34" t="s">
        <v>46</v>
      </c>
      <c r="N33" s="34" t="s">
        <v>47</v>
      </c>
      <c r="O33" s="34" t="s">
        <v>48</v>
      </c>
      <c r="P33" s="34">
        <v>0.4</v>
      </c>
      <c r="Q33" s="34" t="s">
        <v>49</v>
      </c>
      <c r="R33" s="34" t="s">
        <v>50</v>
      </c>
      <c r="S33" s="34" t="s">
        <v>51</v>
      </c>
      <c r="T33" s="34" t="s">
        <v>50</v>
      </c>
      <c r="U33" s="34" t="s">
        <v>50</v>
      </c>
      <c r="V33" s="34" t="s">
        <v>46</v>
      </c>
      <c r="W33" s="34">
        <v>1024</v>
      </c>
      <c r="X33" s="34">
        <v>0.6</v>
      </c>
      <c r="Y33" s="34" t="s">
        <v>50</v>
      </c>
      <c r="Z33" s="34" t="s">
        <v>52</v>
      </c>
      <c r="AA33" s="34">
        <v>1E-3</v>
      </c>
      <c r="AB33" s="34" t="s">
        <v>45</v>
      </c>
      <c r="AC33" s="32" t="s">
        <v>45</v>
      </c>
      <c r="AD33" s="34" t="s">
        <v>54</v>
      </c>
      <c r="AE33" s="36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36"/>
      <c r="BF33" s="32">
        <f>150 * 6</f>
        <v>900</v>
      </c>
      <c r="BG33" s="37" t="s">
        <v>57</v>
      </c>
      <c r="BH33" s="32"/>
      <c r="BI33" s="32"/>
      <c r="BJ33" s="32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73"/>
    </row>
    <row r="34" spans="1:81" ht="10.199999999999999" x14ac:dyDescent="0.2">
      <c r="A34" s="30"/>
      <c r="B34" s="32">
        <v>10</v>
      </c>
      <c r="C34" s="32" t="s">
        <v>55</v>
      </c>
      <c r="D34" s="33" t="s">
        <v>37</v>
      </c>
      <c r="E34" s="34" t="s">
        <v>42</v>
      </c>
      <c r="F34" s="30"/>
      <c r="G34" s="35" t="s">
        <v>39</v>
      </c>
      <c r="H34" s="34" t="s">
        <v>43</v>
      </c>
      <c r="I34" s="34" t="s">
        <v>44</v>
      </c>
      <c r="J34" s="34">
        <v>50</v>
      </c>
      <c r="K34" s="34">
        <v>1</v>
      </c>
      <c r="L34" s="34" t="s">
        <v>45</v>
      </c>
      <c r="M34" s="34" t="s">
        <v>46</v>
      </c>
      <c r="N34" s="34" t="s">
        <v>47</v>
      </c>
      <c r="O34" s="32" t="s">
        <v>62</v>
      </c>
      <c r="P34" s="34">
        <v>0.4</v>
      </c>
      <c r="Q34" s="34" t="s">
        <v>49</v>
      </c>
      <c r="R34" s="34" t="s">
        <v>50</v>
      </c>
      <c r="S34" s="34" t="s">
        <v>51</v>
      </c>
      <c r="T34" s="34" t="s">
        <v>50</v>
      </c>
      <c r="U34" s="34" t="s">
        <v>50</v>
      </c>
      <c r="V34" s="34" t="s">
        <v>46</v>
      </c>
      <c r="W34" s="34">
        <v>1024</v>
      </c>
      <c r="X34" s="34">
        <v>0.6</v>
      </c>
      <c r="Y34" s="34" t="s">
        <v>50</v>
      </c>
      <c r="Z34" s="34" t="s">
        <v>52</v>
      </c>
      <c r="AA34" s="34">
        <v>1E-3</v>
      </c>
      <c r="AB34" s="34" t="s">
        <v>45</v>
      </c>
      <c r="AC34" s="34" t="s">
        <v>53</v>
      </c>
      <c r="AD34" s="34" t="s">
        <v>54</v>
      </c>
      <c r="AE34" s="36"/>
      <c r="AF34" s="8">
        <v>285.83949999999999</v>
      </c>
      <c r="AG34" s="45">
        <v>151.93809999999999</v>
      </c>
      <c r="AH34" s="8">
        <v>240.71209999999999</v>
      </c>
      <c r="AI34" s="8">
        <v>3844.3870000000002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222.9554</v>
      </c>
      <c r="BC34" s="8">
        <v>14929.877399999999</v>
      </c>
      <c r="BD34" s="8">
        <v>12</v>
      </c>
      <c r="BE34" s="36"/>
      <c r="BF34" s="32">
        <f>310 * 6</f>
        <v>1860</v>
      </c>
      <c r="BG34" s="37"/>
      <c r="BH34" s="32"/>
      <c r="BI34" s="32"/>
      <c r="BJ34" s="32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73"/>
    </row>
    <row r="35" spans="1:81" ht="10.199999999999999" x14ac:dyDescent="0.2">
      <c r="A35" s="30"/>
      <c r="B35" s="32">
        <v>11</v>
      </c>
      <c r="C35" s="32" t="s">
        <v>55</v>
      </c>
      <c r="D35" s="33" t="s">
        <v>37</v>
      </c>
      <c r="E35" s="34" t="s">
        <v>42</v>
      </c>
      <c r="F35" s="30"/>
      <c r="G35" s="35" t="s">
        <v>39</v>
      </c>
      <c r="H35" s="34" t="s">
        <v>43</v>
      </c>
      <c r="I35" s="34" t="s">
        <v>44</v>
      </c>
      <c r="J35" s="34">
        <v>50</v>
      </c>
      <c r="K35" s="34">
        <v>1</v>
      </c>
      <c r="L35" s="34" t="s">
        <v>45</v>
      </c>
      <c r="M35" s="34" t="s">
        <v>46</v>
      </c>
      <c r="N35" s="32" t="s">
        <v>63</v>
      </c>
      <c r="O35" s="32" t="s">
        <v>64</v>
      </c>
      <c r="P35" s="34">
        <v>0.4</v>
      </c>
      <c r="Q35" s="34" t="s">
        <v>49</v>
      </c>
      <c r="R35" s="34" t="s">
        <v>50</v>
      </c>
      <c r="S35" s="34" t="s">
        <v>51</v>
      </c>
      <c r="T35" s="34" t="s">
        <v>50</v>
      </c>
      <c r="U35" s="34" t="s">
        <v>50</v>
      </c>
      <c r="V35" s="34" t="s">
        <v>46</v>
      </c>
      <c r="W35" s="34">
        <v>1024</v>
      </c>
      <c r="X35" s="34">
        <v>0.6</v>
      </c>
      <c r="Y35" s="34" t="s">
        <v>50</v>
      </c>
      <c r="Z35" s="34" t="s">
        <v>52</v>
      </c>
      <c r="AA35" s="34">
        <v>1E-3</v>
      </c>
      <c r="AB35" s="34" t="s">
        <v>45</v>
      </c>
      <c r="AC35" s="34" t="s">
        <v>53</v>
      </c>
      <c r="AD35" s="34" t="s">
        <v>54</v>
      </c>
      <c r="AE35" s="36"/>
      <c r="AF35" s="8">
        <v>287.52480000000003</v>
      </c>
      <c r="AG35" s="45">
        <v>669.03530000000001</v>
      </c>
      <c r="AH35" s="8">
        <v>235.3399</v>
      </c>
      <c r="AI35" s="45">
        <v>3290.6587</v>
      </c>
      <c r="AJ35" s="8">
        <v>190.9359</v>
      </c>
      <c r="AK35" s="8">
        <v>1079411.7490999999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47">
        <v>131.65010000000001</v>
      </c>
      <c r="BC35" s="47">
        <v>116299995</v>
      </c>
      <c r="BD35" s="47">
        <v>23</v>
      </c>
      <c r="BE35" s="36"/>
      <c r="BF35" s="32">
        <f>113 * 6</f>
        <v>678</v>
      </c>
      <c r="BG35" s="37"/>
      <c r="BH35" s="32"/>
      <c r="BI35" s="32"/>
      <c r="BJ35" s="32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73"/>
    </row>
    <row r="36" spans="1:81" ht="10.199999999999999" x14ac:dyDescent="0.2">
      <c r="A36" s="30"/>
      <c r="B36" s="32">
        <v>12</v>
      </c>
      <c r="C36" s="32" t="s">
        <v>55</v>
      </c>
      <c r="D36" s="33" t="s">
        <v>37</v>
      </c>
      <c r="E36" s="34" t="s">
        <v>42</v>
      </c>
      <c r="F36" s="30"/>
      <c r="G36" s="35" t="s">
        <v>39</v>
      </c>
      <c r="H36" s="34" t="s">
        <v>43</v>
      </c>
      <c r="I36" s="34" t="s">
        <v>44</v>
      </c>
      <c r="J36" s="34">
        <v>50</v>
      </c>
      <c r="K36" s="34">
        <v>1</v>
      </c>
      <c r="L36" s="34" t="s">
        <v>45</v>
      </c>
      <c r="M36" s="34" t="s">
        <v>46</v>
      </c>
      <c r="N36" s="32" t="s">
        <v>65</v>
      </c>
      <c r="O36" s="32" t="s">
        <v>66</v>
      </c>
      <c r="P36" s="34">
        <v>0.4</v>
      </c>
      <c r="Q36" s="34" t="s">
        <v>49</v>
      </c>
      <c r="R36" s="34" t="s">
        <v>50</v>
      </c>
      <c r="S36" s="34" t="s">
        <v>51</v>
      </c>
      <c r="T36" s="34" t="s">
        <v>50</v>
      </c>
      <c r="U36" s="34" t="s">
        <v>50</v>
      </c>
      <c r="V36" s="34" t="s">
        <v>46</v>
      </c>
      <c r="W36" s="34">
        <v>1024</v>
      </c>
      <c r="X36" s="34">
        <v>0.6</v>
      </c>
      <c r="Y36" s="34" t="s">
        <v>50</v>
      </c>
      <c r="Z36" s="34" t="s">
        <v>52</v>
      </c>
      <c r="AA36" s="34">
        <v>1E-3</v>
      </c>
      <c r="AB36" s="34" t="s">
        <v>45</v>
      </c>
      <c r="AC36" s="34" t="s">
        <v>53</v>
      </c>
      <c r="AD36" s="34" t="s">
        <v>54</v>
      </c>
      <c r="AE36" s="36"/>
      <c r="AF36" s="8">
        <v>284.35890000000001</v>
      </c>
      <c r="AG36" s="45">
        <v>660.85040000000004</v>
      </c>
      <c r="AH36" s="8">
        <v>233.71469999999999</v>
      </c>
      <c r="AI36" s="45">
        <v>159.5737</v>
      </c>
      <c r="AJ36" s="8">
        <v>184.18180000000001</v>
      </c>
      <c r="AK36" s="8">
        <v>681.31590000000006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130.97630000000001</v>
      </c>
      <c r="BC36" s="8">
        <v>906522.4375</v>
      </c>
      <c r="BD36" s="8">
        <v>21</v>
      </c>
      <c r="BE36" s="36"/>
      <c r="BF36" s="32">
        <f>137 * 6</f>
        <v>822</v>
      </c>
      <c r="BG36" s="37"/>
      <c r="BH36" s="32"/>
      <c r="BI36" s="32"/>
      <c r="BJ36" s="32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73"/>
    </row>
    <row r="37" spans="1:81" ht="10.199999999999999" x14ac:dyDescent="0.2">
      <c r="A37" s="30"/>
      <c r="B37" s="32">
        <v>13</v>
      </c>
      <c r="C37" s="32" t="s">
        <v>55</v>
      </c>
      <c r="D37" s="33" t="s">
        <v>37</v>
      </c>
      <c r="E37" s="34" t="s">
        <v>42</v>
      </c>
      <c r="F37" s="30"/>
      <c r="G37" s="35" t="s">
        <v>39</v>
      </c>
      <c r="H37" s="34" t="s">
        <v>43</v>
      </c>
      <c r="I37" s="34" t="s">
        <v>44</v>
      </c>
      <c r="J37" s="34">
        <v>50</v>
      </c>
      <c r="K37" s="34">
        <v>1</v>
      </c>
      <c r="L37" s="34" t="s">
        <v>45</v>
      </c>
      <c r="M37" s="34" t="s">
        <v>46</v>
      </c>
      <c r="N37" s="32" t="s">
        <v>67</v>
      </c>
      <c r="O37" s="32" t="s">
        <v>64</v>
      </c>
      <c r="P37" s="34">
        <v>0.4</v>
      </c>
      <c r="Q37" s="34" t="s">
        <v>49</v>
      </c>
      <c r="R37" s="34" t="s">
        <v>50</v>
      </c>
      <c r="S37" s="34" t="s">
        <v>51</v>
      </c>
      <c r="T37" s="34" t="s">
        <v>50</v>
      </c>
      <c r="U37" s="34" t="s">
        <v>50</v>
      </c>
      <c r="V37" s="34" t="s">
        <v>46</v>
      </c>
      <c r="W37" s="34">
        <v>1024</v>
      </c>
      <c r="X37" s="34">
        <v>0.6</v>
      </c>
      <c r="Y37" s="34" t="s">
        <v>50</v>
      </c>
      <c r="Z37" s="34" t="s">
        <v>52</v>
      </c>
      <c r="AA37" s="34">
        <v>1E-3</v>
      </c>
      <c r="AB37" s="34" t="s">
        <v>45</v>
      </c>
      <c r="AC37" s="34" t="s">
        <v>53</v>
      </c>
      <c r="AD37" s="34" t="s">
        <v>54</v>
      </c>
      <c r="AE37" s="36"/>
      <c r="AF37" s="8">
        <v>287.1798</v>
      </c>
      <c r="AG37" s="45">
        <v>1084.3498999999999</v>
      </c>
      <c r="AH37" s="8">
        <v>237.24700000000001</v>
      </c>
      <c r="AI37" s="45">
        <v>76629.531199999998</v>
      </c>
      <c r="AJ37" s="8">
        <v>191.4512</v>
      </c>
      <c r="AK37" s="8">
        <v>2047232.5625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>
        <v>137.8124</v>
      </c>
      <c r="BC37" s="8">
        <v>109303148</v>
      </c>
      <c r="BD37" s="8">
        <v>22</v>
      </c>
      <c r="BE37" s="36"/>
      <c r="BF37" s="32">
        <f>118 * 6</f>
        <v>708</v>
      </c>
      <c r="BG37" s="37"/>
      <c r="BH37" s="32"/>
      <c r="BI37" s="32"/>
      <c r="BJ37" s="32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73"/>
    </row>
    <row r="38" spans="1:81" ht="10.199999999999999" x14ac:dyDescent="0.2">
      <c r="A38" s="30"/>
      <c r="B38" s="32">
        <v>14</v>
      </c>
      <c r="C38" s="32" t="s">
        <v>55</v>
      </c>
      <c r="D38" s="33" t="s">
        <v>56</v>
      </c>
      <c r="E38" s="34" t="s">
        <v>42</v>
      </c>
      <c r="F38" s="30"/>
      <c r="G38" s="35" t="s">
        <v>39</v>
      </c>
      <c r="H38" s="34" t="s">
        <v>43</v>
      </c>
      <c r="I38" s="34" t="s">
        <v>44</v>
      </c>
      <c r="J38" s="34">
        <v>50</v>
      </c>
      <c r="K38" s="34">
        <v>1</v>
      </c>
      <c r="L38" s="34" t="s">
        <v>45</v>
      </c>
      <c r="M38" s="34" t="s">
        <v>46</v>
      </c>
      <c r="N38" s="34" t="s">
        <v>47</v>
      </c>
      <c r="O38" s="34" t="s">
        <v>48</v>
      </c>
      <c r="P38" s="34">
        <v>0.4</v>
      </c>
      <c r="Q38" s="32" t="s">
        <v>68</v>
      </c>
      <c r="R38" s="34" t="s">
        <v>50</v>
      </c>
      <c r="S38" s="34" t="s">
        <v>51</v>
      </c>
      <c r="T38" s="34" t="s">
        <v>50</v>
      </c>
      <c r="U38" s="34" t="s">
        <v>50</v>
      </c>
      <c r="V38" s="34" t="s">
        <v>46</v>
      </c>
      <c r="W38" s="34">
        <v>1024</v>
      </c>
      <c r="X38" s="34">
        <v>0.6</v>
      </c>
      <c r="Y38" s="34" t="s">
        <v>50</v>
      </c>
      <c r="Z38" s="34" t="s">
        <v>52</v>
      </c>
      <c r="AA38" s="34">
        <v>1E-3</v>
      </c>
      <c r="AB38" s="34" t="s">
        <v>45</v>
      </c>
      <c r="AC38" s="34" t="s">
        <v>53</v>
      </c>
      <c r="AD38" s="34" t="s">
        <v>54</v>
      </c>
      <c r="AE38" s="36"/>
      <c r="AF38" s="8">
        <v>287.56689999999998</v>
      </c>
      <c r="AG38" s="45">
        <v>301.28179999999998</v>
      </c>
      <c r="AH38" s="8">
        <v>236.54949999999999</v>
      </c>
      <c r="AI38" s="45">
        <v>65.396900000000002</v>
      </c>
      <c r="AJ38" s="8">
        <v>189.1609</v>
      </c>
      <c r="AK38" s="8">
        <v>1055.6473000000001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111.18680000000001</v>
      </c>
      <c r="BC38" s="8">
        <v>1935249.75</v>
      </c>
      <c r="BD38" s="8">
        <v>26</v>
      </c>
      <c r="BE38" s="36"/>
      <c r="BF38" s="32">
        <f>111 * 6</f>
        <v>666</v>
      </c>
      <c r="BG38" s="37"/>
      <c r="BH38" s="32"/>
      <c r="BI38" s="32"/>
      <c r="BJ38" s="32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73"/>
    </row>
    <row r="39" spans="1:81" ht="10.199999999999999" x14ac:dyDescent="0.2">
      <c r="A39" s="30"/>
      <c r="B39" s="32">
        <v>15</v>
      </c>
      <c r="C39" s="32" t="s">
        <v>55</v>
      </c>
      <c r="D39" s="33" t="s">
        <v>56</v>
      </c>
      <c r="E39" s="34" t="s">
        <v>42</v>
      </c>
      <c r="F39" s="30"/>
      <c r="G39" s="35" t="s">
        <v>39</v>
      </c>
      <c r="H39" s="34" t="s">
        <v>43</v>
      </c>
      <c r="I39" s="34" t="s">
        <v>44</v>
      </c>
      <c r="J39" s="34">
        <v>50</v>
      </c>
      <c r="K39" s="34">
        <v>1</v>
      </c>
      <c r="L39" s="34" t="s">
        <v>45</v>
      </c>
      <c r="M39" s="34" t="s">
        <v>46</v>
      </c>
      <c r="N39" s="34" t="s">
        <v>47</v>
      </c>
      <c r="O39" s="34" t="s">
        <v>48</v>
      </c>
      <c r="P39" s="34">
        <v>0.4</v>
      </c>
      <c r="Q39" s="32" t="s">
        <v>69</v>
      </c>
      <c r="R39" s="34" t="s">
        <v>50</v>
      </c>
      <c r="S39" s="34" t="s">
        <v>51</v>
      </c>
      <c r="T39" s="34" t="s">
        <v>50</v>
      </c>
      <c r="U39" s="34" t="s">
        <v>50</v>
      </c>
      <c r="V39" s="34" t="s">
        <v>46</v>
      </c>
      <c r="W39" s="34">
        <v>1024</v>
      </c>
      <c r="X39" s="34">
        <v>0.6</v>
      </c>
      <c r="Y39" s="34" t="s">
        <v>50</v>
      </c>
      <c r="Z39" s="34" t="s">
        <v>52</v>
      </c>
      <c r="AA39" s="34">
        <v>1E-3</v>
      </c>
      <c r="AB39" s="34" t="s">
        <v>45</v>
      </c>
      <c r="AC39" s="34" t="s">
        <v>53</v>
      </c>
      <c r="AD39" s="34" t="s">
        <v>54</v>
      </c>
      <c r="AE39" s="36"/>
      <c r="AF39" s="8">
        <v>286.67250000000001</v>
      </c>
      <c r="AG39" s="45">
        <v>269.24900000000002</v>
      </c>
      <c r="AH39" s="8">
        <v>234.446</v>
      </c>
      <c r="AI39" s="45">
        <v>18.437999999999999</v>
      </c>
      <c r="AJ39" s="8">
        <v>189.2783</v>
      </c>
      <c r="AK39" s="8">
        <v>125737.7577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149.20089999999999</v>
      </c>
      <c r="BC39" s="8">
        <v>124365.1738</v>
      </c>
      <c r="BD39" s="8">
        <v>20</v>
      </c>
      <c r="BE39" s="36"/>
      <c r="BF39" s="32">
        <f>146 * 6</f>
        <v>876</v>
      </c>
      <c r="BG39" s="37"/>
      <c r="BH39" s="32"/>
      <c r="BI39" s="32"/>
      <c r="BJ39" s="32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73"/>
    </row>
    <row r="40" spans="1:81" ht="10.199999999999999" x14ac:dyDescent="0.2">
      <c r="A40" s="30"/>
      <c r="B40" s="32">
        <v>16</v>
      </c>
      <c r="C40" s="32" t="s">
        <v>55</v>
      </c>
      <c r="D40" s="33" t="s">
        <v>56</v>
      </c>
      <c r="E40" s="34" t="s">
        <v>42</v>
      </c>
      <c r="F40" s="30"/>
      <c r="G40" s="35" t="s">
        <v>39</v>
      </c>
      <c r="H40" s="34" t="s">
        <v>43</v>
      </c>
      <c r="I40" s="34" t="s">
        <v>44</v>
      </c>
      <c r="J40" s="34">
        <v>50</v>
      </c>
      <c r="K40" s="34">
        <v>1</v>
      </c>
      <c r="L40" s="34" t="s">
        <v>45</v>
      </c>
      <c r="M40" s="34" t="s">
        <v>46</v>
      </c>
      <c r="N40" s="34" t="s">
        <v>47</v>
      </c>
      <c r="O40" s="34" t="s">
        <v>48</v>
      </c>
      <c r="P40" s="34">
        <v>0.4</v>
      </c>
      <c r="Q40" s="32" t="s">
        <v>68</v>
      </c>
      <c r="R40" s="34" t="s">
        <v>50</v>
      </c>
      <c r="S40" s="34" t="s">
        <v>51</v>
      </c>
      <c r="T40" s="34" t="s">
        <v>50</v>
      </c>
      <c r="U40" s="34" t="s">
        <v>50</v>
      </c>
      <c r="V40" s="32" t="s">
        <v>70</v>
      </c>
      <c r="W40" s="34">
        <v>1024</v>
      </c>
      <c r="X40" s="34">
        <v>0.6</v>
      </c>
      <c r="Y40" s="34" t="s">
        <v>50</v>
      </c>
      <c r="Z40" s="34" t="s">
        <v>52</v>
      </c>
      <c r="AA40" s="34">
        <v>1E-3</v>
      </c>
      <c r="AB40" s="34" t="s">
        <v>45</v>
      </c>
      <c r="AC40" s="34" t="s">
        <v>53</v>
      </c>
      <c r="AD40" s="34" t="s">
        <v>54</v>
      </c>
      <c r="AE40" s="36"/>
      <c r="AF40" s="8">
        <v>287.50970000000001</v>
      </c>
      <c r="AG40" s="45">
        <v>331.3544</v>
      </c>
      <c r="AH40" s="8">
        <v>241.0924</v>
      </c>
      <c r="AI40" s="45">
        <v>223.68219999999999</v>
      </c>
      <c r="AJ40" s="8">
        <v>189.5633</v>
      </c>
      <c r="AK40" s="8">
        <v>255.1497</v>
      </c>
      <c r="AL40" s="8">
        <v>108.24630000000001</v>
      </c>
      <c r="AM40" s="8">
        <v>900.66499999999996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>
        <v>30</v>
      </c>
      <c r="BE40" s="36"/>
      <c r="BF40" s="32">
        <f>107 * 6</f>
        <v>642</v>
      </c>
      <c r="BG40" s="37"/>
      <c r="BH40" s="32"/>
      <c r="BI40" s="32"/>
      <c r="BJ40" s="32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73"/>
    </row>
    <row r="41" spans="1:81" ht="10.199999999999999" x14ac:dyDescent="0.2">
      <c r="A41" s="30"/>
      <c r="B41" s="32">
        <v>17</v>
      </c>
      <c r="C41" s="32" t="s">
        <v>55</v>
      </c>
      <c r="D41" s="33" t="s">
        <v>56</v>
      </c>
      <c r="E41" s="34" t="s">
        <v>42</v>
      </c>
      <c r="F41" s="30"/>
      <c r="G41" s="46" t="s">
        <v>147</v>
      </c>
      <c r="H41" s="34" t="s">
        <v>43</v>
      </c>
      <c r="I41" s="34" t="s">
        <v>44</v>
      </c>
      <c r="J41" s="34">
        <v>50</v>
      </c>
      <c r="K41" s="34">
        <v>1</v>
      </c>
      <c r="L41" s="34" t="s">
        <v>45</v>
      </c>
      <c r="M41" s="34" t="s">
        <v>46</v>
      </c>
      <c r="N41" s="34" t="s">
        <v>47</v>
      </c>
      <c r="O41" s="34" t="s">
        <v>48</v>
      </c>
      <c r="P41" s="34">
        <v>0.4</v>
      </c>
      <c r="Q41" s="32" t="s">
        <v>68</v>
      </c>
      <c r="R41" s="34" t="s">
        <v>50</v>
      </c>
      <c r="S41" s="34" t="s">
        <v>51</v>
      </c>
      <c r="T41" s="34" t="s">
        <v>50</v>
      </c>
      <c r="U41" s="34" t="s">
        <v>50</v>
      </c>
      <c r="V41" s="32" t="s">
        <v>70</v>
      </c>
      <c r="W41" s="34">
        <v>1024</v>
      </c>
      <c r="X41" s="34">
        <v>0.6</v>
      </c>
      <c r="Y41" s="34" t="s">
        <v>50</v>
      </c>
      <c r="Z41" s="34" t="s">
        <v>52</v>
      </c>
      <c r="AA41" s="34">
        <v>1E-3</v>
      </c>
      <c r="AB41" s="34" t="s">
        <v>45</v>
      </c>
      <c r="AC41" s="34" t="s">
        <v>53</v>
      </c>
      <c r="AD41" s="34" t="s">
        <v>54</v>
      </c>
      <c r="AE41" s="36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36"/>
      <c r="BF41" s="72" t="s">
        <v>37</v>
      </c>
      <c r="BG41" s="37" t="s">
        <v>71</v>
      </c>
      <c r="BH41" s="32"/>
      <c r="BI41" s="32"/>
      <c r="BJ41" s="32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73"/>
    </row>
    <row r="42" spans="1:81" ht="10.199999999999999" x14ac:dyDescent="0.2">
      <c r="A42" s="30"/>
      <c r="B42" s="32">
        <v>18</v>
      </c>
      <c r="C42" s="32" t="s">
        <v>55</v>
      </c>
      <c r="D42" s="33" t="s">
        <v>56</v>
      </c>
      <c r="E42" s="34" t="s">
        <v>42</v>
      </c>
      <c r="F42" s="30"/>
      <c r="G42" s="35" t="s">
        <v>39</v>
      </c>
      <c r="H42" s="34" t="s">
        <v>43</v>
      </c>
      <c r="I42" s="34" t="s">
        <v>44</v>
      </c>
      <c r="J42" s="34">
        <v>50</v>
      </c>
      <c r="K42" s="34">
        <v>1</v>
      </c>
      <c r="L42" s="34" t="s">
        <v>45</v>
      </c>
      <c r="M42" s="32" t="s">
        <v>70</v>
      </c>
      <c r="N42" s="34" t="s">
        <v>47</v>
      </c>
      <c r="O42" s="34" t="s">
        <v>48</v>
      </c>
      <c r="P42" s="34">
        <v>0.4</v>
      </c>
      <c r="Q42" s="32" t="s">
        <v>68</v>
      </c>
      <c r="R42" s="34" t="s">
        <v>50</v>
      </c>
      <c r="S42" s="34" t="s">
        <v>51</v>
      </c>
      <c r="T42" s="34" t="s">
        <v>50</v>
      </c>
      <c r="U42" s="34" t="s">
        <v>50</v>
      </c>
      <c r="V42" s="34" t="s">
        <v>46</v>
      </c>
      <c r="W42" s="34">
        <v>1024</v>
      </c>
      <c r="X42" s="34">
        <v>0.6</v>
      </c>
      <c r="Y42" s="34" t="s">
        <v>50</v>
      </c>
      <c r="Z42" s="34" t="s">
        <v>52</v>
      </c>
      <c r="AA42" s="34">
        <v>1E-3</v>
      </c>
      <c r="AB42" s="34" t="s">
        <v>45</v>
      </c>
      <c r="AC42" s="34" t="s">
        <v>53</v>
      </c>
      <c r="AD42" s="34" t="s">
        <v>54</v>
      </c>
      <c r="AE42" s="36"/>
      <c r="AF42" s="8">
        <v>289.30829999999997</v>
      </c>
      <c r="AG42" s="45">
        <v>332.29520000000002</v>
      </c>
      <c r="AH42" s="8">
        <v>236.3409</v>
      </c>
      <c r="AI42" s="45">
        <v>96.753699999999995</v>
      </c>
      <c r="AJ42" s="8">
        <v>190.26159999999999</v>
      </c>
      <c r="AK42" s="8">
        <v>3417.6977999999999</v>
      </c>
      <c r="AL42" s="8">
        <v>113.1161</v>
      </c>
      <c r="AM42" s="8">
        <v>84430114.970899999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v>30</v>
      </c>
      <c r="BE42" s="36"/>
      <c r="BF42" s="32">
        <f>108 * 6</f>
        <v>648</v>
      </c>
      <c r="BG42" s="37"/>
      <c r="BH42" s="32"/>
      <c r="BI42" s="32"/>
      <c r="BJ42" s="32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73"/>
    </row>
    <row r="43" spans="1:81" ht="10.199999999999999" x14ac:dyDescent="0.2">
      <c r="A43" s="30"/>
      <c r="B43" s="32">
        <v>19</v>
      </c>
      <c r="C43" s="32" t="s">
        <v>55</v>
      </c>
      <c r="D43" s="33" t="s">
        <v>56</v>
      </c>
      <c r="E43" s="34" t="s">
        <v>42</v>
      </c>
      <c r="F43" s="30"/>
      <c r="G43" s="35" t="s">
        <v>39</v>
      </c>
      <c r="H43" s="34" t="s">
        <v>43</v>
      </c>
      <c r="I43" s="34" t="s">
        <v>44</v>
      </c>
      <c r="J43" s="34">
        <v>50</v>
      </c>
      <c r="K43" s="34">
        <v>1</v>
      </c>
      <c r="L43" s="34" t="s">
        <v>45</v>
      </c>
      <c r="M43" s="32" t="s">
        <v>70</v>
      </c>
      <c r="N43" s="34" t="s">
        <v>47</v>
      </c>
      <c r="O43" s="34" t="s">
        <v>48</v>
      </c>
      <c r="P43" s="34">
        <v>0.4</v>
      </c>
      <c r="Q43" s="32" t="s">
        <v>72</v>
      </c>
      <c r="R43" s="34" t="s">
        <v>50</v>
      </c>
      <c r="S43" s="34" t="s">
        <v>51</v>
      </c>
      <c r="T43" s="34" t="s">
        <v>50</v>
      </c>
      <c r="U43" s="34" t="s">
        <v>50</v>
      </c>
      <c r="V43" s="34" t="s">
        <v>46</v>
      </c>
      <c r="W43" s="34">
        <v>1024</v>
      </c>
      <c r="X43" s="34">
        <v>0.6</v>
      </c>
      <c r="Y43" s="34" t="s">
        <v>50</v>
      </c>
      <c r="Z43" s="34" t="s">
        <v>52</v>
      </c>
      <c r="AA43" s="34">
        <v>1E-3</v>
      </c>
      <c r="AB43" s="34" t="s">
        <v>45</v>
      </c>
      <c r="AC43" s="34" t="s">
        <v>53</v>
      </c>
      <c r="AD43" s="34" t="s">
        <v>54</v>
      </c>
      <c r="AE43" s="36"/>
      <c r="AF43" s="8">
        <v>286.82659999999998</v>
      </c>
      <c r="AG43" s="45">
        <v>168.23820000000001</v>
      </c>
      <c r="AH43" s="8">
        <v>237.5427</v>
      </c>
      <c r="AI43" s="45">
        <v>927.65449999999998</v>
      </c>
      <c r="AJ43" s="8">
        <v>189.34020000000001</v>
      </c>
      <c r="AK43" s="8">
        <v>49666.851600000002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131.185</v>
      </c>
      <c r="BC43" s="8">
        <v>6417476.6875</v>
      </c>
      <c r="BD43" s="8">
        <v>23</v>
      </c>
      <c r="BE43" s="36"/>
      <c r="BF43" s="32">
        <f>137 * 6</f>
        <v>822</v>
      </c>
      <c r="BG43" s="37"/>
      <c r="BH43" s="32"/>
      <c r="BI43" s="32"/>
      <c r="BJ43" s="32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73"/>
    </row>
    <row r="44" spans="1:81" ht="10.199999999999999" x14ac:dyDescent="0.2">
      <c r="A44" s="30"/>
      <c r="B44" s="32">
        <v>20</v>
      </c>
      <c r="C44" s="32" t="s">
        <v>55</v>
      </c>
      <c r="D44" s="33" t="s">
        <v>56</v>
      </c>
      <c r="E44" s="34" t="s">
        <v>42</v>
      </c>
      <c r="F44" s="30"/>
      <c r="G44" s="46" t="s">
        <v>147</v>
      </c>
      <c r="H44" s="34" t="s">
        <v>43</v>
      </c>
      <c r="I44" s="34" t="s">
        <v>44</v>
      </c>
      <c r="J44" s="34">
        <v>50</v>
      </c>
      <c r="K44" s="34">
        <v>1</v>
      </c>
      <c r="L44" s="34" t="s">
        <v>45</v>
      </c>
      <c r="M44" s="32" t="s">
        <v>70</v>
      </c>
      <c r="N44" s="34" t="s">
        <v>47</v>
      </c>
      <c r="O44" s="34" t="s">
        <v>48</v>
      </c>
      <c r="P44" s="34">
        <v>0.4</v>
      </c>
      <c r="Q44" s="32" t="s">
        <v>72</v>
      </c>
      <c r="R44" s="34" t="s">
        <v>50</v>
      </c>
      <c r="S44" s="34" t="s">
        <v>51</v>
      </c>
      <c r="T44" s="34" t="s">
        <v>50</v>
      </c>
      <c r="U44" s="34" t="s">
        <v>50</v>
      </c>
      <c r="V44" s="34" t="s">
        <v>46</v>
      </c>
      <c r="W44" s="34">
        <v>1024</v>
      </c>
      <c r="X44" s="34">
        <v>0.6</v>
      </c>
      <c r="Y44" s="34" t="s">
        <v>50</v>
      </c>
      <c r="Z44" s="34" t="s">
        <v>52</v>
      </c>
      <c r="AA44" s="34">
        <v>1E-3</v>
      </c>
      <c r="AB44" s="34" t="s">
        <v>45</v>
      </c>
      <c r="AC44" s="34" t="s">
        <v>53</v>
      </c>
      <c r="AD44" s="34" t="s">
        <v>54</v>
      </c>
      <c r="AE44" s="36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36"/>
      <c r="BF44" s="72" t="s">
        <v>37</v>
      </c>
      <c r="BG44" s="37" t="s">
        <v>71</v>
      </c>
      <c r="BH44" s="32"/>
      <c r="BI44" s="32"/>
      <c r="BJ44" s="32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73"/>
    </row>
    <row r="45" spans="1:81" ht="10.199999999999999" x14ac:dyDescent="0.2">
      <c r="A45" s="30"/>
      <c r="B45" s="32">
        <v>21</v>
      </c>
      <c r="C45" s="32" t="s">
        <v>55</v>
      </c>
      <c r="D45" s="33" t="s">
        <v>73</v>
      </c>
      <c r="E45" s="34" t="s">
        <v>42</v>
      </c>
      <c r="F45" s="30"/>
      <c r="G45" s="35" t="s">
        <v>39</v>
      </c>
      <c r="H45" s="34" t="s">
        <v>43</v>
      </c>
      <c r="I45" s="34" t="s">
        <v>44</v>
      </c>
      <c r="J45" s="34">
        <v>50</v>
      </c>
      <c r="K45" s="34">
        <v>1</v>
      </c>
      <c r="L45" s="34" t="s">
        <v>45</v>
      </c>
      <c r="M45" s="32" t="s">
        <v>50</v>
      </c>
      <c r="N45" s="34" t="s">
        <v>47</v>
      </c>
      <c r="O45" s="34" t="s">
        <v>48</v>
      </c>
      <c r="P45" s="34">
        <v>0.4</v>
      </c>
      <c r="Q45" s="32" t="s">
        <v>72</v>
      </c>
      <c r="R45" s="34" t="s">
        <v>50</v>
      </c>
      <c r="S45" s="34" t="s">
        <v>51</v>
      </c>
      <c r="T45" s="34" t="s">
        <v>50</v>
      </c>
      <c r="U45" s="34" t="s">
        <v>50</v>
      </c>
      <c r="V45" s="34" t="s">
        <v>46</v>
      </c>
      <c r="W45" s="34">
        <v>1024</v>
      </c>
      <c r="X45" s="34">
        <v>0.6</v>
      </c>
      <c r="Y45" s="34" t="s">
        <v>50</v>
      </c>
      <c r="Z45" s="34" t="s">
        <v>52</v>
      </c>
      <c r="AA45" s="34">
        <v>1E-3</v>
      </c>
      <c r="AB45" s="34" t="s">
        <v>45</v>
      </c>
      <c r="AC45" s="34" t="s">
        <v>53</v>
      </c>
      <c r="AD45" s="34" t="s">
        <v>54</v>
      </c>
      <c r="AE45" s="36"/>
      <c r="AF45" s="8">
        <v>290.02629999999999</v>
      </c>
      <c r="AG45" s="45">
        <v>6688.5541999999996</v>
      </c>
      <c r="AH45" s="8">
        <v>239.28899999999999</v>
      </c>
      <c r="AI45" s="45">
        <v>31357.518599999999</v>
      </c>
      <c r="AJ45" s="8">
        <v>188.83969999999999</v>
      </c>
      <c r="AK45" s="45">
        <v>8156158.25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118.066</v>
      </c>
      <c r="BC45" s="8">
        <v>719724704</v>
      </c>
      <c r="BD45" s="8">
        <v>25</v>
      </c>
      <c r="BE45" s="36"/>
      <c r="BF45" s="32">
        <f>87 * 6</f>
        <v>522</v>
      </c>
      <c r="BG45" s="37"/>
      <c r="BH45" s="32"/>
      <c r="BI45" s="32"/>
      <c r="BJ45" s="32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73"/>
    </row>
    <row r="46" spans="1:81" ht="10.199999999999999" x14ac:dyDescent="0.2">
      <c r="A46" s="30"/>
      <c r="B46" s="32">
        <v>22</v>
      </c>
      <c r="C46" s="32" t="s">
        <v>55</v>
      </c>
      <c r="D46" s="33" t="s">
        <v>73</v>
      </c>
      <c r="E46" s="34" t="s">
        <v>42</v>
      </c>
      <c r="F46" s="30"/>
      <c r="G46" s="35" t="s">
        <v>39</v>
      </c>
      <c r="H46" s="34" t="s">
        <v>43</v>
      </c>
      <c r="I46" s="34" t="s">
        <v>44</v>
      </c>
      <c r="J46" s="32">
        <v>100</v>
      </c>
      <c r="K46" s="34">
        <v>1</v>
      </c>
      <c r="L46" s="34" t="s">
        <v>45</v>
      </c>
      <c r="M46" s="32" t="s">
        <v>50</v>
      </c>
      <c r="N46" s="32" t="s">
        <v>74</v>
      </c>
      <c r="O46" s="32" t="s">
        <v>75</v>
      </c>
      <c r="P46" s="34">
        <v>0.4</v>
      </c>
      <c r="Q46" s="32" t="s">
        <v>68</v>
      </c>
      <c r="R46" s="34" t="s">
        <v>50</v>
      </c>
      <c r="S46" s="34" t="s">
        <v>51</v>
      </c>
      <c r="T46" s="34" t="s">
        <v>50</v>
      </c>
      <c r="U46" s="34" t="s">
        <v>50</v>
      </c>
      <c r="V46" s="32" t="s">
        <v>70</v>
      </c>
      <c r="W46" s="34">
        <v>1024</v>
      </c>
      <c r="X46" s="34">
        <v>0.6</v>
      </c>
      <c r="Y46" s="34" t="s">
        <v>50</v>
      </c>
      <c r="Z46" s="34" t="s">
        <v>52</v>
      </c>
      <c r="AA46" s="34">
        <v>1E-3</v>
      </c>
      <c r="AB46" s="34" t="s">
        <v>45</v>
      </c>
      <c r="AC46" s="34" t="s">
        <v>53</v>
      </c>
      <c r="AD46" s="34" t="s">
        <v>54</v>
      </c>
      <c r="AE46" s="36"/>
      <c r="AF46" s="8">
        <v>285.46730000000002</v>
      </c>
      <c r="AG46" s="8">
        <v>408.79109999999997</v>
      </c>
      <c r="AH46" s="8">
        <v>239.17429999999999</v>
      </c>
      <c r="AI46" s="8">
        <v>230.21950000000001</v>
      </c>
      <c r="AJ46" s="8">
        <v>186.97319999999999</v>
      </c>
      <c r="AK46" s="8">
        <v>268.00349999999997</v>
      </c>
      <c r="AL46" s="8">
        <v>97.0989</v>
      </c>
      <c r="AM46" s="8">
        <v>1351.9391000000001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>
        <v>96.208799999999997</v>
      </c>
      <c r="BC46" s="8">
        <v>1792.018</v>
      </c>
      <c r="BD46" s="8">
        <v>40</v>
      </c>
      <c r="BE46" s="36"/>
      <c r="BF46" s="32">
        <f>21 * 12</f>
        <v>252</v>
      </c>
      <c r="BG46" s="37"/>
      <c r="BH46" s="32"/>
      <c r="BI46" s="32"/>
      <c r="BJ46" s="32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73"/>
    </row>
    <row r="47" spans="1:81" ht="10.199999999999999" x14ac:dyDescent="0.2">
      <c r="A47" s="30"/>
      <c r="B47" s="32">
        <v>23</v>
      </c>
      <c r="C47" s="32" t="s">
        <v>55</v>
      </c>
      <c r="D47" s="33" t="s">
        <v>73</v>
      </c>
      <c r="E47" s="34" t="s">
        <v>42</v>
      </c>
      <c r="F47" s="30"/>
      <c r="G47" s="35" t="s">
        <v>39</v>
      </c>
      <c r="H47" s="34" t="s">
        <v>43</v>
      </c>
      <c r="I47" s="34" t="s">
        <v>44</v>
      </c>
      <c r="J47" s="32">
        <v>100</v>
      </c>
      <c r="K47" s="34">
        <v>1</v>
      </c>
      <c r="L47" s="34" t="s">
        <v>45</v>
      </c>
      <c r="M47" s="34" t="s">
        <v>46</v>
      </c>
      <c r="N47" s="34" t="s">
        <v>47</v>
      </c>
      <c r="O47" s="34" t="s">
        <v>48</v>
      </c>
      <c r="P47" s="34">
        <v>0.4</v>
      </c>
      <c r="Q47" s="32" t="s">
        <v>68</v>
      </c>
      <c r="R47" s="34" t="s">
        <v>50</v>
      </c>
      <c r="S47" s="34" t="s">
        <v>51</v>
      </c>
      <c r="T47" s="32">
        <v>0.3</v>
      </c>
      <c r="U47" s="34" t="s">
        <v>50</v>
      </c>
      <c r="V47" s="32" t="s">
        <v>70</v>
      </c>
      <c r="W47" s="34">
        <v>1024</v>
      </c>
      <c r="X47" s="34">
        <v>0.6</v>
      </c>
      <c r="Y47" s="34" t="s">
        <v>50</v>
      </c>
      <c r="Z47" s="34" t="s">
        <v>52</v>
      </c>
      <c r="AA47" s="34">
        <v>1E-3</v>
      </c>
      <c r="AB47" s="34" t="s">
        <v>45</v>
      </c>
      <c r="AC47" s="34" t="s">
        <v>53</v>
      </c>
      <c r="AD47" s="34" t="s">
        <v>54</v>
      </c>
      <c r="AE47" s="36"/>
      <c r="AF47" s="8">
        <v>287.25569999999999</v>
      </c>
      <c r="AG47" s="8">
        <v>355.76069999999999</v>
      </c>
      <c r="AH47" s="8">
        <v>240.17859999999999</v>
      </c>
      <c r="AI47" s="8">
        <v>369.56319999999999</v>
      </c>
      <c r="AJ47" s="8">
        <v>187.85499999999999</v>
      </c>
      <c r="AK47" s="8">
        <v>310.97399999999999</v>
      </c>
      <c r="AL47" s="8">
        <v>105.24339999999999</v>
      </c>
      <c r="AM47" s="8">
        <v>480.94330000000002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102.11669999999999</v>
      </c>
      <c r="BC47" s="8">
        <v>3493.0944</v>
      </c>
      <c r="BD47" s="8">
        <v>34</v>
      </c>
      <c r="BE47" s="36"/>
      <c r="BF47" s="32">
        <f>60 * 12</f>
        <v>720</v>
      </c>
      <c r="BG47" s="37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</row>
    <row r="48" spans="1:81" ht="10.199999999999999" x14ac:dyDescent="0.2">
      <c r="A48" s="30"/>
      <c r="B48" s="32">
        <v>24</v>
      </c>
      <c r="C48" s="32" t="s">
        <v>55</v>
      </c>
      <c r="D48" s="33" t="s">
        <v>73</v>
      </c>
      <c r="E48" s="34" t="s">
        <v>42</v>
      </c>
      <c r="F48" s="30"/>
      <c r="G48" s="35" t="s">
        <v>39</v>
      </c>
      <c r="H48" s="34" t="s">
        <v>43</v>
      </c>
      <c r="I48" s="34" t="s">
        <v>44</v>
      </c>
      <c r="J48" s="32">
        <v>100</v>
      </c>
      <c r="K48" s="34">
        <v>1</v>
      </c>
      <c r="L48" s="34" t="s">
        <v>45</v>
      </c>
      <c r="M48" s="34" t="s">
        <v>46</v>
      </c>
      <c r="N48" s="34" t="s">
        <v>47</v>
      </c>
      <c r="O48" s="34" t="s">
        <v>48</v>
      </c>
      <c r="P48" s="34">
        <v>0.4</v>
      </c>
      <c r="Q48" s="32" t="s">
        <v>68</v>
      </c>
      <c r="R48" s="34" t="s">
        <v>50</v>
      </c>
      <c r="S48" s="34" t="s">
        <v>51</v>
      </c>
      <c r="T48" s="34" t="s">
        <v>50</v>
      </c>
      <c r="U48" s="34" t="s">
        <v>50</v>
      </c>
      <c r="V48" s="32" t="s">
        <v>70</v>
      </c>
      <c r="W48" s="32">
        <v>512</v>
      </c>
      <c r="X48" s="34">
        <v>0.6</v>
      </c>
      <c r="Y48" s="34" t="s">
        <v>50</v>
      </c>
      <c r="Z48" s="34" t="s">
        <v>52</v>
      </c>
      <c r="AA48" s="34">
        <v>1E-3</v>
      </c>
      <c r="AB48" s="34" t="s">
        <v>45</v>
      </c>
      <c r="AC48" s="34" t="s">
        <v>53</v>
      </c>
      <c r="AD48" s="34" t="s">
        <v>54</v>
      </c>
      <c r="AE48" s="36"/>
      <c r="AF48" s="8">
        <v>300.94299999999998</v>
      </c>
      <c r="AG48" s="8">
        <v>371.23599999999999</v>
      </c>
      <c r="AH48" s="8">
        <v>270.2022</v>
      </c>
      <c r="AI48" s="8">
        <v>348.08800000000002</v>
      </c>
      <c r="AJ48" s="8">
        <v>239.36439999999999</v>
      </c>
      <c r="AK48" s="8">
        <v>389.86320000000001</v>
      </c>
      <c r="AL48" s="8">
        <v>139.06489999999999</v>
      </c>
      <c r="AM48" s="8">
        <v>2047.1128000000001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122.7735</v>
      </c>
      <c r="BC48" s="8">
        <v>10457.0381</v>
      </c>
      <c r="BD48" s="8">
        <v>39</v>
      </c>
      <c r="BE48" s="36"/>
      <c r="BF48" s="32">
        <f>57 * 12</f>
        <v>684</v>
      </c>
      <c r="BG48" s="37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1" ht="4.95" customHeight="1" x14ac:dyDescent="0.2">
      <c r="A49" s="30"/>
      <c r="B49" s="36"/>
      <c r="C49" s="36"/>
      <c r="D49" s="38"/>
      <c r="E49" s="36"/>
      <c r="F49" s="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1" s="44" customFormat="1" ht="10.199999999999999" x14ac:dyDescent="0.2">
      <c r="A50" s="30"/>
      <c r="B50" s="30" t="s">
        <v>41</v>
      </c>
      <c r="C50" s="30"/>
      <c r="D50" s="41"/>
      <c r="E50" s="30" t="s">
        <v>76</v>
      </c>
      <c r="F50" s="30"/>
      <c r="G50" s="42"/>
      <c r="H50" s="30" t="s">
        <v>43</v>
      </c>
      <c r="I50" s="30" t="s">
        <v>44</v>
      </c>
      <c r="J50" s="30">
        <v>100</v>
      </c>
      <c r="K50" s="30">
        <v>1</v>
      </c>
      <c r="L50" s="30" t="s">
        <v>45</v>
      </c>
      <c r="M50" s="30" t="s">
        <v>70</v>
      </c>
      <c r="N50" s="30" t="s">
        <v>77</v>
      </c>
      <c r="O50" s="30" t="s">
        <v>78</v>
      </c>
      <c r="P50" s="30">
        <v>0.4</v>
      </c>
      <c r="Q50" s="30" t="s">
        <v>79</v>
      </c>
      <c r="R50" s="30" t="s">
        <v>50</v>
      </c>
      <c r="S50" s="30" t="s">
        <v>51</v>
      </c>
      <c r="T50" s="30">
        <v>0.3</v>
      </c>
      <c r="U50" s="30" t="s">
        <v>50</v>
      </c>
      <c r="V50" s="30" t="s">
        <v>46</v>
      </c>
      <c r="W50" s="30" t="s">
        <v>80</v>
      </c>
      <c r="X50" s="30">
        <v>0.6</v>
      </c>
      <c r="Y50" s="30" t="s">
        <v>50</v>
      </c>
      <c r="Z50" s="30" t="s">
        <v>52</v>
      </c>
      <c r="AA50" s="30">
        <v>1E-3</v>
      </c>
      <c r="AB50" s="30" t="s">
        <v>45</v>
      </c>
      <c r="AC50" s="30" t="s">
        <v>53</v>
      </c>
      <c r="AD50" s="30" t="s">
        <v>54</v>
      </c>
      <c r="AE50" s="30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30"/>
      <c r="BF50" s="42"/>
      <c r="BG50" s="43"/>
      <c r="BH50" s="42"/>
      <c r="BI50" s="42"/>
      <c r="BJ50" s="42"/>
      <c r="BK50" s="42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1" ht="10.199999999999999" x14ac:dyDescent="0.2">
      <c r="A51" s="30"/>
      <c r="B51" s="32">
        <v>0</v>
      </c>
      <c r="C51" s="32" t="s">
        <v>55</v>
      </c>
      <c r="D51" s="49" t="s">
        <v>81</v>
      </c>
      <c r="E51" s="34" t="s">
        <v>76</v>
      </c>
      <c r="F51" s="30"/>
      <c r="G51" s="35" t="s">
        <v>39</v>
      </c>
      <c r="H51" s="34" t="s">
        <v>43</v>
      </c>
      <c r="I51" s="34" t="s">
        <v>44</v>
      </c>
      <c r="J51" s="34">
        <v>100</v>
      </c>
      <c r="K51" s="34">
        <v>1</v>
      </c>
      <c r="L51" s="34" t="s">
        <v>45</v>
      </c>
      <c r="M51" s="34" t="s">
        <v>70</v>
      </c>
      <c r="N51" s="34" t="s">
        <v>77</v>
      </c>
      <c r="O51" s="34" t="s">
        <v>78</v>
      </c>
      <c r="P51" s="34">
        <v>0.4</v>
      </c>
      <c r="Q51" s="34" t="s">
        <v>79</v>
      </c>
      <c r="R51" s="34" t="s">
        <v>50</v>
      </c>
      <c r="S51" s="34" t="s">
        <v>51</v>
      </c>
      <c r="T51" s="34">
        <v>0.3</v>
      </c>
      <c r="U51" s="34" t="s">
        <v>50</v>
      </c>
      <c r="V51" s="34" t="s">
        <v>46</v>
      </c>
      <c r="W51" s="34" t="s">
        <v>80</v>
      </c>
      <c r="X51" s="34">
        <v>0.6</v>
      </c>
      <c r="Y51" s="34" t="s">
        <v>50</v>
      </c>
      <c r="Z51" s="34" t="s">
        <v>52</v>
      </c>
      <c r="AA51" s="34">
        <v>1E-3</v>
      </c>
      <c r="AB51" s="34" t="s">
        <v>45</v>
      </c>
      <c r="AC51" s="34" t="s">
        <v>53</v>
      </c>
      <c r="AD51" s="34" t="s">
        <v>54</v>
      </c>
      <c r="AE51" s="36"/>
      <c r="AF51" s="8">
        <v>288.24369999999999</v>
      </c>
      <c r="AG51" s="8">
        <v>159.8348</v>
      </c>
      <c r="AH51" s="8">
        <v>238.58099999999999</v>
      </c>
      <c r="AI51" s="8">
        <v>1180.6956</v>
      </c>
      <c r="AJ51" s="8">
        <v>192.4385</v>
      </c>
      <c r="AK51" s="8">
        <v>97135.929699999993</v>
      </c>
      <c r="AL51" s="8">
        <v>99.988699999999994</v>
      </c>
      <c r="AM51" s="8">
        <v>844234639.5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101.3096</v>
      </c>
      <c r="BC51" s="8">
        <v>33492956864</v>
      </c>
      <c r="BD51" s="8">
        <v>37</v>
      </c>
      <c r="BE51" s="36"/>
      <c r="BF51" s="32">
        <f>50*24</f>
        <v>1200</v>
      </c>
      <c r="BG51" s="37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</row>
    <row r="52" spans="1:81" ht="10.199999999999999" x14ac:dyDescent="0.2">
      <c r="A52" s="30"/>
      <c r="B52" s="32">
        <v>1</v>
      </c>
      <c r="C52" s="32" t="s">
        <v>55</v>
      </c>
      <c r="D52" s="49" t="s">
        <v>81</v>
      </c>
      <c r="E52" s="34" t="s">
        <v>76</v>
      </c>
      <c r="F52" s="30"/>
      <c r="G52" s="35" t="s">
        <v>39</v>
      </c>
      <c r="H52" s="34" t="s">
        <v>43</v>
      </c>
      <c r="I52" s="34" t="s">
        <v>44</v>
      </c>
      <c r="J52" s="34">
        <v>100</v>
      </c>
      <c r="K52" s="34">
        <v>1</v>
      </c>
      <c r="L52" s="34" t="s">
        <v>45</v>
      </c>
      <c r="M52" s="34" t="s">
        <v>70</v>
      </c>
      <c r="N52" s="32" t="s">
        <v>82</v>
      </c>
      <c r="O52" s="32" t="s">
        <v>83</v>
      </c>
      <c r="P52" s="34">
        <v>0.4</v>
      </c>
      <c r="Q52" s="32" t="s">
        <v>84</v>
      </c>
      <c r="R52" s="34" t="s">
        <v>50</v>
      </c>
      <c r="S52" s="34" t="s">
        <v>51</v>
      </c>
      <c r="T52" s="34">
        <v>0.3</v>
      </c>
      <c r="U52" s="34" t="s">
        <v>50</v>
      </c>
      <c r="V52" s="34" t="s">
        <v>46</v>
      </c>
      <c r="W52" s="32" t="s">
        <v>85</v>
      </c>
      <c r="X52" s="34">
        <v>0.6</v>
      </c>
      <c r="Y52" s="34" t="s">
        <v>50</v>
      </c>
      <c r="Z52" s="34" t="s">
        <v>52</v>
      </c>
      <c r="AA52" s="34">
        <v>1E-3</v>
      </c>
      <c r="AB52" s="34" t="s">
        <v>45</v>
      </c>
      <c r="AC52" s="34" t="s">
        <v>53</v>
      </c>
      <c r="AD52" s="34" t="s">
        <v>54</v>
      </c>
      <c r="AE52" s="36"/>
      <c r="AF52" s="8">
        <v>287.29570000000001</v>
      </c>
      <c r="AG52" s="8">
        <v>428.79160000000002</v>
      </c>
      <c r="AH52" s="8">
        <v>243.0763</v>
      </c>
      <c r="AI52" s="8">
        <v>770.43730000000005</v>
      </c>
      <c r="AJ52" s="8">
        <v>187.82859999999999</v>
      </c>
      <c r="AK52" s="8">
        <v>2032.0081</v>
      </c>
      <c r="AL52" s="8">
        <v>111.1439</v>
      </c>
      <c r="AM52" s="8">
        <v>6884898.7559000002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113</v>
      </c>
      <c r="BC52" s="8">
        <v>17671212.218800001</v>
      </c>
      <c r="BD52" s="8">
        <v>32</v>
      </c>
      <c r="BE52" s="36"/>
      <c r="BF52" s="32">
        <f>43*24</f>
        <v>1032</v>
      </c>
      <c r="BG52" s="37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</row>
    <row r="53" spans="1:81" ht="10.199999999999999" x14ac:dyDescent="0.2">
      <c r="A53" s="30"/>
      <c r="B53" s="32">
        <v>2</v>
      </c>
      <c r="C53" s="32" t="s">
        <v>55</v>
      </c>
      <c r="D53" s="49" t="s">
        <v>81</v>
      </c>
      <c r="E53" s="34" t="s">
        <v>76</v>
      </c>
      <c r="F53" s="30"/>
      <c r="G53" s="35" t="s">
        <v>39</v>
      </c>
      <c r="H53" s="34" t="s">
        <v>43</v>
      </c>
      <c r="I53" s="34" t="s">
        <v>44</v>
      </c>
      <c r="J53" s="34">
        <v>100</v>
      </c>
      <c r="K53" s="34">
        <v>1</v>
      </c>
      <c r="L53" s="34" t="s">
        <v>45</v>
      </c>
      <c r="M53" s="34" t="s">
        <v>70</v>
      </c>
      <c r="N53" s="32" t="s">
        <v>86</v>
      </c>
      <c r="O53" s="34" t="s">
        <v>78</v>
      </c>
      <c r="P53" s="34">
        <v>0.4</v>
      </c>
      <c r="Q53" s="34" t="s">
        <v>79</v>
      </c>
      <c r="R53" s="34" t="s">
        <v>50</v>
      </c>
      <c r="S53" s="34" t="s">
        <v>51</v>
      </c>
      <c r="T53" s="34">
        <v>0.3</v>
      </c>
      <c r="U53" s="34" t="s">
        <v>50</v>
      </c>
      <c r="V53" s="34" t="s">
        <v>46</v>
      </c>
      <c r="W53" s="32" t="s">
        <v>87</v>
      </c>
      <c r="X53" s="34">
        <v>0.6</v>
      </c>
      <c r="Y53" s="34" t="s">
        <v>50</v>
      </c>
      <c r="Z53" s="34" t="s">
        <v>52</v>
      </c>
      <c r="AA53" s="34">
        <v>1E-3</v>
      </c>
      <c r="AB53" s="34" t="s">
        <v>45</v>
      </c>
      <c r="AC53" s="34" t="s">
        <v>53</v>
      </c>
      <c r="AD53" s="34" t="s">
        <v>54</v>
      </c>
      <c r="AE53" s="36"/>
      <c r="AF53" s="8">
        <v>300.74200000000002</v>
      </c>
      <c r="AG53" s="8">
        <v>418.48559999999998</v>
      </c>
      <c r="AH53" s="8">
        <v>267.67430000000002</v>
      </c>
      <c r="AI53" s="8">
        <v>486.29329999999999</v>
      </c>
      <c r="AJ53" s="8">
        <v>229.7236</v>
      </c>
      <c r="AK53" s="8">
        <v>9930.9779999999992</v>
      </c>
      <c r="AL53" s="8">
        <v>145.47559999999999</v>
      </c>
      <c r="AM53" s="8">
        <v>851995264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100.82299999999999</v>
      </c>
      <c r="BC53" s="8">
        <v>507013283840</v>
      </c>
      <c r="BD53" s="8">
        <v>38</v>
      </c>
      <c r="BE53" s="36"/>
      <c r="BF53" s="32">
        <f>66*24</f>
        <v>1584</v>
      </c>
      <c r="BG53" s="37"/>
      <c r="BH53" s="32"/>
      <c r="BI53" s="32"/>
      <c r="BJ53" s="32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73"/>
    </row>
    <row r="54" spans="1:81" ht="10.199999999999999" x14ac:dyDescent="0.2">
      <c r="A54" s="30"/>
      <c r="B54" s="32">
        <v>3</v>
      </c>
      <c r="C54" s="32" t="s">
        <v>55</v>
      </c>
      <c r="D54" s="49" t="s">
        <v>81</v>
      </c>
      <c r="E54" s="34" t="s">
        <v>76</v>
      </c>
      <c r="F54" s="30"/>
      <c r="G54" s="35" t="s">
        <v>39</v>
      </c>
      <c r="H54" s="34" t="s">
        <v>43</v>
      </c>
      <c r="I54" s="34" t="s">
        <v>44</v>
      </c>
      <c r="J54" s="34">
        <v>100</v>
      </c>
      <c r="K54" s="34">
        <v>1</v>
      </c>
      <c r="L54" s="34" t="s">
        <v>45</v>
      </c>
      <c r="M54" s="34" t="s">
        <v>70</v>
      </c>
      <c r="N54" s="32" t="s">
        <v>86</v>
      </c>
      <c r="O54" s="34" t="s">
        <v>78</v>
      </c>
      <c r="P54" s="34">
        <v>0.4</v>
      </c>
      <c r="Q54" s="34" t="s">
        <v>79</v>
      </c>
      <c r="R54" s="34" t="s">
        <v>50</v>
      </c>
      <c r="S54" s="32" t="s">
        <v>70</v>
      </c>
      <c r="T54" s="34">
        <v>0.3</v>
      </c>
      <c r="U54" s="34" t="s">
        <v>50</v>
      </c>
      <c r="V54" s="34" t="s">
        <v>46</v>
      </c>
      <c r="W54" s="32" t="s">
        <v>87</v>
      </c>
      <c r="X54" s="34">
        <v>0.6</v>
      </c>
      <c r="Y54" s="34" t="s">
        <v>50</v>
      </c>
      <c r="Z54" s="34" t="s">
        <v>52</v>
      </c>
      <c r="AA54" s="34">
        <v>1E-3</v>
      </c>
      <c r="AB54" s="34" t="s">
        <v>45</v>
      </c>
      <c r="AC54" s="34" t="s">
        <v>53</v>
      </c>
      <c r="AD54" s="34" t="s">
        <v>54</v>
      </c>
      <c r="AE54" s="36"/>
      <c r="AF54" s="8">
        <v>299.12139999999999</v>
      </c>
      <c r="AG54" s="8">
        <v>1986.8671999999999</v>
      </c>
      <c r="AH54" s="8">
        <v>268.48259999999999</v>
      </c>
      <c r="AI54" s="8">
        <v>108340.8398</v>
      </c>
      <c r="AJ54" s="8">
        <v>236.5164</v>
      </c>
      <c r="AK54" s="8">
        <v>7610836.75</v>
      </c>
      <c r="AL54" s="8">
        <v>146.0342</v>
      </c>
      <c r="AM54" s="8">
        <v>600116559872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>
        <v>141</v>
      </c>
      <c r="BC54" s="8">
        <v>1176486871040</v>
      </c>
      <c r="BD54" s="8">
        <v>31</v>
      </c>
      <c r="BE54" s="36"/>
      <c r="BF54" s="32">
        <f>63*24</f>
        <v>1512</v>
      </c>
      <c r="BG54" s="37"/>
      <c r="BH54" s="32"/>
      <c r="BI54" s="32"/>
      <c r="BJ54" s="32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73"/>
    </row>
    <row r="55" spans="1:81" ht="10.199999999999999" x14ac:dyDescent="0.2">
      <c r="A55" s="30"/>
      <c r="B55" s="32">
        <v>4</v>
      </c>
      <c r="C55" s="32" t="s">
        <v>55</v>
      </c>
      <c r="D55" s="49" t="s">
        <v>56</v>
      </c>
      <c r="E55" s="34" t="s">
        <v>76</v>
      </c>
      <c r="F55" s="30"/>
      <c r="G55" s="35" t="s">
        <v>39</v>
      </c>
      <c r="H55" s="34" t="s">
        <v>43</v>
      </c>
      <c r="I55" s="34" t="s">
        <v>44</v>
      </c>
      <c r="J55" s="34">
        <v>100</v>
      </c>
      <c r="K55" s="34">
        <v>1</v>
      </c>
      <c r="L55" s="34" t="s">
        <v>45</v>
      </c>
      <c r="M55" s="34" t="s">
        <v>70</v>
      </c>
      <c r="N55" s="32" t="s">
        <v>88</v>
      </c>
      <c r="O55" s="32" t="s">
        <v>89</v>
      </c>
      <c r="P55" s="32">
        <v>0.5</v>
      </c>
      <c r="Q55" s="32" t="s">
        <v>84</v>
      </c>
      <c r="R55" s="34" t="s">
        <v>50</v>
      </c>
      <c r="S55" s="34" t="s">
        <v>51</v>
      </c>
      <c r="T55" s="32">
        <v>0.4</v>
      </c>
      <c r="U55" s="34" t="s">
        <v>50</v>
      </c>
      <c r="V55" s="34" t="s">
        <v>46</v>
      </c>
      <c r="W55" s="34" t="s">
        <v>80</v>
      </c>
      <c r="X55" s="32">
        <v>0.7</v>
      </c>
      <c r="Y55" s="34" t="s">
        <v>50</v>
      </c>
      <c r="Z55" s="34" t="s">
        <v>52</v>
      </c>
      <c r="AA55" s="34">
        <v>1E-3</v>
      </c>
      <c r="AB55" s="34" t="s">
        <v>45</v>
      </c>
      <c r="AC55" s="34" t="s">
        <v>53</v>
      </c>
      <c r="AD55" s="34" t="s">
        <v>54</v>
      </c>
      <c r="AE55" s="36"/>
      <c r="AF55" s="8">
        <v>293.0872</v>
      </c>
      <c r="AG55" s="8">
        <v>443.50310000000002</v>
      </c>
      <c r="AH55" s="8">
        <v>256.00439999999998</v>
      </c>
      <c r="AI55" s="8">
        <v>997.31759999999997</v>
      </c>
      <c r="AJ55" s="8">
        <v>210.42590000000001</v>
      </c>
      <c r="AK55" s="8">
        <v>16524.132300000001</v>
      </c>
      <c r="AL55" s="8">
        <v>116.5292</v>
      </c>
      <c r="AM55" s="8">
        <v>427462492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118.6767</v>
      </c>
      <c r="BC55" s="8">
        <v>1502693920</v>
      </c>
      <c r="BD55" s="8">
        <v>32</v>
      </c>
      <c r="BE55" s="36"/>
      <c r="BF55" s="32">
        <f>26*24</f>
        <v>624</v>
      </c>
      <c r="BG55" s="37"/>
      <c r="BH55" s="32"/>
      <c r="BI55" s="32"/>
      <c r="BJ55" s="32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73"/>
    </row>
    <row r="56" spans="1:81" ht="10.199999999999999" x14ac:dyDescent="0.2">
      <c r="A56" s="30"/>
      <c r="B56" s="32">
        <v>5</v>
      </c>
      <c r="C56" s="32" t="s">
        <v>55</v>
      </c>
      <c r="D56" s="49" t="s">
        <v>56</v>
      </c>
      <c r="E56" s="34" t="s">
        <v>76</v>
      </c>
      <c r="F56" s="30"/>
      <c r="G56" s="35" t="s">
        <v>39</v>
      </c>
      <c r="H56" s="34" t="s">
        <v>43</v>
      </c>
      <c r="I56" s="34" t="s">
        <v>44</v>
      </c>
      <c r="J56" s="34">
        <v>100</v>
      </c>
      <c r="K56" s="34">
        <v>1</v>
      </c>
      <c r="L56" s="34" t="s">
        <v>45</v>
      </c>
      <c r="M56" s="34" t="s">
        <v>70</v>
      </c>
      <c r="N56" s="32" t="s">
        <v>88</v>
      </c>
      <c r="O56" s="32" t="s">
        <v>89</v>
      </c>
      <c r="P56" s="32">
        <v>0.6</v>
      </c>
      <c r="Q56" s="32" t="s">
        <v>84</v>
      </c>
      <c r="R56" s="34" t="s">
        <v>50</v>
      </c>
      <c r="S56" s="34" t="s">
        <v>51</v>
      </c>
      <c r="T56" s="32">
        <v>0.5</v>
      </c>
      <c r="U56" s="34" t="s">
        <v>50</v>
      </c>
      <c r="V56" s="34" t="s">
        <v>46</v>
      </c>
      <c r="W56" s="34" t="s">
        <v>80</v>
      </c>
      <c r="X56" s="32">
        <v>0.8</v>
      </c>
      <c r="Y56" s="34" t="s">
        <v>50</v>
      </c>
      <c r="Z56" s="34" t="s">
        <v>52</v>
      </c>
      <c r="AA56" s="34">
        <v>1E-3</v>
      </c>
      <c r="AB56" s="34" t="s">
        <v>45</v>
      </c>
      <c r="AC56" s="34" t="s">
        <v>53</v>
      </c>
      <c r="AD56" s="34" t="s">
        <v>54</v>
      </c>
      <c r="AE56" s="36"/>
      <c r="AF56" s="8">
        <v>301.47980000000001</v>
      </c>
      <c r="AG56" s="8">
        <v>497.94220000000001</v>
      </c>
      <c r="AH56" s="8">
        <v>274.45310000000001</v>
      </c>
      <c r="AI56" s="8">
        <v>2758.4801000000002</v>
      </c>
      <c r="AJ56" s="8">
        <v>241.1728</v>
      </c>
      <c r="AK56" s="8">
        <v>71752.248000000007</v>
      </c>
      <c r="AL56" s="8">
        <v>154.61789999999999</v>
      </c>
      <c r="AM56" s="8">
        <v>2386707648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>
        <v>153.43100000000001</v>
      </c>
      <c r="BC56" s="8">
        <v>7478609152</v>
      </c>
      <c r="BD56" s="8">
        <v>32</v>
      </c>
      <c r="BE56" s="36"/>
      <c r="BF56" s="32">
        <f>27*24</f>
        <v>648</v>
      </c>
      <c r="BG56" s="37"/>
      <c r="BH56" s="32"/>
      <c r="BI56" s="32"/>
      <c r="BJ56" s="32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73"/>
    </row>
    <row r="57" spans="1:81" ht="10.199999999999999" x14ac:dyDescent="0.2">
      <c r="A57" s="30"/>
      <c r="B57" s="50">
        <v>6.1</v>
      </c>
      <c r="C57" s="32" t="s">
        <v>55</v>
      </c>
      <c r="D57" s="51" t="s">
        <v>56</v>
      </c>
      <c r="E57" s="34" t="s">
        <v>76</v>
      </c>
      <c r="F57" s="30"/>
      <c r="G57" s="35" t="s">
        <v>39</v>
      </c>
      <c r="H57" s="34" t="s">
        <v>43</v>
      </c>
      <c r="I57" s="34" t="s">
        <v>44</v>
      </c>
      <c r="J57" s="52">
        <v>100</v>
      </c>
      <c r="K57" s="50">
        <v>2</v>
      </c>
      <c r="L57" s="34" t="s">
        <v>45</v>
      </c>
      <c r="M57" s="52" t="s">
        <v>70</v>
      </c>
      <c r="N57" s="52" t="s">
        <v>77</v>
      </c>
      <c r="O57" s="52" t="s">
        <v>78</v>
      </c>
      <c r="P57" s="52">
        <v>0.4</v>
      </c>
      <c r="Q57" s="34" t="s">
        <v>79</v>
      </c>
      <c r="R57" s="52" t="s">
        <v>50</v>
      </c>
      <c r="S57" s="52" t="s">
        <v>51</v>
      </c>
      <c r="T57" s="52">
        <v>0.3</v>
      </c>
      <c r="U57" s="52" t="s">
        <v>50</v>
      </c>
      <c r="V57" s="34" t="s">
        <v>46</v>
      </c>
      <c r="W57" s="52" t="s">
        <v>80</v>
      </c>
      <c r="X57" s="52">
        <v>0.6</v>
      </c>
      <c r="Y57" s="52" t="s">
        <v>50</v>
      </c>
      <c r="Z57" s="52" t="s">
        <v>52</v>
      </c>
      <c r="AA57" s="52">
        <v>1E-3</v>
      </c>
      <c r="AB57" s="34" t="s">
        <v>45</v>
      </c>
      <c r="AC57" s="52" t="s">
        <v>53</v>
      </c>
      <c r="AD57" s="52" t="s">
        <v>54</v>
      </c>
      <c r="AE57" s="36"/>
      <c r="AF57" s="8">
        <v>314.6062</v>
      </c>
      <c r="AG57" s="8">
        <v>406.16789999999997</v>
      </c>
      <c r="AH57" s="8">
        <v>310.04450000000003</v>
      </c>
      <c r="AI57" s="8">
        <v>304.44260000000003</v>
      </c>
      <c r="AJ57" s="8">
        <v>256.69850000000002</v>
      </c>
      <c r="AK57" s="8">
        <v>313.13589999999999</v>
      </c>
      <c r="AL57" s="8">
        <v>211.48330000000001</v>
      </c>
      <c r="AM57" s="8">
        <v>161.29759999999999</v>
      </c>
      <c r="AN57" s="8">
        <v>145.3278</v>
      </c>
      <c r="AO57" s="8">
        <v>96.801900000000003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125.4196</v>
      </c>
      <c r="BC57" s="8">
        <v>56.595999999999997</v>
      </c>
      <c r="BD57" s="8">
        <v>58</v>
      </c>
      <c r="BE57" s="36"/>
      <c r="BF57" s="32">
        <f>49*24</f>
        <v>1176</v>
      </c>
      <c r="BG57" s="37" t="s">
        <v>90</v>
      </c>
      <c r="BH57" s="32"/>
      <c r="BI57" s="32"/>
      <c r="BJ57" s="32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73"/>
    </row>
    <row r="58" spans="1:81" ht="10.199999999999999" x14ac:dyDescent="0.2">
      <c r="A58" s="30"/>
      <c r="B58" s="32">
        <v>6.2</v>
      </c>
      <c r="C58" s="32" t="s">
        <v>55</v>
      </c>
      <c r="D58" s="49" t="s">
        <v>91</v>
      </c>
      <c r="E58" s="34" t="s">
        <v>76</v>
      </c>
      <c r="F58" s="30"/>
      <c r="G58" s="35" t="s">
        <v>39</v>
      </c>
      <c r="H58" s="34" t="s">
        <v>43</v>
      </c>
      <c r="I58" s="53" t="s">
        <v>92</v>
      </c>
      <c r="J58" s="53">
        <v>300</v>
      </c>
      <c r="K58" s="32">
        <v>2</v>
      </c>
      <c r="L58" s="34" t="s">
        <v>45</v>
      </c>
      <c r="M58" s="34" t="s">
        <v>70</v>
      </c>
      <c r="N58" s="34" t="s">
        <v>77</v>
      </c>
      <c r="O58" s="34" t="s">
        <v>78</v>
      </c>
      <c r="P58" s="34">
        <v>0.4</v>
      </c>
      <c r="Q58" s="34" t="s">
        <v>79</v>
      </c>
      <c r="R58" s="34" t="s">
        <v>50</v>
      </c>
      <c r="S58" s="34" t="s">
        <v>51</v>
      </c>
      <c r="T58" s="34">
        <v>0.3</v>
      </c>
      <c r="U58" s="34" t="s">
        <v>50</v>
      </c>
      <c r="V58" s="34" t="s">
        <v>46</v>
      </c>
      <c r="W58" s="34" t="s">
        <v>80</v>
      </c>
      <c r="X58" s="34">
        <v>0.6</v>
      </c>
      <c r="Y58" s="34" t="s">
        <v>50</v>
      </c>
      <c r="Z58" s="34" t="s">
        <v>52</v>
      </c>
      <c r="AA58" s="34">
        <v>1E-3</v>
      </c>
      <c r="AB58" s="34" t="s">
        <v>45</v>
      </c>
      <c r="AC58" s="34" t="s">
        <v>53</v>
      </c>
      <c r="AD58" s="34" t="s">
        <v>54</v>
      </c>
      <c r="AE58" s="36"/>
      <c r="AF58" s="8">
        <v>313.39670000000001</v>
      </c>
      <c r="AG58" s="8">
        <v>440.60410000000002</v>
      </c>
      <c r="AH58" s="8">
        <v>280.93349999999998</v>
      </c>
      <c r="AI58" s="8">
        <v>319.10300000000001</v>
      </c>
      <c r="AJ58" s="8">
        <v>247.4119</v>
      </c>
      <c r="AK58" s="8">
        <v>377.32810000000001</v>
      </c>
      <c r="AL58" s="8">
        <v>233.04480000000001</v>
      </c>
      <c r="AM58" s="8">
        <v>308.96080000000001</v>
      </c>
      <c r="AN58" s="54">
        <v>173.31469999999999</v>
      </c>
      <c r="AO58" s="54">
        <v>937.94100000000003</v>
      </c>
      <c r="AP58" s="54">
        <v>106.1776</v>
      </c>
      <c r="AQ58" s="54">
        <v>588.88250000000005</v>
      </c>
      <c r="AR58" s="54">
        <v>67.054100000000005</v>
      </c>
      <c r="AS58" s="54">
        <v>2807.7008999999998</v>
      </c>
      <c r="AT58" s="8"/>
      <c r="AU58" s="8"/>
      <c r="AV58" s="8"/>
      <c r="AW58" s="8"/>
      <c r="AX58" s="8"/>
      <c r="AY58" s="8"/>
      <c r="AZ58" s="8"/>
      <c r="BA58" s="8"/>
      <c r="BB58" s="8">
        <v>61.482900000000001</v>
      </c>
      <c r="BC58" s="8">
        <v>566.74800000000005</v>
      </c>
      <c r="BD58" s="8">
        <v>120</v>
      </c>
      <c r="BE58" s="36"/>
      <c r="BF58" s="32">
        <f>47*24</f>
        <v>1128</v>
      </c>
      <c r="BG58" s="37"/>
      <c r="BH58" s="32"/>
      <c r="BI58" s="32"/>
      <c r="BJ58" s="32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73"/>
    </row>
    <row r="59" spans="1:81" ht="10.199999999999999" x14ac:dyDescent="0.2">
      <c r="A59" s="30"/>
      <c r="B59" s="32">
        <v>7</v>
      </c>
      <c r="C59" s="32" t="s">
        <v>55</v>
      </c>
      <c r="D59" s="49" t="s">
        <v>73</v>
      </c>
      <c r="E59" s="34" t="s">
        <v>76</v>
      </c>
      <c r="F59" s="30"/>
      <c r="G59" s="35" t="s">
        <v>39</v>
      </c>
      <c r="H59" s="34" t="s">
        <v>43</v>
      </c>
      <c r="I59" s="34" t="s">
        <v>44</v>
      </c>
      <c r="J59" s="34">
        <v>100</v>
      </c>
      <c r="K59" s="34">
        <v>1</v>
      </c>
      <c r="L59" s="34" t="s">
        <v>45</v>
      </c>
      <c r="M59" s="34" t="s">
        <v>70</v>
      </c>
      <c r="N59" s="34" t="s">
        <v>77</v>
      </c>
      <c r="O59" s="34" t="s">
        <v>78</v>
      </c>
      <c r="P59" s="34">
        <v>0.4</v>
      </c>
      <c r="Q59" s="34" t="s">
        <v>79</v>
      </c>
      <c r="R59" s="53" t="s">
        <v>93</v>
      </c>
      <c r="S59" s="34" t="s">
        <v>51</v>
      </c>
      <c r="T59" s="34">
        <v>0.3</v>
      </c>
      <c r="U59" s="34" t="s">
        <v>50</v>
      </c>
      <c r="V59" s="34" t="s">
        <v>46</v>
      </c>
      <c r="W59" s="34" t="s">
        <v>80</v>
      </c>
      <c r="X59" s="34">
        <v>0.6</v>
      </c>
      <c r="Y59" s="34" t="s">
        <v>50</v>
      </c>
      <c r="Z59" s="34" t="s">
        <v>52</v>
      </c>
      <c r="AA59" s="34">
        <v>1E-3</v>
      </c>
      <c r="AB59" s="34" t="s">
        <v>45</v>
      </c>
      <c r="AC59" s="34" t="s">
        <v>53</v>
      </c>
      <c r="AD59" s="34" t="s">
        <v>54</v>
      </c>
      <c r="AE59" s="36"/>
      <c r="AF59" s="8">
        <v>288.34960000000001</v>
      </c>
      <c r="AG59" s="8">
        <v>717.57069999999999</v>
      </c>
      <c r="AH59" s="8">
        <v>238.78460000000001</v>
      </c>
      <c r="AI59" s="8">
        <v>2520.1176999999998</v>
      </c>
      <c r="AJ59" s="8">
        <v>184.50620000000001</v>
      </c>
      <c r="AK59" s="8">
        <v>16009.2925</v>
      </c>
      <c r="AL59" s="8">
        <v>113.0813</v>
      </c>
      <c r="AM59" s="8">
        <v>94632272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98.753100000000003</v>
      </c>
      <c r="BC59" s="8">
        <v>176911824</v>
      </c>
      <c r="BD59" s="8">
        <v>31</v>
      </c>
      <c r="BE59" s="36"/>
      <c r="BF59" s="32">
        <f t="shared" ref="BF59:BF62" si="1">50*24</f>
        <v>1200</v>
      </c>
      <c r="BG59" s="37"/>
      <c r="BH59" s="32"/>
      <c r="BI59" s="32"/>
      <c r="BJ59" s="32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73"/>
    </row>
    <row r="60" spans="1:81" ht="10.199999999999999" x14ac:dyDescent="0.2">
      <c r="A60" s="30"/>
      <c r="B60" s="32">
        <v>8</v>
      </c>
      <c r="C60" s="32" t="s">
        <v>55</v>
      </c>
      <c r="D60" s="49" t="s">
        <v>73</v>
      </c>
      <c r="E60" s="34" t="s">
        <v>76</v>
      </c>
      <c r="F60" s="30"/>
      <c r="G60" s="35" t="s">
        <v>39</v>
      </c>
      <c r="H60" s="34" t="s">
        <v>43</v>
      </c>
      <c r="I60" s="34" t="s">
        <v>44</v>
      </c>
      <c r="J60" s="34">
        <v>100</v>
      </c>
      <c r="K60" s="34">
        <v>1</v>
      </c>
      <c r="L60" s="34" t="s">
        <v>45</v>
      </c>
      <c r="M60" s="34" t="s">
        <v>70</v>
      </c>
      <c r="N60" s="34" t="s">
        <v>77</v>
      </c>
      <c r="O60" s="34" t="s">
        <v>78</v>
      </c>
      <c r="P60" s="34">
        <v>0.4</v>
      </c>
      <c r="Q60" s="34" t="s">
        <v>79</v>
      </c>
      <c r="R60" s="34" t="s">
        <v>50</v>
      </c>
      <c r="S60" s="34" t="s">
        <v>51</v>
      </c>
      <c r="T60" s="34">
        <v>0.3</v>
      </c>
      <c r="U60" s="53" t="s">
        <v>93</v>
      </c>
      <c r="V60" s="34" t="s">
        <v>46</v>
      </c>
      <c r="W60" s="34" t="s">
        <v>80</v>
      </c>
      <c r="X60" s="34">
        <v>0.6</v>
      </c>
      <c r="Y60" s="34" t="s">
        <v>50</v>
      </c>
      <c r="Z60" s="34" t="s">
        <v>52</v>
      </c>
      <c r="AA60" s="34">
        <v>1E-3</v>
      </c>
      <c r="AB60" s="34" t="s">
        <v>45</v>
      </c>
      <c r="AC60" s="34" t="s">
        <v>53</v>
      </c>
      <c r="AD60" s="34" t="s">
        <v>54</v>
      </c>
      <c r="AE60" s="36"/>
      <c r="AF60" s="8">
        <v>286.09050000000002</v>
      </c>
      <c r="AG60" s="8">
        <v>420.59690000000001</v>
      </c>
      <c r="AH60" s="8">
        <v>239.3595</v>
      </c>
      <c r="AI60" s="8">
        <v>1600.1860999999999</v>
      </c>
      <c r="AJ60" s="8">
        <v>191.1053</v>
      </c>
      <c r="AK60" s="8">
        <v>39894.538099999998</v>
      </c>
      <c r="AL60" s="8">
        <v>106.41249999999999</v>
      </c>
      <c r="AM60" s="8">
        <v>344251656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107.9019</v>
      </c>
      <c r="BC60" s="8">
        <v>1310702448</v>
      </c>
      <c r="BD60" s="8">
        <v>33</v>
      </c>
      <c r="BE60" s="36"/>
      <c r="BF60" s="32">
        <f t="shared" si="1"/>
        <v>1200</v>
      </c>
      <c r="BG60" s="37"/>
      <c r="BH60" s="32"/>
      <c r="BI60" s="32"/>
      <c r="BJ60" s="32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73"/>
    </row>
    <row r="61" spans="1:81" ht="10.199999999999999" x14ac:dyDescent="0.2">
      <c r="A61" s="30"/>
      <c r="B61" s="32">
        <v>9</v>
      </c>
      <c r="C61" s="32" t="s">
        <v>55</v>
      </c>
      <c r="D61" s="49" t="s">
        <v>73</v>
      </c>
      <c r="E61" s="34" t="s">
        <v>76</v>
      </c>
      <c r="F61" s="30"/>
      <c r="G61" s="35" t="s">
        <v>39</v>
      </c>
      <c r="H61" s="34" t="s">
        <v>43</v>
      </c>
      <c r="I61" s="34" t="s">
        <v>44</v>
      </c>
      <c r="J61" s="34">
        <v>100</v>
      </c>
      <c r="K61" s="34">
        <v>1</v>
      </c>
      <c r="L61" s="34" t="s">
        <v>45</v>
      </c>
      <c r="M61" s="34" t="s">
        <v>70</v>
      </c>
      <c r="N61" s="34" t="s">
        <v>77</v>
      </c>
      <c r="O61" s="34" t="s">
        <v>78</v>
      </c>
      <c r="P61" s="34">
        <v>0.4</v>
      </c>
      <c r="Q61" s="34" t="s">
        <v>79</v>
      </c>
      <c r="R61" s="53" t="s">
        <v>93</v>
      </c>
      <c r="S61" s="34" t="s">
        <v>51</v>
      </c>
      <c r="T61" s="34">
        <v>0.3</v>
      </c>
      <c r="U61" s="53" t="s">
        <v>93</v>
      </c>
      <c r="V61" s="34" t="s">
        <v>46</v>
      </c>
      <c r="W61" s="34" t="s">
        <v>80</v>
      </c>
      <c r="X61" s="34">
        <v>0.6</v>
      </c>
      <c r="Y61" s="34" t="s">
        <v>50</v>
      </c>
      <c r="Z61" s="34" t="s">
        <v>52</v>
      </c>
      <c r="AA61" s="34">
        <v>1E-3</v>
      </c>
      <c r="AB61" s="34" t="s">
        <v>45</v>
      </c>
      <c r="AC61" s="34" t="s">
        <v>53</v>
      </c>
      <c r="AD61" s="34" t="s">
        <v>54</v>
      </c>
      <c r="AE61" s="36"/>
      <c r="AF61" s="8">
        <v>286.60480000000001</v>
      </c>
      <c r="AG61" s="8">
        <v>484.61250000000001</v>
      </c>
      <c r="AH61" s="8">
        <v>238.96350000000001</v>
      </c>
      <c r="AI61" s="8">
        <v>654.89819999999997</v>
      </c>
      <c r="AJ61" s="8">
        <v>180.4615</v>
      </c>
      <c r="AK61" s="8">
        <v>1185.5608999999999</v>
      </c>
      <c r="AL61" s="8">
        <v>108.1707</v>
      </c>
      <c r="AM61" s="8">
        <v>214.4837</v>
      </c>
      <c r="AN61" s="8">
        <v>100.2355</v>
      </c>
      <c r="AO61" s="8">
        <v>370530792</v>
      </c>
      <c r="AP61" s="8">
        <v>92.269099999999995</v>
      </c>
      <c r="AQ61" s="8">
        <v>113115036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92.269099999999995</v>
      </c>
      <c r="BC61" s="8">
        <v>113115036</v>
      </c>
      <c r="BD61" s="8">
        <v>57</v>
      </c>
      <c r="BE61" s="36"/>
      <c r="BF61" s="32">
        <f t="shared" si="1"/>
        <v>1200</v>
      </c>
      <c r="BG61" s="37"/>
      <c r="BH61" s="32"/>
      <c r="BI61" s="32"/>
      <c r="BJ61" s="32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73"/>
    </row>
    <row r="62" spans="1:81" ht="10.199999999999999" x14ac:dyDescent="0.2">
      <c r="A62" s="30"/>
      <c r="B62" s="32">
        <v>10.1</v>
      </c>
      <c r="C62" s="32" t="s">
        <v>55</v>
      </c>
      <c r="D62" s="49" t="s">
        <v>73</v>
      </c>
      <c r="E62" s="34" t="s">
        <v>76</v>
      </c>
      <c r="F62" s="30"/>
      <c r="G62" s="35" t="s">
        <v>39</v>
      </c>
      <c r="H62" s="34" t="s">
        <v>43</v>
      </c>
      <c r="I62" s="53" t="s">
        <v>92</v>
      </c>
      <c r="J62" s="34">
        <v>100</v>
      </c>
      <c r="K62" s="34">
        <v>1</v>
      </c>
      <c r="L62" s="34" t="s">
        <v>45</v>
      </c>
      <c r="M62" s="34" t="s">
        <v>70</v>
      </c>
      <c r="N62" s="34" t="s">
        <v>77</v>
      </c>
      <c r="O62" s="34" t="s">
        <v>78</v>
      </c>
      <c r="P62" s="34">
        <v>0.4</v>
      </c>
      <c r="Q62" s="34" t="s">
        <v>79</v>
      </c>
      <c r="R62" s="53" t="s">
        <v>93</v>
      </c>
      <c r="S62" s="34" t="s">
        <v>51</v>
      </c>
      <c r="T62" s="34">
        <v>0.3</v>
      </c>
      <c r="U62" s="53" t="s">
        <v>93</v>
      </c>
      <c r="V62" s="34" t="s">
        <v>46</v>
      </c>
      <c r="W62" s="34" t="s">
        <v>80</v>
      </c>
      <c r="X62" s="34">
        <v>0.6</v>
      </c>
      <c r="Y62" s="53" t="s">
        <v>93</v>
      </c>
      <c r="Z62" s="34" t="s">
        <v>52</v>
      </c>
      <c r="AA62" s="34">
        <v>1E-3</v>
      </c>
      <c r="AB62" s="34" t="s">
        <v>45</v>
      </c>
      <c r="AC62" s="34" t="s">
        <v>53</v>
      </c>
      <c r="AD62" s="34" t="s">
        <v>54</v>
      </c>
      <c r="AE62" s="36"/>
      <c r="AF62" s="54">
        <v>288.60980000000001</v>
      </c>
      <c r="AG62" s="55">
        <v>350.69690000000003</v>
      </c>
      <c r="AH62" s="55">
        <v>235.7518</v>
      </c>
      <c r="AI62" s="55">
        <v>288.09879999999998</v>
      </c>
      <c r="AJ62" s="55">
        <v>190.0736</v>
      </c>
      <c r="AK62" s="55">
        <v>224.3717</v>
      </c>
      <c r="AL62" s="55">
        <v>108.77679999999999</v>
      </c>
      <c r="AM62" s="55">
        <v>103.599</v>
      </c>
      <c r="AN62" s="55">
        <v>87.421899999999994</v>
      </c>
      <c r="AO62" s="55">
        <v>72.729100000000003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v>50</v>
      </c>
      <c r="BE62" s="36"/>
      <c r="BF62" s="32">
        <f t="shared" si="1"/>
        <v>1200</v>
      </c>
      <c r="BG62" s="37" t="s">
        <v>90</v>
      </c>
      <c r="BH62" s="32"/>
      <c r="BI62" s="32"/>
      <c r="BJ62" s="32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73"/>
    </row>
    <row r="63" spans="1:81" ht="10.199999999999999" x14ac:dyDescent="0.2">
      <c r="A63" s="30"/>
      <c r="B63" s="32">
        <v>10.199999999999999</v>
      </c>
      <c r="C63" s="32" t="s">
        <v>55</v>
      </c>
      <c r="D63" s="49" t="s">
        <v>94</v>
      </c>
      <c r="E63" s="34" t="s">
        <v>76</v>
      </c>
      <c r="F63" s="30"/>
      <c r="G63" s="35" t="s">
        <v>39</v>
      </c>
      <c r="H63" s="34" t="s">
        <v>43</v>
      </c>
      <c r="I63" s="53" t="s">
        <v>92</v>
      </c>
      <c r="J63" s="53">
        <v>300</v>
      </c>
      <c r="K63" s="34">
        <v>1</v>
      </c>
      <c r="L63" s="34" t="s">
        <v>45</v>
      </c>
      <c r="M63" s="34" t="s">
        <v>70</v>
      </c>
      <c r="N63" s="34" t="s">
        <v>77</v>
      </c>
      <c r="O63" s="34" t="s">
        <v>78</v>
      </c>
      <c r="P63" s="34">
        <v>0.4</v>
      </c>
      <c r="Q63" s="34" t="s">
        <v>79</v>
      </c>
      <c r="R63" s="53" t="s">
        <v>93</v>
      </c>
      <c r="S63" s="34" t="s">
        <v>51</v>
      </c>
      <c r="T63" s="34">
        <v>0.3</v>
      </c>
      <c r="U63" s="53" t="s">
        <v>93</v>
      </c>
      <c r="V63" s="34" t="s">
        <v>46</v>
      </c>
      <c r="W63" s="34" t="s">
        <v>80</v>
      </c>
      <c r="X63" s="34">
        <v>0.6</v>
      </c>
      <c r="Y63" s="53" t="s">
        <v>93</v>
      </c>
      <c r="Z63" s="34" t="s">
        <v>52</v>
      </c>
      <c r="AA63" s="34">
        <v>1E-3</v>
      </c>
      <c r="AB63" s="34" t="s">
        <v>45</v>
      </c>
      <c r="AC63" s="34" t="s">
        <v>53</v>
      </c>
      <c r="AD63" s="34" t="s">
        <v>54</v>
      </c>
      <c r="AE63" s="36"/>
      <c r="AF63" s="8">
        <v>286.12759999999997</v>
      </c>
      <c r="AG63" s="8">
        <v>346.36919999999998</v>
      </c>
      <c r="AH63" s="8">
        <v>236.34569999999999</v>
      </c>
      <c r="AI63" s="8">
        <v>284.86500000000001</v>
      </c>
      <c r="AJ63" s="8">
        <v>187.3844</v>
      </c>
      <c r="AK63" s="8">
        <v>219.64789999999999</v>
      </c>
      <c r="AL63" s="8">
        <v>100.5626</v>
      </c>
      <c r="AM63" s="8">
        <v>99.868700000000004</v>
      </c>
      <c r="AN63" s="8">
        <v>92.689599999999999</v>
      </c>
      <c r="AO63" s="8">
        <v>69.400700000000001</v>
      </c>
      <c r="AP63" s="8">
        <v>92.344700000000003</v>
      </c>
      <c r="AQ63" s="8">
        <v>63.266500000000001</v>
      </c>
      <c r="AR63" s="8">
        <v>86.280299999999997</v>
      </c>
      <c r="AS63" s="8">
        <v>64.016599999999997</v>
      </c>
      <c r="AT63" s="8">
        <v>88.403499999999994</v>
      </c>
      <c r="AU63" s="8">
        <v>63.428199999999997</v>
      </c>
      <c r="AV63" s="8"/>
      <c r="AW63" s="8"/>
      <c r="AX63" s="8"/>
      <c r="AY63" s="8"/>
      <c r="AZ63" s="8"/>
      <c r="BA63" s="8"/>
      <c r="BB63" s="8">
        <v>94.696399999999997</v>
      </c>
      <c r="BC63" s="8">
        <v>64.1096</v>
      </c>
      <c r="BD63" s="8">
        <v>168</v>
      </c>
      <c r="BE63" s="36"/>
      <c r="BF63" s="32" t="s">
        <v>37</v>
      </c>
      <c r="BG63" s="37"/>
      <c r="BH63" s="32"/>
      <c r="BI63" s="32"/>
      <c r="BJ63" s="32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73"/>
    </row>
    <row r="64" spans="1:81" ht="10.199999999999999" x14ac:dyDescent="0.2">
      <c r="A64" s="30"/>
      <c r="B64" s="32">
        <v>11</v>
      </c>
      <c r="C64" s="32" t="s">
        <v>55</v>
      </c>
      <c r="D64" s="49" t="s">
        <v>95</v>
      </c>
      <c r="E64" s="34" t="s">
        <v>76</v>
      </c>
      <c r="F64" s="30"/>
      <c r="G64" s="35" t="s">
        <v>39</v>
      </c>
      <c r="H64" s="34" t="s">
        <v>43</v>
      </c>
      <c r="I64" s="53" t="s">
        <v>92</v>
      </c>
      <c r="J64" s="32">
        <v>150</v>
      </c>
      <c r="K64" s="32">
        <v>2</v>
      </c>
      <c r="L64" s="34" t="s">
        <v>45</v>
      </c>
      <c r="M64" s="34" t="s">
        <v>70</v>
      </c>
      <c r="N64" s="34" t="s">
        <v>77</v>
      </c>
      <c r="O64" s="34" t="s">
        <v>78</v>
      </c>
      <c r="P64" s="34">
        <v>0.4</v>
      </c>
      <c r="Q64" s="34" t="s">
        <v>79</v>
      </c>
      <c r="R64" s="53" t="s">
        <v>93</v>
      </c>
      <c r="S64" s="34" t="s">
        <v>51</v>
      </c>
      <c r="T64" s="34">
        <v>0.3</v>
      </c>
      <c r="U64" s="53" t="s">
        <v>93</v>
      </c>
      <c r="V64" s="34" t="s">
        <v>46</v>
      </c>
      <c r="W64" s="34" t="s">
        <v>80</v>
      </c>
      <c r="X64" s="34">
        <v>0.6</v>
      </c>
      <c r="Y64" s="53" t="s">
        <v>93</v>
      </c>
      <c r="Z64" s="34" t="s">
        <v>52</v>
      </c>
      <c r="AA64" s="32" t="s">
        <v>96</v>
      </c>
      <c r="AB64" s="32" t="s">
        <v>97</v>
      </c>
      <c r="AC64" s="34" t="s">
        <v>53</v>
      </c>
      <c r="AD64" s="34" t="s">
        <v>54</v>
      </c>
      <c r="AE64" s="36"/>
      <c r="AF64" s="55">
        <v>343.65109999999999</v>
      </c>
      <c r="AG64" s="55">
        <v>408.95339999999999</v>
      </c>
      <c r="AH64" s="55">
        <v>342.17329999999998</v>
      </c>
      <c r="AI64" s="55">
        <v>342.29160000000002</v>
      </c>
      <c r="AJ64" s="55">
        <v>340.55610000000001</v>
      </c>
      <c r="AK64" s="55">
        <v>347.60109999999997</v>
      </c>
      <c r="AL64" s="55">
        <v>278.09460000000001</v>
      </c>
      <c r="AM64" s="55">
        <v>322.1379</v>
      </c>
      <c r="AN64" s="55">
        <v>285.9778</v>
      </c>
      <c r="AO64" s="55">
        <v>285.78750000000002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298.88670000000002</v>
      </c>
      <c r="BC64" s="8">
        <v>298.78500000000003</v>
      </c>
      <c r="BD64" s="8">
        <v>60</v>
      </c>
      <c r="BE64" s="36"/>
      <c r="BF64" s="32">
        <f>47*24</f>
        <v>1128</v>
      </c>
      <c r="BG64" s="37" t="s">
        <v>98</v>
      </c>
      <c r="BH64" s="32"/>
      <c r="BI64" s="32"/>
      <c r="BJ64" s="32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73"/>
    </row>
    <row r="65" spans="1:81" ht="10.199999999999999" x14ac:dyDescent="0.2">
      <c r="A65" s="30"/>
      <c r="B65" s="32">
        <v>12</v>
      </c>
      <c r="C65" s="32" t="s">
        <v>55</v>
      </c>
      <c r="D65" s="49" t="s">
        <v>95</v>
      </c>
      <c r="E65" s="34" t="s">
        <v>76</v>
      </c>
      <c r="F65" s="30"/>
      <c r="G65" s="35" t="s">
        <v>39</v>
      </c>
      <c r="H65" s="34" t="s">
        <v>43</v>
      </c>
      <c r="I65" s="53" t="s">
        <v>92</v>
      </c>
      <c r="J65" s="32">
        <v>150</v>
      </c>
      <c r="K65" s="32">
        <v>2</v>
      </c>
      <c r="L65" s="34" t="s">
        <v>45</v>
      </c>
      <c r="M65" s="34" t="s">
        <v>70</v>
      </c>
      <c r="N65" s="34" t="s">
        <v>77</v>
      </c>
      <c r="O65" s="34" t="s">
        <v>78</v>
      </c>
      <c r="P65" s="32">
        <v>0.3</v>
      </c>
      <c r="Q65" s="34" t="s">
        <v>79</v>
      </c>
      <c r="R65" s="53" t="s">
        <v>93</v>
      </c>
      <c r="S65" s="34" t="s">
        <v>51</v>
      </c>
      <c r="T65" s="32">
        <v>0.2</v>
      </c>
      <c r="U65" s="53" t="s">
        <v>93</v>
      </c>
      <c r="V65" s="34" t="s">
        <v>46</v>
      </c>
      <c r="W65" s="34" t="s">
        <v>80</v>
      </c>
      <c r="X65" s="32">
        <v>0.5</v>
      </c>
      <c r="Y65" s="53" t="s">
        <v>93</v>
      </c>
      <c r="Z65" s="34" t="s">
        <v>52</v>
      </c>
      <c r="AA65" s="32" t="s">
        <v>96</v>
      </c>
      <c r="AB65" s="32" t="s">
        <v>97</v>
      </c>
      <c r="AC65" s="34" t="s">
        <v>53</v>
      </c>
      <c r="AD65" s="34" t="s">
        <v>54</v>
      </c>
      <c r="AE65" s="36"/>
      <c r="AF65" s="55">
        <v>326.92399999999998</v>
      </c>
      <c r="AG65" s="55">
        <v>423.08269999999999</v>
      </c>
      <c r="AH65" s="55">
        <v>340.21030000000002</v>
      </c>
      <c r="AI65" s="55">
        <v>423.1266</v>
      </c>
      <c r="AJ65" s="55">
        <v>325.83339999999998</v>
      </c>
      <c r="AK65" s="55">
        <v>475.86250000000001</v>
      </c>
      <c r="AL65" s="55">
        <v>337.09649999999999</v>
      </c>
      <c r="AM65" s="55">
        <v>775.67179999999996</v>
      </c>
      <c r="AN65" s="8">
        <v>320.69349999999997</v>
      </c>
      <c r="AO65" s="8">
        <v>1015.3664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>
        <v>321.34769999999997</v>
      </c>
      <c r="BC65" s="8">
        <v>765.47239999999999</v>
      </c>
      <c r="BD65" s="8">
        <v>59</v>
      </c>
      <c r="BE65" s="36"/>
      <c r="BF65" s="32">
        <f>49*24</f>
        <v>1176</v>
      </c>
      <c r="BG65" s="37" t="s">
        <v>98</v>
      </c>
      <c r="BH65" s="32"/>
      <c r="BI65" s="32"/>
      <c r="BJ65" s="32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73"/>
    </row>
    <row r="66" spans="1:81" ht="10.199999999999999" x14ac:dyDescent="0.2">
      <c r="A66" s="30"/>
      <c r="B66" s="32">
        <v>13.1</v>
      </c>
      <c r="C66" s="32" t="s">
        <v>55</v>
      </c>
      <c r="D66" s="49" t="s">
        <v>95</v>
      </c>
      <c r="E66" s="34" t="s">
        <v>76</v>
      </c>
      <c r="F66" s="30"/>
      <c r="G66" s="35" t="s">
        <v>39</v>
      </c>
      <c r="H66" s="34" t="s">
        <v>43</v>
      </c>
      <c r="I66" s="53" t="s">
        <v>92</v>
      </c>
      <c r="J66" s="32">
        <v>150</v>
      </c>
      <c r="K66" s="34">
        <v>1</v>
      </c>
      <c r="L66" s="34" t="s">
        <v>45</v>
      </c>
      <c r="M66" s="34" t="s">
        <v>70</v>
      </c>
      <c r="N66" s="34" t="s">
        <v>77</v>
      </c>
      <c r="O66" s="34" t="s">
        <v>78</v>
      </c>
      <c r="P66" s="34">
        <v>0.4</v>
      </c>
      <c r="Q66" s="34" t="s">
        <v>79</v>
      </c>
      <c r="R66" s="53" t="s">
        <v>93</v>
      </c>
      <c r="S66" s="34" t="s">
        <v>51</v>
      </c>
      <c r="T66" s="34">
        <v>0.3</v>
      </c>
      <c r="U66" s="53" t="s">
        <v>93</v>
      </c>
      <c r="V66" s="34" t="s">
        <v>46</v>
      </c>
      <c r="W66" s="34" t="s">
        <v>80</v>
      </c>
      <c r="X66" s="34">
        <v>0.6</v>
      </c>
      <c r="Y66" s="53" t="s">
        <v>93</v>
      </c>
      <c r="Z66" s="34" t="s">
        <v>52</v>
      </c>
      <c r="AA66" s="32" t="s">
        <v>96</v>
      </c>
      <c r="AB66" s="32" t="s">
        <v>97</v>
      </c>
      <c r="AC66" s="34" t="s">
        <v>53</v>
      </c>
      <c r="AD66" s="34" t="s">
        <v>54</v>
      </c>
      <c r="AE66" s="36"/>
      <c r="AF66" s="55">
        <v>286.30520000000001</v>
      </c>
      <c r="AG66" s="55">
        <v>347.89049999999997</v>
      </c>
      <c r="AH66" s="55">
        <v>235.8459</v>
      </c>
      <c r="AI66" s="55">
        <v>285.5215</v>
      </c>
      <c r="AJ66" s="55">
        <v>190.14920000000001</v>
      </c>
      <c r="AK66" s="55">
        <v>221.505</v>
      </c>
      <c r="AL66" s="55">
        <v>106.688</v>
      </c>
      <c r="AM66" s="55">
        <v>101.0909</v>
      </c>
      <c r="AN66" s="55">
        <v>92.214299999999994</v>
      </c>
      <c r="AO66" s="55">
        <v>70.213800000000006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>
        <v>92.191400000000002</v>
      </c>
      <c r="BC66" s="8">
        <v>68.582300000000004</v>
      </c>
      <c r="BD66" s="8">
        <v>56</v>
      </c>
      <c r="BE66" s="36"/>
      <c r="BF66" s="32">
        <f t="shared" ref="BF66:BF67" si="2">51*24</f>
        <v>1224</v>
      </c>
      <c r="BG66" s="37" t="s">
        <v>90</v>
      </c>
      <c r="BH66" s="32"/>
      <c r="BI66" s="32"/>
      <c r="BJ66" s="32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73"/>
    </row>
    <row r="67" spans="1:81" ht="10.199999999999999" x14ac:dyDescent="0.2">
      <c r="A67" s="30"/>
      <c r="B67" s="32">
        <v>13.2</v>
      </c>
      <c r="C67" s="32" t="s">
        <v>55</v>
      </c>
      <c r="D67" s="49" t="s">
        <v>99</v>
      </c>
      <c r="E67" s="34" t="s">
        <v>76</v>
      </c>
      <c r="F67" s="30"/>
      <c r="G67" s="35" t="s">
        <v>39</v>
      </c>
      <c r="H67" s="34" t="s">
        <v>43</v>
      </c>
      <c r="I67" s="53" t="s">
        <v>92</v>
      </c>
      <c r="J67" s="53">
        <v>300</v>
      </c>
      <c r="K67" s="34">
        <v>1</v>
      </c>
      <c r="L67" s="34" t="s">
        <v>45</v>
      </c>
      <c r="M67" s="34" t="s">
        <v>70</v>
      </c>
      <c r="N67" s="34" t="s">
        <v>77</v>
      </c>
      <c r="O67" s="34" t="s">
        <v>78</v>
      </c>
      <c r="P67" s="34">
        <v>0.4</v>
      </c>
      <c r="Q67" s="34" t="s">
        <v>79</v>
      </c>
      <c r="R67" s="53" t="s">
        <v>93</v>
      </c>
      <c r="S67" s="34" t="s">
        <v>51</v>
      </c>
      <c r="T67" s="34">
        <v>0.3</v>
      </c>
      <c r="U67" s="53" t="s">
        <v>93</v>
      </c>
      <c r="V67" s="34" t="s">
        <v>46</v>
      </c>
      <c r="W67" s="34" t="s">
        <v>80</v>
      </c>
      <c r="X67" s="34">
        <v>0.6</v>
      </c>
      <c r="Y67" s="53" t="s">
        <v>93</v>
      </c>
      <c r="Z67" s="34" t="s">
        <v>52</v>
      </c>
      <c r="AA67" s="32" t="s">
        <v>96</v>
      </c>
      <c r="AB67" s="32" t="s">
        <v>97</v>
      </c>
      <c r="AC67" s="34" t="s">
        <v>53</v>
      </c>
      <c r="AD67" s="34" t="s">
        <v>54</v>
      </c>
      <c r="AE67" s="36"/>
      <c r="AF67" s="55">
        <v>287.67079999999999</v>
      </c>
      <c r="AG67" s="55">
        <v>349.09960000000001</v>
      </c>
      <c r="AH67" s="55">
        <v>239.94200000000001</v>
      </c>
      <c r="AI67" s="55">
        <v>287.14330000000001</v>
      </c>
      <c r="AJ67" s="55">
        <v>190.19390000000001</v>
      </c>
      <c r="AK67" s="55">
        <v>222.9879</v>
      </c>
      <c r="AL67" s="55">
        <v>102.0373</v>
      </c>
      <c r="AM67" s="55">
        <v>101.7448</v>
      </c>
      <c r="AN67" s="55">
        <v>97.218199999999996</v>
      </c>
      <c r="AO67" s="55">
        <v>71.208799999999997</v>
      </c>
      <c r="AP67" s="55">
        <v>90.078699999999998</v>
      </c>
      <c r="AQ67" s="55">
        <v>70.260199999999998</v>
      </c>
      <c r="AR67" s="55">
        <v>80.177899999999994</v>
      </c>
      <c r="AS67" s="55">
        <v>67.9268</v>
      </c>
      <c r="AT67" s="55">
        <v>90.296800000000005</v>
      </c>
      <c r="AU67" s="55">
        <v>68.609499999999997</v>
      </c>
      <c r="AV67" s="55">
        <v>91.006900000000002</v>
      </c>
      <c r="AW67" s="55">
        <v>68.740600000000001</v>
      </c>
      <c r="AX67" s="8"/>
      <c r="AY67" s="8"/>
      <c r="AZ67" s="8"/>
      <c r="BA67" s="8"/>
      <c r="BB67" s="8">
        <v>92.534800000000004</v>
      </c>
      <c r="BC67" s="8">
        <v>68.896299999999997</v>
      </c>
      <c r="BD67" s="8">
        <v>267</v>
      </c>
      <c r="BE67" s="36"/>
      <c r="BF67" s="32">
        <f t="shared" si="2"/>
        <v>1224</v>
      </c>
      <c r="BG67" s="37" t="s">
        <v>100</v>
      </c>
      <c r="BH67" s="32"/>
      <c r="BI67" s="32"/>
      <c r="BJ67" s="32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73"/>
    </row>
    <row r="68" spans="1:81" ht="10.199999999999999" x14ac:dyDescent="0.2">
      <c r="A68" s="30"/>
      <c r="B68" s="32">
        <v>14</v>
      </c>
      <c r="C68" s="32" t="s">
        <v>55</v>
      </c>
      <c r="D68" s="49" t="s">
        <v>95</v>
      </c>
      <c r="E68" s="34" t="s">
        <v>76</v>
      </c>
      <c r="F68" s="30"/>
      <c r="G68" s="35" t="s">
        <v>39</v>
      </c>
      <c r="H68" s="34" t="s">
        <v>43</v>
      </c>
      <c r="I68" s="53" t="s">
        <v>92</v>
      </c>
      <c r="J68" s="32">
        <v>150</v>
      </c>
      <c r="K68" s="32">
        <v>2</v>
      </c>
      <c r="L68" s="34" t="s">
        <v>45</v>
      </c>
      <c r="M68" s="34" t="s">
        <v>70</v>
      </c>
      <c r="N68" s="34" t="s">
        <v>77</v>
      </c>
      <c r="O68" s="34" t="s">
        <v>78</v>
      </c>
      <c r="P68" s="34">
        <v>0.4</v>
      </c>
      <c r="Q68" s="34" t="s">
        <v>79</v>
      </c>
      <c r="R68" s="53" t="s">
        <v>93</v>
      </c>
      <c r="S68" s="34" t="s">
        <v>51</v>
      </c>
      <c r="T68" s="34">
        <v>0.3</v>
      </c>
      <c r="U68" s="53" t="s">
        <v>93</v>
      </c>
      <c r="V68" s="34" t="s">
        <v>46</v>
      </c>
      <c r="W68" s="34" t="s">
        <v>80</v>
      </c>
      <c r="X68" s="34">
        <v>0.6</v>
      </c>
      <c r="Y68" s="53" t="s">
        <v>101</v>
      </c>
      <c r="Z68" s="34" t="s">
        <v>52</v>
      </c>
      <c r="AA68" s="32" t="s">
        <v>96</v>
      </c>
      <c r="AB68" s="32" t="s">
        <v>97</v>
      </c>
      <c r="AC68" s="34" t="s">
        <v>53</v>
      </c>
      <c r="AD68" s="34" t="s">
        <v>54</v>
      </c>
      <c r="AE68" s="36"/>
      <c r="AF68" s="55">
        <v>317.06299999999999</v>
      </c>
      <c r="AG68" s="55">
        <v>463.892</v>
      </c>
      <c r="AH68" s="55">
        <v>289.56849999999997</v>
      </c>
      <c r="AI68" s="55">
        <v>489.67619999999999</v>
      </c>
      <c r="AJ68" s="55">
        <v>323.03949999999998</v>
      </c>
      <c r="AK68" s="55">
        <v>555.68790000000001</v>
      </c>
      <c r="AL68" s="55">
        <v>286.92129999999997</v>
      </c>
      <c r="AM68" s="55">
        <v>718.14869999999996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299.04000000000002</v>
      </c>
      <c r="BC68" s="8">
        <v>922.16359999999997</v>
      </c>
      <c r="BD68" s="8">
        <v>41</v>
      </c>
      <c r="BE68" s="36"/>
      <c r="BF68" s="32">
        <f>69*24</f>
        <v>1656</v>
      </c>
      <c r="BG68" s="37" t="s">
        <v>102</v>
      </c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</row>
    <row r="69" spans="1:81" ht="10.199999999999999" x14ac:dyDescent="0.2">
      <c r="A69" s="30"/>
      <c r="B69" s="32">
        <v>15</v>
      </c>
      <c r="C69" s="32" t="s">
        <v>55</v>
      </c>
      <c r="D69" s="49" t="s">
        <v>103</v>
      </c>
      <c r="E69" s="34" t="s">
        <v>76</v>
      </c>
      <c r="F69" s="30"/>
      <c r="G69" s="35" t="s">
        <v>39</v>
      </c>
      <c r="H69" s="34" t="s">
        <v>43</v>
      </c>
      <c r="I69" s="53" t="s">
        <v>92</v>
      </c>
      <c r="J69" s="32">
        <v>150</v>
      </c>
      <c r="K69" s="32">
        <v>2</v>
      </c>
      <c r="L69" s="34" t="s">
        <v>45</v>
      </c>
      <c r="M69" s="34" t="s">
        <v>70</v>
      </c>
      <c r="N69" s="34" t="s">
        <v>77</v>
      </c>
      <c r="O69" s="34" t="s">
        <v>78</v>
      </c>
      <c r="P69" s="34">
        <v>0.4</v>
      </c>
      <c r="Q69" s="34" t="s">
        <v>79</v>
      </c>
      <c r="R69" s="53" t="s">
        <v>104</v>
      </c>
      <c r="S69" s="34" t="s">
        <v>51</v>
      </c>
      <c r="T69" s="34">
        <v>0.3</v>
      </c>
      <c r="U69" s="53" t="s">
        <v>104</v>
      </c>
      <c r="V69" s="34" t="s">
        <v>46</v>
      </c>
      <c r="W69" s="34" t="s">
        <v>80</v>
      </c>
      <c r="X69" s="34">
        <v>0.6</v>
      </c>
      <c r="Y69" s="53" t="s">
        <v>104</v>
      </c>
      <c r="Z69" s="34" t="s">
        <v>52</v>
      </c>
      <c r="AA69" s="32" t="s">
        <v>96</v>
      </c>
      <c r="AB69" s="32" t="s">
        <v>97</v>
      </c>
      <c r="AC69" s="34" t="s">
        <v>53</v>
      </c>
      <c r="AD69" s="34" t="s">
        <v>54</v>
      </c>
      <c r="AE69" s="36"/>
      <c r="AF69" s="54">
        <v>386.25383911099999</v>
      </c>
      <c r="AG69" s="54">
        <v>487.20437622100002</v>
      </c>
      <c r="AH69" s="54">
        <v>356.66732177699998</v>
      </c>
      <c r="AI69" s="54">
        <v>460.14117431599999</v>
      </c>
      <c r="AJ69" s="54">
        <v>344.85148722299999</v>
      </c>
      <c r="AK69" s="54">
        <v>456.89434814499998</v>
      </c>
      <c r="AL69" s="54">
        <v>360.43180745400002</v>
      </c>
      <c r="AM69" s="54">
        <v>478.44906616200001</v>
      </c>
      <c r="AN69" s="54">
        <v>330.35105183899998</v>
      </c>
      <c r="AO69" s="54">
        <v>1292.00598145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>
        <v>50</v>
      </c>
      <c r="BE69" s="36"/>
      <c r="BF69" s="32">
        <f>49*24</f>
        <v>1176</v>
      </c>
      <c r="BG69" s="37" t="s">
        <v>105</v>
      </c>
      <c r="BH69" s="32">
        <v>11</v>
      </c>
      <c r="BI69" s="32">
        <v>11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</row>
    <row r="70" spans="1:81" ht="10.199999999999999" x14ac:dyDescent="0.2">
      <c r="A70" s="30"/>
      <c r="B70" s="32">
        <v>16</v>
      </c>
      <c r="C70" s="32" t="s">
        <v>55</v>
      </c>
      <c r="D70" s="49" t="s">
        <v>103</v>
      </c>
      <c r="E70" s="34" t="s">
        <v>76</v>
      </c>
      <c r="F70" s="30"/>
      <c r="G70" s="35" t="s">
        <v>39</v>
      </c>
      <c r="H70" s="34" t="s">
        <v>43</v>
      </c>
      <c r="I70" s="53" t="s">
        <v>92</v>
      </c>
      <c r="J70" s="32">
        <v>150</v>
      </c>
      <c r="K70" s="32">
        <v>2</v>
      </c>
      <c r="L70" s="34" t="s">
        <v>45</v>
      </c>
      <c r="M70" s="34" t="s">
        <v>70</v>
      </c>
      <c r="N70" s="34" t="s">
        <v>77</v>
      </c>
      <c r="O70" s="34" t="s">
        <v>78</v>
      </c>
      <c r="P70" s="34">
        <v>0.4</v>
      </c>
      <c r="Q70" s="34" t="s">
        <v>79</v>
      </c>
      <c r="R70" s="53" t="s">
        <v>93</v>
      </c>
      <c r="S70" s="34" t="s">
        <v>51</v>
      </c>
      <c r="T70" s="34">
        <v>0.3</v>
      </c>
      <c r="U70" s="53" t="s">
        <v>93</v>
      </c>
      <c r="V70" s="34" t="s">
        <v>46</v>
      </c>
      <c r="W70" s="34" t="s">
        <v>80</v>
      </c>
      <c r="X70" s="34">
        <v>0.6</v>
      </c>
      <c r="Y70" s="53" t="s">
        <v>104</v>
      </c>
      <c r="Z70" s="34" t="s">
        <v>52</v>
      </c>
      <c r="AA70" s="32" t="s">
        <v>96</v>
      </c>
      <c r="AB70" s="32" t="s">
        <v>97</v>
      </c>
      <c r="AC70" s="34" t="s">
        <v>53</v>
      </c>
      <c r="AD70" s="34" t="s">
        <v>54</v>
      </c>
      <c r="AE70" s="36"/>
      <c r="AF70" s="54">
        <v>369.05309753400002</v>
      </c>
      <c r="AG70" s="54">
        <v>424.013183594</v>
      </c>
      <c r="AH70" s="54">
        <v>355.19113566099998</v>
      </c>
      <c r="AI70" s="54">
        <v>320.57876586899999</v>
      </c>
      <c r="AJ70" s="54">
        <v>348.121213786</v>
      </c>
      <c r="AK70" s="54">
        <v>517.358886719</v>
      </c>
      <c r="AL70" s="54">
        <v>321.56013081899999</v>
      </c>
      <c r="AM70" s="54">
        <v>440.32910156200001</v>
      </c>
      <c r="AN70" s="54">
        <v>313.678484599</v>
      </c>
      <c r="AO70" s="54">
        <v>797.46960449200003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>
        <v>50</v>
      </c>
      <c r="BE70" s="36"/>
      <c r="BF70" s="32" t="s">
        <v>37</v>
      </c>
      <c r="BG70" s="37" t="s">
        <v>105</v>
      </c>
      <c r="BH70" s="32">
        <v>11</v>
      </c>
      <c r="BI70" s="32">
        <v>11</v>
      </c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</row>
    <row r="71" spans="1:81" ht="10.199999999999999" x14ac:dyDescent="0.2">
      <c r="A71" s="30"/>
      <c r="B71" s="32">
        <v>17</v>
      </c>
      <c r="C71" s="32" t="s">
        <v>55</v>
      </c>
      <c r="D71" s="49" t="s">
        <v>106</v>
      </c>
      <c r="E71" s="34" t="s">
        <v>76</v>
      </c>
      <c r="F71" s="30"/>
      <c r="G71" s="35" t="s">
        <v>39</v>
      </c>
      <c r="H71" s="34" t="s">
        <v>43</v>
      </c>
      <c r="I71" s="53" t="s">
        <v>92</v>
      </c>
      <c r="J71" s="32">
        <v>150</v>
      </c>
      <c r="K71" s="34">
        <v>1</v>
      </c>
      <c r="L71" s="34" t="s">
        <v>45</v>
      </c>
      <c r="M71" s="34" t="s">
        <v>70</v>
      </c>
      <c r="N71" s="34" t="s">
        <v>77</v>
      </c>
      <c r="O71" s="34" t="s">
        <v>78</v>
      </c>
      <c r="P71" s="34">
        <v>0.4</v>
      </c>
      <c r="Q71" s="34" t="s">
        <v>79</v>
      </c>
      <c r="R71" s="53" t="s">
        <v>93</v>
      </c>
      <c r="S71" s="34" t="s">
        <v>51</v>
      </c>
      <c r="T71" s="34">
        <v>0.3</v>
      </c>
      <c r="U71" s="53" t="s">
        <v>93</v>
      </c>
      <c r="V71" s="34" t="s">
        <v>46</v>
      </c>
      <c r="W71" s="34" t="s">
        <v>80</v>
      </c>
      <c r="X71" s="34">
        <v>0.6</v>
      </c>
      <c r="Y71" s="53" t="s">
        <v>101</v>
      </c>
      <c r="Z71" s="34" t="s">
        <v>52</v>
      </c>
      <c r="AA71" s="32" t="s">
        <v>96</v>
      </c>
      <c r="AB71" s="32" t="s">
        <v>97</v>
      </c>
      <c r="AC71" s="34" t="s">
        <v>53</v>
      </c>
      <c r="AD71" s="34" t="s">
        <v>54</v>
      </c>
      <c r="AE71" s="36"/>
      <c r="AF71" s="54">
        <v>286.482048174</v>
      </c>
      <c r="AG71" s="54">
        <v>346.35672378499999</v>
      </c>
      <c r="AH71" s="54">
        <v>231.61061701400001</v>
      </c>
      <c r="AI71" s="54">
        <v>282.467103958</v>
      </c>
      <c r="AJ71" s="54">
        <v>181.70762338599999</v>
      </c>
      <c r="AK71" s="54">
        <v>218.65442943599999</v>
      </c>
      <c r="AL71" s="54">
        <v>110.17834704800001</v>
      </c>
      <c r="AM71" s="54">
        <v>99.364945143499995</v>
      </c>
      <c r="AN71" s="54">
        <v>95.1880824757</v>
      </c>
      <c r="AO71" s="54">
        <v>68.648222446399998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93.300308092400002</v>
      </c>
      <c r="BC71" s="8">
        <v>65.790990829500004</v>
      </c>
      <c r="BD71" s="8">
        <v>56</v>
      </c>
      <c r="BE71" s="36"/>
      <c r="BF71" s="32" t="s">
        <v>37</v>
      </c>
      <c r="BG71" s="37" t="s">
        <v>107</v>
      </c>
      <c r="BH71" s="32">
        <v>11</v>
      </c>
      <c r="BI71" s="32">
        <v>11</v>
      </c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</row>
    <row r="72" spans="1:81" ht="10.199999999999999" x14ac:dyDescent="0.2">
      <c r="A72" s="30"/>
      <c r="B72" s="32">
        <v>18</v>
      </c>
      <c r="C72" s="32" t="s">
        <v>55</v>
      </c>
      <c r="D72" s="49" t="s">
        <v>106</v>
      </c>
      <c r="E72" s="34" t="s">
        <v>76</v>
      </c>
      <c r="F72" s="30"/>
      <c r="G72" s="35" t="s">
        <v>39</v>
      </c>
      <c r="H72" s="34" t="s">
        <v>43</v>
      </c>
      <c r="I72" s="53" t="s">
        <v>92</v>
      </c>
      <c r="J72" s="32">
        <v>150</v>
      </c>
      <c r="K72" s="34">
        <v>1</v>
      </c>
      <c r="L72" s="34" t="s">
        <v>45</v>
      </c>
      <c r="M72" s="34" t="s">
        <v>70</v>
      </c>
      <c r="N72" s="34" t="s">
        <v>77</v>
      </c>
      <c r="O72" s="34" t="s">
        <v>78</v>
      </c>
      <c r="P72" s="34">
        <v>0.4</v>
      </c>
      <c r="Q72" s="34" t="s">
        <v>79</v>
      </c>
      <c r="R72" s="53" t="s">
        <v>104</v>
      </c>
      <c r="S72" s="34" t="s">
        <v>51</v>
      </c>
      <c r="T72" s="34">
        <v>0.3</v>
      </c>
      <c r="U72" s="53" t="s">
        <v>104</v>
      </c>
      <c r="V72" s="34" t="s">
        <v>46</v>
      </c>
      <c r="W72" s="34" t="s">
        <v>80</v>
      </c>
      <c r="X72" s="34">
        <v>0.6</v>
      </c>
      <c r="Y72" s="53" t="s">
        <v>104</v>
      </c>
      <c r="Z72" s="34" t="s">
        <v>52</v>
      </c>
      <c r="AA72" s="32" t="s">
        <v>96</v>
      </c>
      <c r="AB72" s="32" t="s">
        <v>97</v>
      </c>
      <c r="AC72" s="34" t="s">
        <v>53</v>
      </c>
      <c r="AD72" s="34" t="s">
        <v>54</v>
      </c>
      <c r="AE72" s="36"/>
      <c r="AF72" s="54">
        <v>290.28993997600003</v>
      </c>
      <c r="AG72" s="54">
        <v>352.58939743000002</v>
      </c>
      <c r="AH72" s="54">
        <v>242.21275270300001</v>
      </c>
      <c r="AI72" s="54">
        <v>291.74313354499998</v>
      </c>
      <c r="AJ72" s="54">
        <v>195.04368880600001</v>
      </c>
      <c r="AK72" s="54">
        <v>226.572715759</v>
      </c>
      <c r="AL72" s="54">
        <v>105.15186143699999</v>
      </c>
      <c r="AM72" s="54">
        <v>103.114368051</v>
      </c>
      <c r="AN72" s="54">
        <v>96.273874509300001</v>
      </c>
      <c r="AO72" s="54">
        <v>76.181385993999996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95.311164673199997</v>
      </c>
      <c r="BC72" s="8">
        <v>76.721930980699995</v>
      </c>
      <c r="BD72" s="8">
        <v>56</v>
      </c>
      <c r="BE72" s="36"/>
      <c r="BF72" s="32" t="s">
        <v>37</v>
      </c>
      <c r="BG72" s="37" t="s">
        <v>108</v>
      </c>
      <c r="BH72" s="32">
        <v>11</v>
      </c>
      <c r="BI72" s="32">
        <v>11</v>
      </c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</row>
    <row r="73" spans="1:81" ht="10.199999999999999" x14ac:dyDescent="0.2">
      <c r="A73" s="30"/>
      <c r="B73" s="32">
        <v>19</v>
      </c>
      <c r="C73" s="32" t="s">
        <v>55</v>
      </c>
      <c r="D73" s="49" t="s">
        <v>106</v>
      </c>
      <c r="E73" s="34" t="s">
        <v>76</v>
      </c>
      <c r="F73" s="30"/>
      <c r="G73" s="35" t="s">
        <v>39</v>
      </c>
      <c r="H73" s="34" t="s">
        <v>43</v>
      </c>
      <c r="I73" s="53" t="s">
        <v>92</v>
      </c>
      <c r="J73" s="32">
        <v>50</v>
      </c>
      <c r="K73" s="34">
        <v>1</v>
      </c>
      <c r="L73" s="34" t="s">
        <v>45</v>
      </c>
      <c r="M73" s="34" t="s">
        <v>70</v>
      </c>
      <c r="N73" s="34" t="s">
        <v>77</v>
      </c>
      <c r="O73" s="34" t="s">
        <v>78</v>
      </c>
      <c r="P73" s="34">
        <v>0.4</v>
      </c>
      <c r="Q73" s="34" t="s">
        <v>79</v>
      </c>
      <c r="R73" s="53" t="s">
        <v>93</v>
      </c>
      <c r="S73" s="34" t="s">
        <v>51</v>
      </c>
      <c r="T73" s="34">
        <v>0.3</v>
      </c>
      <c r="U73" s="53" t="s">
        <v>93</v>
      </c>
      <c r="V73" s="34" t="s">
        <v>46</v>
      </c>
      <c r="W73" s="34" t="s">
        <v>80</v>
      </c>
      <c r="X73" s="34">
        <v>0.6</v>
      </c>
      <c r="Y73" s="53" t="s">
        <v>104</v>
      </c>
      <c r="Z73" s="34" t="s">
        <v>52</v>
      </c>
      <c r="AA73" s="32" t="s">
        <v>96</v>
      </c>
      <c r="AB73" s="32" t="s">
        <v>97</v>
      </c>
      <c r="AC73" s="34" t="s">
        <v>53</v>
      </c>
      <c r="AD73" s="34" t="s">
        <v>54</v>
      </c>
      <c r="AE73" s="36"/>
      <c r="AF73" s="54">
        <v>284.29526509999999</v>
      </c>
      <c r="AG73" s="54">
        <v>346.087158203</v>
      </c>
      <c r="AH73" s="54">
        <v>235.500703569</v>
      </c>
      <c r="AI73" s="54">
        <v>282.71454620399999</v>
      </c>
      <c r="AJ73" s="54">
        <v>186.78486009400001</v>
      </c>
      <c r="AK73" s="54">
        <v>218.261961937</v>
      </c>
      <c r="AL73" s="54">
        <v>103.44549804899999</v>
      </c>
      <c r="AM73" s="54">
        <v>99.626599818499997</v>
      </c>
      <c r="AN73" s="54">
        <v>99.3207133656</v>
      </c>
      <c r="AO73" s="54">
        <v>68.644393920900001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>
        <v>50</v>
      </c>
      <c r="BE73" s="36"/>
      <c r="BF73" s="32" t="s">
        <v>37</v>
      </c>
      <c r="BG73" s="37" t="s">
        <v>109</v>
      </c>
      <c r="BH73" s="32">
        <v>11</v>
      </c>
      <c r="BI73" s="32">
        <v>11</v>
      </c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1" ht="10.199999999999999" x14ac:dyDescent="0.2">
      <c r="A74" s="30"/>
      <c r="B74" s="32">
        <v>20</v>
      </c>
      <c r="C74" s="32" t="s">
        <v>55</v>
      </c>
      <c r="D74" s="49" t="s">
        <v>110</v>
      </c>
      <c r="E74" s="34" t="s">
        <v>76</v>
      </c>
      <c r="F74" s="30"/>
      <c r="G74" s="35" t="s">
        <v>39</v>
      </c>
      <c r="H74" s="34" t="s">
        <v>43</v>
      </c>
      <c r="I74" s="53" t="s">
        <v>92</v>
      </c>
      <c r="J74" s="32">
        <v>50</v>
      </c>
      <c r="K74" s="34">
        <v>1</v>
      </c>
      <c r="L74" s="34" t="s">
        <v>45</v>
      </c>
      <c r="M74" s="34" t="s">
        <v>70</v>
      </c>
      <c r="N74" s="34" t="s">
        <v>77</v>
      </c>
      <c r="O74" s="34" t="s">
        <v>78</v>
      </c>
      <c r="P74" s="34">
        <v>0.4</v>
      </c>
      <c r="Q74" s="34" t="s">
        <v>79</v>
      </c>
      <c r="R74" s="53" t="s">
        <v>93</v>
      </c>
      <c r="S74" s="34" t="s">
        <v>51</v>
      </c>
      <c r="T74" s="34">
        <v>0.3</v>
      </c>
      <c r="U74" s="53" t="s">
        <v>93</v>
      </c>
      <c r="V74" s="34" t="s">
        <v>46</v>
      </c>
      <c r="W74" s="34" t="s">
        <v>80</v>
      </c>
      <c r="X74" s="34">
        <v>0.6</v>
      </c>
      <c r="Y74" s="53" t="s">
        <v>93</v>
      </c>
      <c r="Z74" s="34" t="s">
        <v>52</v>
      </c>
      <c r="AA74" s="32" t="s">
        <v>111</v>
      </c>
      <c r="AB74" s="32" t="s">
        <v>97</v>
      </c>
      <c r="AC74" s="34" t="s">
        <v>53</v>
      </c>
      <c r="AD74" s="34" t="s">
        <v>54</v>
      </c>
      <c r="AE74" s="36"/>
      <c r="AF74" s="54">
        <v>529.91631469699996</v>
      </c>
      <c r="AG74" s="54">
        <v>3542.42907715</v>
      </c>
      <c r="AH74" s="54">
        <v>124.267853061</v>
      </c>
      <c r="AI74" s="54">
        <v>91.021622777000005</v>
      </c>
      <c r="AJ74" s="54">
        <v>123.60730729300001</v>
      </c>
      <c r="AK74" s="54">
        <v>60.701898574799998</v>
      </c>
      <c r="AL74" s="54">
        <v>270.14520016300003</v>
      </c>
      <c r="AM74" s="54">
        <v>62.453332901000003</v>
      </c>
      <c r="AN74" s="54">
        <v>95.601071473800005</v>
      </c>
      <c r="AO74" s="54">
        <v>63.463336944600002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>
        <v>50</v>
      </c>
      <c r="BE74" s="36"/>
      <c r="BF74" s="32" t="s">
        <v>37</v>
      </c>
      <c r="BG74" s="37" t="s">
        <v>109</v>
      </c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</row>
    <row r="75" spans="1:81" ht="10.199999999999999" x14ac:dyDescent="0.2">
      <c r="A75" s="30"/>
      <c r="B75" s="32">
        <v>21</v>
      </c>
      <c r="C75" s="32" t="s">
        <v>55</v>
      </c>
      <c r="D75" s="49" t="s">
        <v>112</v>
      </c>
      <c r="E75" s="34" t="s">
        <v>76</v>
      </c>
      <c r="F75" s="30"/>
      <c r="G75" s="35" t="s">
        <v>39</v>
      </c>
      <c r="H75" s="34" t="s">
        <v>43</v>
      </c>
      <c r="I75" s="53" t="s">
        <v>92</v>
      </c>
      <c r="J75" s="32">
        <v>50</v>
      </c>
      <c r="K75" s="34">
        <v>1</v>
      </c>
      <c r="L75" s="34" t="s">
        <v>45</v>
      </c>
      <c r="M75" s="34" t="s">
        <v>70</v>
      </c>
      <c r="N75" s="34" t="s">
        <v>77</v>
      </c>
      <c r="O75" s="34" t="s">
        <v>78</v>
      </c>
      <c r="P75" s="53">
        <v>0.3</v>
      </c>
      <c r="Q75" s="34" t="s">
        <v>79</v>
      </c>
      <c r="R75" s="53" t="s">
        <v>93</v>
      </c>
      <c r="S75" s="34" t="s">
        <v>51</v>
      </c>
      <c r="T75" s="53">
        <v>0.2</v>
      </c>
      <c r="U75" s="53" t="s">
        <v>93</v>
      </c>
      <c r="V75" s="34" t="s">
        <v>46</v>
      </c>
      <c r="W75" s="34" t="s">
        <v>80</v>
      </c>
      <c r="X75" s="34">
        <v>0.6</v>
      </c>
      <c r="Y75" s="53" t="s">
        <v>93</v>
      </c>
      <c r="Z75" s="34" t="s">
        <v>52</v>
      </c>
      <c r="AA75" s="32" t="s">
        <v>111</v>
      </c>
      <c r="AB75" s="32" t="s">
        <v>113</v>
      </c>
      <c r="AC75" s="34" t="s">
        <v>53</v>
      </c>
      <c r="AD75" s="34" t="s">
        <v>54</v>
      </c>
      <c r="AE75" s="36"/>
      <c r="AF75" s="54">
        <v>596.18905334500005</v>
      </c>
      <c r="AG75" s="54">
        <v>61724.3515625</v>
      </c>
      <c r="AH75" s="54">
        <v>713.43651733399997</v>
      </c>
      <c r="AI75" s="54">
        <v>178026.570312</v>
      </c>
      <c r="AJ75" s="54">
        <v>202.60130937700001</v>
      </c>
      <c r="AK75" s="54">
        <v>119.64510005699999</v>
      </c>
      <c r="AL75" s="54">
        <v>288.36306215899998</v>
      </c>
      <c r="AM75" s="54">
        <v>67.576478004500004</v>
      </c>
      <c r="AN75" s="54">
        <v>263.48271923099998</v>
      </c>
      <c r="AO75" s="54">
        <v>69.498357772800006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v>50</v>
      </c>
      <c r="BE75" s="36"/>
      <c r="BF75" s="32" t="s">
        <v>37</v>
      </c>
      <c r="BG75" s="37" t="s">
        <v>109</v>
      </c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</row>
    <row r="76" spans="1:81" ht="10.199999999999999" x14ac:dyDescent="0.2">
      <c r="A76" s="30"/>
      <c r="B76" s="32">
        <v>22</v>
      </c>
      <c r="C76" s="32" t="s">
        <v>55</v>
      </c>
      <c r="D76" s="49" t="s">
        <v>112</v>
      </c>
      <c r="E76" s="34" t="s">
        <v>76</v>
      </c>
      <c r="F76" s="30"/>
      <c r="G76" s="35" t="s">
        <v>39</v>
      </c>
      <c r="H76" s="34" t="s">
        <v>43</v>
      </c>
      <c r="I76" s="53" t="s">
        <v>92</v>
      </c>
      <c r="J76" s="32">
        <v>50</v>
      </c>
      <c r="K76" s="34">
        <v>1</v>
      </c>
      <c r="L76" s="34" t="s">
        <v>45</v>
      </c>
      <c r="M76" s="34" t="s">
        <v>70</v>
      </c>
      <c r="N76" s="34" t="s">
        <v>77</v>
      </c>
      <c r="O76" s="34" t="s">
        <v>78</v>
      </c>
      <c r="P76" s="53">
        <v>0.3</v>
      </c>
      <c r="Q76" s="34" t="s">
        <v>79</v>
      </c>
      <c r="R76" s="53" t="s">
        <v>93</v>
      </c>
      <c r="S76" s="34" t="s">
        <v>51</v>
      </c>
      <c r="T76" s="53">
        <v>0.2</v>
      </c>
      <c r="U76" s="53" t="s">
        <v>93</v>
      </c>
      <c r="V76" s="34" t="s">
        <v>46</v>
      </c>
      <c r="W76" s="34" t="s">
        <v>80</v>
      </c>
      <c r="X76" s="34">
        <v>0.6</v>
      </c>
      <c r="Y76" s="53" t="s">
        <v>114</v>
      </c>
      <c r="Z76" s="34" t="s">
        <v>52</v>
      </c>
      <c r="AA76" s="32" t="s">
        <v>111</v>
      </c>
      <c r="AB76" s="32" t="s">
        <v>113</v>
      </c>
      <c r="AC76" s="34" t="s">
        <v>53</v>
      </c>
      <c r="AD76" s="34" t="s">
        <v>54</v>
      </c>
      <c r="AE76" s="36"/>
      <c r="AF76" s="54">
        <v>2963.1283203100002</v>
      </c>
      <c r="AG76" s="54">
        <v>12585.8183594</v>
      </c>
      <c r="AH76" s="54">
        <v>2995.0079264300002</v>
      </c>
      <c r="AI76" s="54">
        <v>4670037.75</v>
      </c>
      <c r="AJ76" s="54">
        <v>76.814877148500003</v>
      </c>
      <c r="AK76" s="54">
        <v>66.271294593799993</v>
      </c>
      <c r="AL76" s="54">
        <v>167.92147123800001</v>
      </c>
      <c r="AM76" s="54">
        <v>72.546280384100001</v>
      </c>
      <c r="AN76" s="54">
        <v>212.71195132599999</v>
      </c>
      <c r="AO76" s="54">
        <v>70.806242942799997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v>50</v>
      </c>
      <c r="BE76" s="36"/>
      <c r="BF76" s="32" t="s">
        <v>37</v>
      </c>
      <c r="BG76" s="37" t="s">
        <v>109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spans="1:81" ht="10.199999999999999" x14ac:dyDescent="0.2">
      <c r="A77" s="30"/>
      <c r="B77" s="32">
        <v>23</v>
      </c>
      <c r="C77" s="32" t="s">
        <v>55</v>
      </c>
      <c r="D77" s="49" t="s">
        <v>112</v>
      </c>
      <c r="E77" s="34" t="s">
        <v>76</v>
      </c>
      <c r="F77" s="30"/>
      <c r="G77" s="35" t="s">
        <v>39</v>
      </c>
      <c r="H77" s="34" t="s">
        <v>43</v>
      </c>
      <c r="I77" s="53" t="s">
        <v>92</v>
      </c>
      <c r="J77" s="32">
        <v>50</v>
      </c>
      <c r="K77" s="34">
        <v>1</v>
      </c>
      <c r="L77" s="34" t="s">
        <v>45</v>
      </c>
      <c r="M77" s="34" t="s">
        <v>70</v>
      </c>
      <c r="N77" s="34" t="s">
        <v>77</v>
      </c>
      <c r="O77" s="34" t="s">
        <v>78</v>
      </c>
      <c r="P77" s="53">
        <v>0.3</v>
      </c>
      <c r="Q77" s="34" t="s">
        <v>79</v>
      </c>
      <c r="R77" s="53" t="s">
        <v>114</v>
      </c>
      <c r="S77" s="34" t="s">
        <v>51</v>
      </c>
      <c r="T77" s="53">
        <v>0.2</v>
      </c>
      <c r="U77" s="53" t="s">
        <v>114</v>
      </c>
      <c r="V77" s="34" t="s">
        <v>46</v>
      </c>
      <c r="W77" s="34" t="s">
        <v>80</v>
      </c>
      <c r="X77" s="34">
        <v>0.6</v>
      </c>
      <c r="Y77" s="53" t="s">
        <v>115</v>
      </c>
      <c r="Z77" s="34" t="s">
        <v>52</v>
      </c>
      <c r="AA77" s="32" t="s">
        <v>111</v>
      </c>
      <c r="AB77" s="32" t="s">
        <v>113</v>
      </c>
      <c r="AC77" s="34" t="s">
        <v>53</v>
      </c>
      <c r="AD77" s="34" t="s">
        <v>54</v>
      </c>
      <c r="AE77" s="36"/>
      <c r="AF77" s="54">
        <v>5899.2282714800003</v>
      </c>
      <c r="AG77" s="54">
        <v>5701.2290039099998</v>
      </c>
      <c r="AH77" s="54">
        <v>5917.2083984399997</v>
      </c>
      <c r="AI77" s="54">
        <v>46361.7480469</v>
      </c>
      <c r="AJ77" s="54">
        <v>244.30206794700001</v>
      </c>
      <c r="AK77" s="54">
        <v>56.723394393900001</v>
      </c>
      <c r="AL77" s="54">
        <v>65.201705298799993</v>
      </c>
      <c r="AM77" s="54">
        <v>72.283479690600004</v>
      </c>
      <c r="AN77" s="54">
        <v>265.61789019899999</v>
      </c>
      <c r="AO77" s="54">
        <v>67.173610687299998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v>50</v>
      </c>
      <c r="BE77" s="36"/>
      <c r="BF77" s="32" t="s">
        <v>37</v>
      </c>
      <c r="BG77" s="37" t="s">
        <v>109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spans="1:81" ht="4.95" customHeight="1" x14ac:dyDescent="0.2">
      <c r="A78" s="30"/>
      <c r="B78" s="36"/>
      <c r="C78" s="36"/>
      <c r="D78" s="38"/>
      <c r="E78" s="36"/>
      <c r="F78" s="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1" s="44" customFormat="1" ht="10.199999999999999" x14ac:dyDescent="0.2">
      <c r="A79" s="30"/>
      <c r="B79" s="30" t="s">
        <v>41</v>
      </c>
      <c r="C79" s="30"/>
      <c r="D79" s="41"/>
      <c r="E79" s="30" t="s">
        <v>116</v>
      </c>
      <c r="F79" s="30"/>
      <c r="G79" s="42"/>
      <c r="H79" s="30" t="s">
        <v>117</v>
      </c>
      <c r="I79" s="30" t="s">
        <v>44</v>
      </c>
      <c r="J79" s="30">
        <v>50</v>
      </c>
      <c r="K79" s="30">
        <v>1</v>
      </c>
      <c r="L79" s="30" t="s">
        <v>45</v>
      </c>
      <c r="M79" s="30" t="s">
        <v>70</v>
      </c>
      <c r="N79" s="30" t="s">
        <v>77</v>
      </c>
      <c r="O79" s="30" t="s">
        <v>78</v>
      </c>
      <c r="P79" s="30">
        <v>0.4</v>
      </c>
      <c r="Q79" s="30" t="s">
        <v>79</v>
      </c>
      <c r="R79" s="30" t="s">
        <v>50</v>
      </c>
      <c r="S79" s="30" t="s">
        <v>51</v>
      </c>
      <c r="T79" s="30">
        <v>0.3</v>
      </c>
      <c r="U79" s="30" t="s">
        <v>50</v>
      </c>
      <c r="V79" s="30" t="s">
        <v>46</v>
      </c>
      <c r="W79" s="30" t="s">
        <v>80</v>
      </c>
      <c r="X79" s="30">
        <v>0.6</v>
      </c>
      <c r="Y79" s="30" t="s">
        <v>50</v>
      </c>
      <c r="Z79" s="30" t="s">
        <v>52</v>
      </c>
      <c r="AA79" s="30">
        <v>1E-3</v>
      </c>
      <c r="AB79" s="30" t="s">
        <v>45</v>
      </c>
      <c r="AC79" s="30" t="s">
        <v>53</v>
      </c>
      <c r="AD79" s="30" t="s">
        <v>54</v>
      </c>
      <c r="AE79" s="3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3"/>
      <c r="BH79" s="42"/>
      <c r="BI79" s="42"/>
      <c r="BJ79" s="42"/>
      <c r="BK79" s="42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1" ht="10.199999999999999" x14ac:dyDescent="0.2">
      <c r="A80" s="30"/>
      <c r="B80" s="32">
        <v>10</v>
      </c>
      <c r="C80" s="32" t="s">
        <v>55</v>
      </c>
      <c r="D80" s="49" t="s">
        <v>37</v>
      </c>
      <c r="E80" s="34" t="s">
        <v>116</v>
      </c>
      <c r="F80" s="30"/>
      <c r="G80" s="48" t="s">
        <v>118</v>
      </c>
      <c r="H80" s="34" t="s">
        <v>117</v>
      </c>
      <c r="I80" s="53" t="s">
        <v>92</v>
      </c>
      <c r="J80" s="34">
        <v>50</v>
      </c>
      <c r="K80" s="34">
        <v>1</v>
      </c>
      <c r="L80" s="34" t="s">
        <v>45</v>
      </c>
      <c r="M80" s="34" t="s">
        <v>70</v>
      </c>
      <c r="N80" s="34" t="s">
        <v>77</v>
      </c>
      <c r="O80" s="34" t="s">
        <v>78</v>
      </c>
      <c r="P80" s="34">
        <v>0.4</v>
      </c>
      <c r="Q80" s="34" t="s">
        <v>79</v>
      </c>
      <c r="R80" s="53" t="s">
        <v>93</v>
      </c>
      <c r="S80" s="34" t="s">
        <v>51</v>
      </c>
      <c r="T80" s="34">
        <v>0.3</v>
      </c>
      <c r="U80" s="53" t="s">
        <v>93</v>
      </c>
      <c r="V80" s="34" t="s">
        <v>46</v>
      </c>
      <c r="W80" s="34" t="s">
        <v>80</v>
      </c>
      <c r="X80" s="34">
        <v>0.6</v>
      </c>
      <c r="Y80" s="53" t="s">
        <v>93</v>
      </c>
      <c r="Z80" s="34" t="s">
        <v>52</v>
      </c>
      <c r="AA80" s="34">
        <v>1E-3</v>
      </c>
      <c r="AB80" s="34" t="s">
        <v>45</v>
      </c>
      <c r="AC80" s="34" t="s">
        <v>53</v>
      </c>
      <c r="AD80" s="34" t="s">
        <v>54</v>
      </c>
      <c r="AE80" s="36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36"/>
      <c r="BF80" s="32" t="s">
        <v>37</v>
      </c>
      <c r="BG80" s="37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</row>
    <row r="81" spans="1:80" ht="10.199999999999999" x14ac:dyDescent="0.2">
      <c r="A81" s="30"/>
      <c r="B81" s="32">
        <v>11</v>
      </c>
      <c r="C81" s="32" t="s">
        <v>55</v>
      </c>
      <c r="D81" s="49" t="s">
        <v>37</v>
      </c>
      <c r="E81" s="34" t="s">
        <v>116</v>
      </c>
      <c r="F81" s="30"/>
      <c r="G81" s="48" t="s">
        <v>118</v>
      </c>
      <c r="H81" s="34" t="s">
        <v>117</v>
      </c>
      <c r="I81" s="53" t="s">
        <v>92</v>
      </c>
      <c r="J81" s="34">
        <v>50</v>
      </c>
      <c r="K81" s="32">
        <v>2</v>
      </c>
      <c r="L81" s="34" t="s">
        <v>45</v>
      </c>
      <c r="M81" s="34" t="s">
        <v>70</v>
      </c>
      <c r="N81" s="34" t="s">
        <v>77</v>
      </c>
      <c r="O81" s="34" t="s">
        <v>78</v>
      </c>
      <c r="P81" s="34">
        <v>0.4</v>
      </c>
      <c r="Q81" s="34" t="s">
        <v>79</v>
      </c>
      <c r="R81" s="53" t="s">
        <v>93</v>
      </c>
      <c r="S81" s="34" t="s">
        <v>51</v>
      </c>
      <c r="T81" s="34">
        <v>0.3</v>
      </c>
      <c r="U81" s="53" t="s">
        <v>93</v>
      </c>
      <c r="V81" s="34" t="s">
        <v>46</v>
      </c>
      <c r="W81" s="34" t="s">
        <v>80</v>
      </c>
      <c r="X81" s="34">
        <v>0.6</v>
      </c>
      <c r="Y81" s="53" t="s">
        <v>93</v>
      </c>
      <c r="Z81" s="34" t="s">
        <v>52</v>
      </c>
      <c r="AA81" s="32" t="s">
        <v>96</v>
      </c>
      <c r="AB81" s="32" t="s">
        <v>97</v>
      </c>
      <c r="AC81" s="34" t="s">
        <v>53</v>
      </c>
      <c r="AD81" s="34" t="s">
        <v>54</v>
      </c>
      <c r="AE81" s="36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36"/>
      <c r="BF81" s="32" t="s">
        <v>37</v>
      </c>
      <c r="BG81" s="37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</row>
    <row r="82" spans="1:80" ht="10.199999999999999" x14ac:dyDescent="0.2">
      <c r="A82" s="30"/>
      <c r="B82" s="32">
        <v>12</v>
      </c>
      <c r="C82" s="32" t="s">
        <v>55</v>
      </c>
      <c r="D82" s="49" t="s">
        <v>37</v>
      </c>
      <c r="E82" s="34" t="s">
        <v>116</v>
      </c>
      <c r="F82" s="30"/>
      <c r="G82" s="48" t="s">
        <v>118</v>
      </c>
      <c r="H82" s="34" t="s">
        <v>117</v>
      </c>
      <c r="I82" s="53" t="s">
        <v>92</v>
      </c>
      <c r="J82" s="34">
        <v>50</v>
      </c>
      <c r="K82" s="32">
        <v>2</v>
      </c>
      <c r="L82" s="34" t="s">
        <v>45</v>
      </c>
      <c r="M82" s="34" t="s">
        <v>70</v>
      </c>
      <c r="N82" s="34" t="s">
        <v>77</v>
      </c>
      <c r="O82" s="34" t="s">
        <v>78</v>
      </c>
      <c r="P82" s="32">
        <v>0.3</v>
      </c>
      <c r="Q82" s="34" t="s">
        <v>79</v>
      </c>
      <c r="R82" s="53" t="s">
        <v>93</v>
      </c>
      <c r="S82" s="34" t="s">
        <v>51</v>
      </c>
      <c r="T82" s="32">
        <v>0.2</v>
      </c>
      <c r="U82" s="53" t="s">
        <v>93</v>
      </c>
      <c r="V82" s="34" t="s">
        <v>46</v>
      </c>
      <c r="W82" s="34" t="s">
        <v>80</v>
      </c>
      <c r="X82" s="32">
        <v>0.5</v>
      </c>
      <c r="Y82" s="53" t="s">
        <v>93</v>
      </c>
      <c r="Z82" s="34" t="s">
        <v>52</v>
      </c>
      <c r="AA82" s="32" t="s">
        <v>96</v>
      </c>
      <c r="AB82" s="32" t="s">
        <v>97</v>
      </c>
      <c r="AC82" s="34" t="s">
        <v>53</v>
      </c>
      <c r="AD82" s="34" t="s">
        <v>54</v>
      </c>
      <c r="AE82" s="36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36"/>
      <c r="BF82" s="32" t="s">
        <v>37</v>
      </c>
      <c r="BG82" s="37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</row>
    <row r="83" spans="1:80" ht="10.199999999999999" x14ac:dyDescent="0.2">
      <c r="A83" s="30"/>
      <c r="B83" s="32">
        <v>13</v>
      </c>
      <c r="C83" s="32" t="s">
        <v>55</v>
      </c>
      <c r="D83" s="49" t="s">
        <v>37</v>
      </c>
      <c r="E83" s="34" t="s">
        <v>116</v>
      </c>
      <c r="F83" s="30"/>
      <c r="G83" s="48" t="s">
        <v>118</v>
      </c>
      <c r="H83" s="34" t="s">
        <v>117</v>
      </c>
      <c r="I83" s="53" t="s">
        <v>92</v>
      </c>
      <c r="J83" s="34">
        <v>50</v>
      </c>
      <c r="K83" s="34">
        <v>1</v>
      </c>
      <c r="L83" s="34" t="s">
        <v>45</v>
      </c>
      <c r="M83" s="34" t="s">
        <v>70</v>
      </c>
      <c r="N83" s="34" t="s">
        <v>77</v>
      </c>
      <c r="O83" s="34" t="s">
        <v>78</v>
      </c>
      <c r="P83" s="34">
        <v>0.4</v>
      </c>
      <c r="Q83" s="34" t="s">
        <v>79</v>
      </c>
      <c r="R83" s="53" t="s">
        <v>93</v>
      </c>
      <c r="S83" s="34" t="s">
        <v>51</v>
      </c>
      <c r="T83" s="34">
        <v>0.3</v>
      </c>
      <c r="U83" s="53" t="s">
        <v>93</v>
      </c>
      <c r="V83" s="34" t="s">
        <v>46</v>
      </c>
      <c r="W83" s="34" t="s">
        <v>80</v>
      </c>
      <c r="X83" s="34">
        <v>0.6</v>
      </c>
      <c r="Y83" s="53" t="s">
        <v>93</v>
      </c>
      <c r="Z83" s="34" t="s">
        <v>52</v>
      </c>
      <c r="AA83" s="32" t="s">
        <v>96</v>
      </c>
      <c r="AB83" s="32" t="s">
        <v>97</v>
      </c>
      <c r="AC83" s="34" t="s">
        <v>53</v>
      </c>
      <c r="AD83" s="34" t="s">
        <v>54</v>
      </c>
      <c r="AE83" s="36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36"/>
      <c r="BF83" s="32" t="s">
        <v>37</v>
      </c>
      <c r="BG83" s="37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</row>
    <row r="84" spans="1:80" ht="10.199999999999999" x14ac:dyDescent="0.2">
      <c r="A84" s="30"/>
      <c r="B84" s="32">
        <v>14</v>
      </c>
      <c r="C84" s="32" t="s">
        <v>55</v>
      </c>
      <c r="D84" s="49" t="s">
        <v>37</v>
      </c>
      <c r="E84" s="34" t="s">
        <v>116</v>
      </c>
      <c r="F84" s="30"/>
      <c r="G84" s="48" t="s">
        <v>118</v>
      </c>
      <c r="H84" s="34" t="s">
        <v>117</v>
      </c>
      <c r="I84" s="53" t="s">
        <v>92</v>
      </c>
      <c r="J84" s="34">
        <v>50</v>
      </c>
      <c r="K84" s="32">
        <v>2</v>
      </c>
      <c r="L84" s="34" t="s">
        <v>45</v>
      </c>
      <c r="M84" s="34" t="s">
        <v>70</v>
      </c>
      <c r="N84" s="34" t="s">
        <v>77</v>
      </c>
      <c r="O84" s="34" t="s">
        <v>78</v>
      </c>
      <c r="P84" s="34">
        <v>0.4</v>
      </c>
      <c r="Q84" s="34" t="s">
        <v>79</v>
      </c>
      <c r="R84" s="53" t="s">
        <v>93</v>
      </c>
      <c r="S84" s="34" t="s">
        <v>51</v>
      </c>
      <c r="T84" s="34">
        <v>0.3</v>
      </c>
      <c r="U84" s="53" t="s">
        <v>93</v>
      </c>
      <c r="V84" s="34" t="s">
        <v>46</v>
      </c>
      <c r="W84" s="34" t="s">
        <v>80</v>
      </c>
      <c r="X84" s="34">
        <v>0.6</v>
      </c>
      <c r="Y84" s="53" t="s">
        <v>101</v>
      </c>
      <c r="Z84" s="34" t="s">
        <v>52</v>
      </c>
      <c r="AA84" s="32" t="s">
        <v>96</v>
      </c>
      <c r="AB84" s="32" t="s">
        <v>97</v>
      </c>
      <c r="AC84" s="34" t="s">
        <v>53</v>
      </c>
      <c r="AD84" s="34" t="s">
        <v>54</v>
      </c>
      <c r="AE84" s="36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36"/>
      <c r="BF84" s="32" t="s">
        <v>37</v>
      </c>
      <c r="BG84" s="37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</row>
    <row r="85" spans="1:80" ht="10.199999999999999" x14ac:dyDescent="0.2">
      <c r="A85" s="30"/>
      <c r="B85" s="32">
        <v>15</v>
      </c>
      <c r="C85" s="32" t="s">
        <v>55</v>
      </c>
      <c r="D85" s="49" t="s">
        <v>37</v>
      </c>
      <c r="E85" s="34" t="s">
        <v>116</v>
      </c>
      <c r="F85" s="30"/>
      <c r="G85" s="48" t="s">
        <v>118</v>
      </c>
      <c r="H85" s="34" t="s">
        <v>117</v>
      </c>
      <c r="I85" s="53" t="s">
        <v>92</v>
      </c>
      <c r="J85" s="34">
        <v>50</v>
      </c>
      <c r="K85" s="32">
        <v>2</v>
      </c>
      <c r="L85" s="34" t="s">
        <v>45</v>
      </c>
      <c r="M85" s="34" t="s">
        <v>70</v>
      </c>
      <c r="N85" s="34" t="s">
        <v>77</v>
      </c>
      <c r="O85" s="34" t="s">
        <v>78</v>
      </c>
      <c r="P85" s="34">
        <v>0.4</v>
      </c>
      <c r="Q85" s="34" t="s">
        <v>79</v>
      </c>
      <c r="R85" s="53" t="s">
        <v>104</v>
      </c>
      <c r="S85" s="34" t="s">
        <v>51</v>
      </c>
      <c r="T85" s="34">
        <v>0.3</v>
      </c>
      <c r="U85" s="53" t="s">
        <v>104</v>
      </c>
      <c r="V85" s="34" t="s">
        <v>46</v>
      </c>
      <c r="W85" s="34" t="s">
        <v>80</v>
      </c>
      <c r="X85" s="34">
        <v>0.6</v>
      </c>
      <c r="Y85" s="53" t="s">
        <v>104</v>
      </c>
      <c r="Z85" s="34" t="s">
        <v>52</v>
      </c>
      <c r="AA85" s="32" t="s">
        <v>96</v>
      </c>
      <c r="AB85" s="32" t="s">
        <v>97</v>
      </c>
      <c r="AC85" s="34" t="s">
        <v>53</v>
      </c>
      <c r="AD85" s="34" t="s">
        <v>54</v>
      </c>
      <c r="AE85" s="36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36"/>
      <c r="BF85" s="32" t="s">
        <v>37</v>
      </c>
      <c r="BG85" s="37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</row>
    <row r="86" spans="1:80" ht="10.199999999999999" x14ac:dyDescent="0.2">
      <c r="A86" s="30"/>
      <c r="B86" s="32">
        <v>16</v>
      </c>
      <c r="C86" s="32" t="s">
        <v>55</v>
      </c>
      <c r="D86" s="49" t="s">
        <v>37</v>
      </c>
      <c r="E86" s="34" t="s">
        <v>116</v>
      </c>
      <c r="F86" s="30"/>
      <c r="G86" s="35" t="s">
        <v>39</v>
      </c>
      <c r="H86" s="34" t="s">
        <v>117</v>
      </c>
      <c r="I86" s="53" t="s">
        <v>92</v>
      </c>
      <c r="J86" s="34">
        <v>50</v>
      </c>
      <c r="K86" s="32">
        <v>2</v>
      </c>
      <c r="L86" s="34" t="s">
        <v>45</v>
      </c>
      <c r="M86" s="34" t="s">
        <v>70</v>
      </c>
      <c r="N86" s="34" t="s">
        <v>77</v>
      </c>
      <c r="O86" s="34" t="s">
        <v>78</v>
      </c>
      <c r="P86" s="34">
        <v>0.4</v>
      </c>
      <c r="Q86" s="34" t="s">
        <v>79</v>
      </c>
      <c r="R86" s="53" t="s">
        <v>93</v>
      </c>
      <c r="S86" s="34" t="s">
        <v>51</v>
      </c>
      <c r="T86" s="34">
        <v>0.3</v>
      </c>
      <c r="U86" s="53" t="s">
        <v>93</v>
      </c>
      <c r="V86" s="34" t="s">
        <v>46</v>
      </c>
      <c r="W86" s="34" t="s">
        <v>80</v>
      </c>
      <c r="X86" s="34">
        <v>0.6</v>
      </c>
      <c r="Y86" s="53" t="s">
        <v>104</v>
      </c>
      <c r="Z86" s="34" t="s">
        <v>52</v>
      </c>
      <c r="AA86" s="32" t="s">
        <v>96</v>
      </c>
      <c r="AB86" s="32" t="s">
        <v>97</v>
      </c>
      <c r="AC86" s="34" t="s">
        <v>53</v>
      </c>
      <c r="AD86" s="34" t="s">
        <v>54</v>
      </c>
      <c r="AE86" s="36"/>
      <c r="AF86" s="8">
        <v>252.58011576300001</v>
      </c>
      <c r="AG86" s="8">
        <v>165.39179992699999</v>
      </c>
      <c r="AH86" s="8">
        <v>230.522825877</v>
      </c>
      <c r="AI86" s="8">
        <v>150.34063720699999</v>
      </c>
      <c r="AJ86" s="8">
        <v>210.89606424999999</v>
      </c>
      <c r="AK86" s="8">
        <v>165.96090698200001</v>
      </c>
      <c r="AL86" s="8">
        <v>187.24548924800001</v>
      </c>
      <c r="AM86" s="8">
        <v>171.09092712399999</v>
      </c>
      <c r="AN86" s="8">
        <v>190.72239939400001</v>
      </c>
      <c r="AO86" s="8">
        <v>122.603393555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>
        <v>50</v>
      </c>
      <c r="BE86" s="36"/>
      <c r="BF86" s="32" t="s">
        <v>37</v>
      </c>
      <c r="BG86" s="37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</row>
    <row r="87" spans="1:80" ht="10.199999999999999" x14ac:dyDescent="0.2">
      <c r="A87" s="30"/>
      <c r="B87" s="32">
        <v>17</v>
      </c>
      <c r="C87" s="32" t="s">
        <v>55</v>
      </c>
      <c r="D87" s="49" t="s">
        <v>37</v>
      </c>
      <c r="E87" s="34" t="s">
        <v>116</v>
      </c>
      <c r="F87" s="30"/>
      <c r="G87" s="35" t="s">
        <v>39</v>
      </c>
      <c r="H87" s="34" t="s">
        <v>117</v>
      </c>
      <c r="I87" s="53" t="s">
        <v>92</v>
      </c>
      <c r="J87" s="34">
        <v>50</v>
      </c>
      <c r="K87" s="34">
        <v>1</v>
      </c>
      <c r="L87" s="34" t="s">
        <v>45</v>
      </c>
      <c r="M87" s="34" t="s">
        <v>70</v>
      </c>
      <c r="N87" s="34" t="s">
        <v>77</v>
      </c>
      <c r="O87" s="34" t="s">
        <v>78</v>
      </c>
      <c r="P87" s="34">
        <v>0.4</v>
      </c>
      <c r="Q87" s="34" t="s">
        <v>79</v>
      </c>
      <c r="R87" s="53" t="s">
        <v>93</v>
      </c>
      <c r="S87" s="34" t="s">
        <v>51</v>
      </c>
      <c r="T87" s="34">
        <v>0.3</v>
      </c>
      <c r="U87" s="53" t="s">
        <v>93</v>
      </c>
      <c r="V87" s="34" t="s">
        <v>46</v>
      </c>
      <c r="W87" s="34" t="s">
        <v>80</v>
      </c>
      <c r="X87" s="34">
        <v>0.6</v>
      </c>
      <c r="Y87" s="53" t="s">
        <v>101</v>
      </c>
      <c r="Z87" s="34" t="s">
        <v>52</v>
      </c>
      <c r="AA87" s="32" t="s">
        <v>96</v>
      </c>
      <c r="AB87" s="32" t="s">
        <v>97</v>
      </c>
      <c r="AC87" s="34" t="s">
        <v>53</v>
      </c>
      <c r="AD87" s="34" t="s">
        <v>54</v>
      </c>
      <c r="AE87" s="36"/>
      <c r="AF87" s="8">
        <v>167.30880009500001</v>
      </c>
      <c r="AG87" s="8">
        <v>132.09104538</v>
      </c>
      <c r="AH87" s="8">
        <v>138.454982511</v>
      </c>
      <c r="AI87" s="8">
        <v>97.236719131499996</v>
      </c>
      <c r="AJ87" s="8">
        <v>108.40705245700001</v>
      </c>
      <c r="AK87" s="8">
        <v>65.200135231000004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47">
        <v>74.3224670293</v>
      </c>
      <c r="BC87" s="8">
        <v>21.310717642299998</v>
      </c>
      <c r="BD87" s="8">
        <v>29</v>
      </c>
      <c r="BE87" s="36"/>
      <c r="BF87" s="32" t="s">
        <v>37</v>
      </c>
      <c r="BG87" s="37" t="s">
        <v>119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</row>
    <row r="88" spans="1:80" ht="10.199999999999999" x14ac:dyDescent="0.2">
      <c r="A88" s="30"/>
      <c r="B88" s="32">
        <v>18</v>
      </c>
      <c r="C88" s="32" t="s">
        <v>55</v>
      </c>
      <c r="D88" s="49" t="s">
        <v>37</v>
      </c>
      <c r="E88" s="34" t="s">
        <v>116</v>
      </c>
      <c r="F88" s="30"/>
      <c r="G88" s="35" t="s">
        <v>39</v>
      </c>
      <c r="H88" s="34" t="s">
        <v>117</v>
      </c>
      <c r="I88" s="53" t="s">
        <v>92</v>
      </c>
      <c r="J88" s="34">
        <v>50</v>
      </c>
      <c r="K88" s="34">
        <v>1</v>
      </c>
      <c r="L88" s="34" t="s">
        <v>45</v>
      </c>
      <c r="M88" s="34" t="s">
        <v>70</v>
      </c>
      <c r="N88" s="34" t="s">
        <v>77</v>
      </c>
      <c r="O88" s="34" t="s">
        <v>78</v>
      </c>
      <c r="P88" s="34">
        <v>0.4</v>
      </c>
      <c r="Q88" s="34" t="s">
        <v>79</v>
      </c>
      <c r="R88" s="53" t="s">
        <v>104</v>
      </c>
      <c r="S88" s="34" t="s">
        <v>51</v>
      </c>
      <c r="T88" s="34">
        <v>0.3</v>
      </c>
      <c r="U88" s="53" t="s">
        <v>104</v>
      </c>
      <c r="V88" s="34" t="s">
        <v>46</v>
      </c>
      <c r="W88" s="34" t="s">
        <v>80</v>
      </c>
      <c r="X88" s="34">
        <v>0.6</v>
      </c>
      <c r="Y88" s="53" t="s">
        <v>104</v>
      </c>
      <c r="Z88" s="34" t="s">
        <v>52</v>
      </c>
      <c r="AA88" s="32" t="s">
        <v>96</v>
      </c>
      <c r="AB88" s="32" t="s">
        <v>97</v>
      </c>
      <c r="AC88" s="34" t="s">
        <v>53</v>
      </c>
      <c r="AD88" s="34" t="s">
        <v>54</v>
      </c>
      <c r="AE88" s="36"/>
      <c r="AF88" s="54">
        <v>168.65747777600001</v>
      </c>
      <c r="AG88" s="54">
        <v>133.59002685499999</v>
      </c>
      <c r="AH88" s="54">
        <v>137.53531753600001</v>
      </c>
      <c r="AI88" s="54">
        <v>98.775894164999997</v>
      </c>
      <c r="AJ88" s="54">
        <v>111.009510905</v>
      </c>
      <c r="AK88" s="54">
        <v>66.794081687900004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47"/>
      <c r="BC88" s="8"/>
      <c r="BD88" s="8">
        <v>28</v>
      </c>
      <c r="BE88" s="36"/>
      <c r="BF88" s="32" t="s">
        <v>37</v>
      </c>
      <c r="BG88" s="37" t="s">
        <v>119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</row>
    <row r="89" spans="1:80" ht="10.199999999999999" x14ac:dyDescent="0.2">
      <c r="A89" s="30"/>
      <c r="B89" s="32">
        <v>19</v>
      </c>
      <c r="C89" s="32" t="s">
        <v>55</v>
      </c>
      <c r="D89" s="49" t="s">
        <v>37</v>
      </c>
      <c r="E89" s="34" t="s">
        <v>116</v>
      </c>
      <c r="F89" s="30"/>
      <c r="G89" s="35" t="s">
        <v>39</v>
      </c>
      <c r="H89" s="34" t="s">
        <v>117</v>
      </c>
      <c r="I89" s="53" t="s">
        <v>92</v>
      </c>
      <c r="J89" s="34">
        <v>50</v>
      </c>
      <c r="K89" s="34">
        <v>1</v>
      </c>
      <c r="L89" s="34" t="s">
        <v>45</v>
      </c>
      <c r="M89" s="34" t="s">
        <v>70</v>
      </c>
      <c r="N89" s="34" t="s">
        <v>77</v>
      </c>
      <c r="O89" s="34" t="s">
        <v>78</v>
      </c>
      <c r="P89" s="34">
        <v>0.4</v>
      </c>
      <c r="Q89" s="34" t="s">
        <v>79</v>
      </c>
      <c r="R89" s="53" t="s">
        <v>93</v>
      </c>
      <c r="S89" s="34" t="s">
        <v>51</v>
      </c>
      <c r="T89" s="34">
        <v>0.3</v>
      </c>
      <c r="U89" s="53" t="s">
        <v>93</v>
      </c>
      <c r="V89" s="34" t="s">
        <v>46</v>
      </c>
      <c r="W89" s="34" t="s">
        <v>80</v>
      </c>
      <c r="X89" s="34">
        <v>0.6</v>
      </c>
      <c r="Y89" s="53" t="s">
        <v>104</v>
      </c>
      <c r="Z89" s="34" t="s">
        <v>52</v>
      </c>
      <c r="AA89" s="32" t="s">
        <v>96</v>
      </c>
      <c r="AB89" s="32" t="s">
        <v>97</v>
      </c>
      <c r="AC89" s="34" t="s">
        <v>53</v>
      </c>
      <c r="AD89" s="34" t="s">
        <v>54</v>
      </c>
      <c r="AE89" s="36"/>
      <c r="AF89" s="54">
        <v>166.53646239</v>
      </c>
      <c r="AG89" s="54">
        <v>131.139640808</v>
      </c>
      <c r="AH89" s="8">
        <v>135.51328831500001</v>
      </c>
      <c r="AI89" s="54">
        <v>96.3485145569</v>
      </c>
      <c r="AJ89" s="54">
        <v>108.80808556300001</v>
      </c>
      <c r="AK89" s="54">
        <v>64.371071815500002</v>
      </c>
      <c r="AL89" s="8">
        <v>76.248857731599998</v>
      </c>
      <c r="AM89" s="54">
        <v>19.469361960899999</v>
      </c>
      <c r="AN89" s="54">
        <v>71.043223530099993</v>
      </c>
      <c r="AO89" s="54">
        <v>11.830815318999999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47"/>
      <c r="BC89" s="8"/>
      <c r="BD89" s="8">
        <v>50</v>
      </c>
      <c r="BE89" s="36"/>
      <c r="BF89" s="32" t="s">
        <v>37</v>
      </c>
      <c r="BG89" s="37" t="s">
        <v>120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</row>
    <row r="90" spans="1:80" ht="10.199999999999999" x14ac:dyDescent="0.2">
      <c r="A90" s="30"/>
      <c r="B90" s="32">
        <v>20</v>
      </c>
      <c r="C90" s="32" t="s">
        <v>55</v>
      </c>
      <c r="D90" s="49" t="s">
        <v>37</v>
      </c>
      <c r="E90" s="34" t="s">
        <v>116</v>
      </c>
      <c r="F90" s="30"/>
      <c r="G90" s="35" t="s">
        <v>39</v>
      </c>
      <c r="H90" s="34" t="s">
        <v>117</v>
      </c>
      <c r="I90" s="53" t="s">
        <v>92</v>
      </c>
      <c r="J90" s="34">
        <v>50</v>
      </c>
      <c r="K90" s="34">
        <v>1</v>
      </c>
      <c r="L90" s="34" t="s">
        <v>45</v>
      </c>
      <c r="M90" s="34" t="s">
        <v>70</v>
      </c>
      <c r="N90" s="34" t="s">
        <v>77</v>
      </c>
      <c r="O90" s="34" t="s">
        <v>78</v>
      </c>
      <c r="P90" s="34">
        <v>0.4</v>
      </c>
      <c r="Q90" s="34" t="s">
        <v>79</v>
      </c>
      <c r="R90" s="53" t="s">
        <v>93</v>
      </c>
      <c r="S90" s="34" t="s">
        <v>51</v>
      </c>
      <c r="T90" s="34">
        <v>0.3</v>
      </c>
      <c r="U90" s="53" t="s">
        <v>93</v>
      </c>
      <c r="V90" s="34" t="s">
        <v>46</v>
      </c>
      <c r="W90" s="34" t="s">
        <v>80</v>
      </c>
      <c r="X90" s="34">
        <v>0.6</v>
      </c>
      <c r="Y90" s="53" t="s">
        <v>93</v>
      </c>
      <c r="Z90" s="34" t="s">
        <v>52</v>
      </c>
      <c r="AA90" s="32" t="s">
        <v>111</v>
      </c>
      <c r="AB90" s="32" t="s">
        <v>97</v>
      </c>
      <c r="AC90" s="34" t="s">
        <v>53</v>
      </c>
      <c r="AD90" s="34" t="s">
        <v>54</v>
      </c>
      <c r="AE90" s="36"/>
      <c r="AF90" s="54">
        <v>466.59325866699999</v>
      </c>
      <c r="AG90" s="54">
        <v>2339.9533691400002</v>
      </c>
      <c r="AH90" s="54">
        <v>316.52565225000001</v>
      </c>
      <c r="AI90" s="54">
        <v>26.4007034302</v>
      </c>
      <c r="AJ90" s="54">
        <v>199.29391111499999</v>
      </c>
      <c r="AK90" s="54">
        <v>7.90375876427</v>
      </c>
      <c r="AL90" s="54">
        <v>177.00832268900001</v>
      </c>
      <c r="AM90" s="54">
        <v>8.7462119460099998</v>
      </c>
      <c r="AN90" s="8">
        <v>125.51622924999999</v>
      </c>
      <c r="AO90" s="54">
        <v>9.8502334952399995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47"/>
      <c r="BC90" s="8"/>
      <c r="BD90" s="8">
        <v>50</v>
      </c>
      <c r="BE90" s="36"/>
      <c r="BF90" s="32" t="s">
        <v>37</v>
      </c>
      <c r="BG90" s="37" t="s">
        <v>121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</row>
    <row r="91" spans="1:80" ht="10.199999999999999" x14ac:dyDescent="0.2">
      <c r="A91" s="30"/>
      <c r="B91" s="32">
        <v>21</v>
      </c>
      <c r="C91" s="32" t="s">
        <v>55</v>
      </c>
      <c r="D91" s="49" t="s">
        <v>37</v>
      </c>
      <c r="E91" s="34" t="s">
        <v>116</v>
      </c>
      <c r="F91" s="30"/>
      <c r="G91" s="35" t="s">
        <v>39</v>
      </c>
      <c r="H91" s="34" t="s">
        <v>117</v>
      </c>
      <c r="I91" s="53" t="s">
        <v>92</v>
      </c>
      <c r="J91" s="34">
        <v>50</v>
      </c>
      <c r="K91" s="34">
        <v>1</v>
      </c>
      <c r="L91" s="34" t="s">
        <v>45</v>
      </c>
      <c r="M91" s="34" t="s">
        <v>70</v>
      </c>
      <c r="N91" s="34" t="s">
        <v>77</v>
      </c>
      <c r="O91" s="34" t="s">
        <v>78</v>
      </c>
      <c r="P91" s="53">
        <v>0.3</v>
      </c>
      <c r="Q91" s="34" t="s">
        <v>79</v>
      </c>
      <c r="R91" s="53" t="s">
        <v>93</v>
      </c>
      <c r="S91" s="34" t="s">
        <v>51</v>
      </c>
      <c r="T91" s="53">
        <v>0.2</v>
      </c>
      <c r="U91" s="53" t="s">
        <v>93</v>
      </c>
      <c r="V91" s="34" t="s">
        <v>46</v>
      </c>
      <c r="W91" s="34" t="s">
        <v>80</v>
      </c>
      <c r="X91" s="34">
        <v>0.6</v>
      </c>
      <c r="Y91" s="53" t="s">
        <v>93</v>
      </c>
      <c r="Z91" s="34" t="s">
        <v>52</v>
      </c>
      <c r="AA91" s="32" t="s">
        <v>111</v>
      </c>
      <c r="AB91" s="32" t="s">
        <v>113</v>
      </c>
      <c r="AC91" s="34" t="s">
        <v>53</v>
      </c>
      <c r="AD91" s="34" t="s">
        <v>54</v>
      </c>
      <c r="AE91" s="36"/>
      <c r="AF91" s="54">
        <v>516.70497945099999</v>
      </c>
      <c r="AG91" s="54">
        <v>4276.9228515599998</v>
      </c>
      <c r="AH91" s="54">
        <v>570.22003580700004</v>
      </c>
      <c r="AI91" s="54">
        <v>643503.40625</v>
      </c>
      <c r="AJ91" s="54">
        <v>307.52556117400002</v>
      </c>
      <c r="AK91" s="54">
        <v>6.3012461662300003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47">
        <v>240.22511809700001</v>
      </c>
      <c r="BC91" s="8">
        <v>29.208317756700001</v>
      </c>
      <c r="BD91" s="8">
        <v>29</v>
      </c>
      <c r="BE91" s="36"/>
      <c r="BF91" s="32" t="s">
        <v>37</v>
      </c>
      <c r="BG91" s="37" t="s">
        <v>119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</row>
    <row r="92" spans="1:80" ht="10.199999999999999" x14ac:dyDescent="0.2">
      <c r="A92" s="30"/>
      <c r="B92" s="32">
        <v>22</v>
      </c>
      <c r="C92" s="32" t="s">
        <v>55</v>
      </c>
      <c r="D92" s="49" t="s">
        <v>37</v>
      </c>
      <c r="E92" s="34" t="s">
        <v>116</v>
      </c>
      <c r="F92" s="30"/>
      <c r="G92" s="35" t="s">
        <v>39</v>
      </c>
      <c r="H92" s="34" t="s">
        <v>117</v>
      </c>
      <c r="I92" s="53" t="s">
        <v>92</v>
      </c>
      <c r="J92" s="34">
        <v>50</v>
      </c>
      <c r="K92" s="34">
        <v>1</v>
      </c>
      <c r="L92" s="34" t="s">
        <v>45</v>
      </c>
      <c r="M92" s="34" t="s">
        <v>70</v>
      </c>
      <c r="N92" s="34" t="s">
        <v>77</v>
      </c>
      <c r="O92" s="34" t="s">
        <v>78</v>
      </c>
      <c r="P92" s="53">
        <v>0.3</v>
      </c>
      <c r="Q92" s="34" t="s">
        <v>79</v>
      </c>
      <c r="R92" s="53" t="s">
        <v>93</v>
      </c>
      <c r="S92" s="34" t="s">
        <v>51</v>
      </c>
      <c r="T92" s="53">
        <v>0.2</v>
      </c>
      <c r="U92" s="53" t="s">
        <v>93</v>
      </c>
      <c r="V92" s="34" t="s">
        <v>46</v>
      </c>
      <c r="W92" s="34" t="s">
        <v>80</v>
      </c>
      <c r="X92" s="34">
        <v>0.6</v>
      </c>
      <c r="Y92" s="53" t="s">
        <v>114</v>
      </c>
      <c r="Z92" s="34" t="s">
        <v>52</v>
      </c>
      <c r="AA92" s="32" t="s">
        <v>111</v>
      </c>
      <c r="AB92" s="32" t="s">
        <v>113</v>
      </c>
      <c r="AC92" s="34" t="s">
        <v>53</v>
      </c>
      <c r="AD92" s="34" t="s">
        <v>54</v>
      </c>
      <c r="AE92" s="36"/>
      <c r="AF92" s="54">
        <v>2855.6061930300002</v>
      </c>
      <c r="AG92" s="54">
        <v>4475.7385253900002</v>
      </c>
      <c r="AH92" s="54">
        <v>2881.5771158900002</v>
      </c>
      <c r="AI92" s="54">
        <v>155051.386719</v>
      </c>
      <c r="AJ92" s="54">
        <v>72.424685776700002</v>
      </c>
      <c r="AK92" s="54">
        <v>14.559167608599999</v>
      </c>
      <c r="AL92" s="54">
        <v>126.608608657</v>
      </c>
      <c r="AM92" s="54">
        <v>8.3098644018200005</v>
      </c>
      <c r="AN92" s="54">
        <v>174.39636702499999</v>
      </c>
      <c r="AO92" s="54">
        <v>10.9181387164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47"/>
      <c r="BC92" s="8"/>
      <c r="BD92" s="8">
        <v>50</v>
      </c>
      <c r="BE92" s="36"/>
      <c r="BF92" s="32" t="s">
        <v>37</v>
      </c>
      <c r="BG92" s="37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ht="10.199999999999999" x14ac:dyDescent="0.2">
      <c r="A93" s="30"/>
      <c r="B93" s="32">
        <v>23</v>
      </c>
      <c r="C93" s="32" t="s">
        <v>55</v>
      </c>
      <c r="D93" s="49" t="s">
        <v>37</v>
      </c>
      <c r="E93" s="34" t="s">
        <v>116</v>
      </c>
      <c r="F93" s="30"/>
      <c r="G93" s="35" t="s">
        <v>39</v>
      </c>
      <c r="H93" s="34" t="s">
        <v>117</v>
      </c>
      <c r="I93" s="53" t="s">
        <v>92</v>
      </c>
      <c r="J93" s="34">
        <v>50</v>
      </c>
      <c r="K93" s="34">
        <v>1</v>
      </c>
      <c r="L93" s="34" t="s">
        <v>45</v>
      </c>
      <c r="M93" s="34" t="s">
        <v>70</v>
      </c>
      <c r="N93" s="34" t="s">
        <v>77</v>
      </c>
      <c r="O93" s="34" t="s">
        <v>78</v>
      </c>
      <c r="P93" s="53">
        <v>0.3</v>
      </c>
      <c r="Q93" s="34" t="s">
        <v>79</v>
      </c>
      <c r="R93" s="53" t="s">
        <v>114</v>
      </c>
      <c r="S93" s="34" t="s">
        <v>51</v>
      </c>
      <c r="T93" s="53">
        <v>0.2</v>
      </c>
      <c r="U93" s="53" t="s">
        <v>114</v>
      </c>
      <c r="V93" s="34" t="s">
        <v>46</v>
      </c>
      <c r="W93" s="34" t="s">
        <v>80</v>
      </c>
      <c r="X93" s="34">
        <v>0.6</v>
      </c>
      <c r="Y93" s="53" t="s">
        <v>115</v>
      </c>
      <c r="Z93" s="34" t="s">
        <v>52</v>
      </c>
      <c r="AA93" s="32" t="s">
        <v>111</v>
      </c>
      <c r="AB93" s="32" t="s">
        <v>113</v>
      </c>
      <c r="AC93" s="34" t="s">
        <v>53</v>
      </c>
      <c r="AD93" s="34" t="s">
        <v>54</v>
      </c>
      <c r="AE93" s="36"/>
      <c r="AF93" s="54">
        <v>5862.0328613299998</v>
      </c>
      <c r="AG93" s="54">
        <v>15239.6889648</v>
      </c>
      <c r="AH93" s="54">
        <v>5733.1167317700001</v>
      </c>
      <c r="AI93" s="54">
        <v>52690.390625</v>
      </c>
      <c r="AJ93" s="54">
        <v>114.48186584299999</v>
      </c>
      <c r="AK93" s="54">
        <v>7.0333166122400002</v>
      </c>
      <c r="AL93" s="54">
        <v>135.467036573</v>
      </c>
      <c r="AM93" s="54">
        <v>8.13075625896</v>
      </c>
      <c r="AN93" s="54">
        <v>132.30524036400001</v>
      </c>
      <c r="AO93" s="54">
        <v>7.2268090248099996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47"/>
      <c r="BC93" s="47"/>
      <c r="BD93" s="8">
        <v>50</v>
      </c>
      <c r="BE93" s="36"/>
      <c r="BF93" s="32" t="s">
        <v>37</v>
      </c>
      <c r="BG93" s="37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</row>
    <row r="94" spans="1:80" ht="4.95" customHeight="1" x14ac:dyDescent="0.2">
      <c r="A94" s="30"/>
      <c r="B94" s="36"/>
      <c r="C94" s="36"/>
      <c r="D94" s="38"/>
      <c r="E94" s="36"/>
      <c r="F94" s="30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s="44" customFormat="1" ht="10.199999999999999" x14ac:dyDescent="0.2">
      <c r="A95" s="30"/>
      <c r="B95" s="30" t="s">
        <v>41</v>
      </c>
      <c r="C95" s="30"/>
      <c r="D95" s="41"/>
      <c r="E95" s="30" t="s">
        <v>122</v>
      </c>
      <c r="F95" s="30"/>
      <c r="G95" s="42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30"/>
      <c r="BF95" s="42"/>
      <c r="BG95" s="43"/>
      <c r="BH95" s="42"/>
      <c r="BI95" s="42"/>
      <c r="BJ95" s="42"/>
      <c r="BK95" s="42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0.199999999999999" x14ac:dyDescent="0.2">
      <c r="A96" s="30"/>
      <c r="B96" s="32"/>
      <c r="C96" s="32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6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36"/>
      <c r="BF96" s="32"/>
      <c r="BG96" s="37"/>
      <c r="BH96" s="32"/>
      <c r="BI96" s="32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</row>
    <row r="97" spans="1:75" ht="10.199999999999999" x14ac:dyDescent="0.2">
      <c r="A97" s="30"/>
      <c r="B97" s="32"/>
      <c r="C97" s="32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6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36"/>
      <c r="BF97" s="32"/>
      <c r="BG97" s="37"/>
      <c r="BH97" s="32"/>
      <c r="BI97" s="32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</row>
    <row r="98" spans="1:75" ht="10.199999999999999" x14ac:dyDescent="0.2">
      <c r="A98" s="30"/>
      <c r="B98" s="32"/>
      <c r="C98" s="32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6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36"/>
      <c r="BF98" s="32"/>
      <c r="BG98" s="37"/>
      <c r="BH98" s="32"/>
      <c r="BI98" s="32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</row>
    <row r="99" spans="1:75" ht="10.199999999999999" x14ac:dyDescent="0.2">
      <c r="A99" s="30"/>
      <c r="B99" s="32"/>
      <c r="C99" s="32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6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36"/>
      <c r="BF99" s="32"/>
      <c r="BG99" s="37"/>
      <c r="BH99" s="32"/>
      <c r="BI99" s="32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</row>
    <row r="100" spans="1:75" ht="10.199999999999999" x14ac:dyDescent="0.2">
      <c r="A100" s="30"/>
      <c r="B100" s="32"/>
      <c r="C100" s="32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6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36"/>
      <c r="BF100" s="32"/>
      <c r="BG100" s="90"/>
      <c r="BH100" s="32"/>
      <c r="BI100" s="32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</row>
    <row r="101" spans="1:75" ht="10.199999999999999" x14ac:dyDescent="0.2">
      <c r="A101" s="30"/>
      <c r="B101" s="32"/>
      <c r="C101" s="32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6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36"/>
      <c r="BF101" s="32"/>
      <c r="BG101" s="91"/>
      <c r="BH101" s="32"/>
      <c r="BI101" s="32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</row>
    <row r="102" spans="1:75" ht="10.199999999999999" x14ac:dyDescent="0.2">
      <c r="A102" s="30"/>
      <c r="B102" s="32"/>
      <c r="C102" s="32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152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6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36"/>
      <c r="BF102" s="32"/>
      <c r="BG102" s="91"/>
      <c r="BH102" s="32"/>
      <c r="BI102" s="32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</row>
    <row r="103" spans="1:75" ht="10.199999999999999" x14ac:dyDescent="0.2">
      <c r="A103" s="30"/>
      <c r="B103" s="32"/>
      <c r="C103" s="32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 t="s">
        <v>153</v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36"/>
      <c r="BF103" s="32"/>
      <c r="BG103" s="91"/>
      <c r="BH103" s="32"/>
      <c r="BI103" s="32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</row>
    <row r="104" spans="1:75" ht="10.199999999999999" x14ac:dyDescent="0.2">
      <c r="A104" s="30"/>
      <c r="B104" s="32"/>
      <c r="C104" s="32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154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36"/>
      <c r="BF104" s="32"/>
      <c r="BG104" s="91"/>
      <c r="BH104" s="32"/>
      <c r="BI104" s="32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</row>
    <row r="105" spans="1:75" ht="10.199999999999999" x14ac:dyDescent="0.2">
      <c r="A105" s="30"/>
      <c r="B105" s="32"/>
      <c r="C105" s="32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 t="s">
        <v>155</v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36"/>
      <c r="BF105" s="32"/>
      <c r="BG105" s="91"/>
      <c r="BH105" s="32"/>
      <c r="BI105" s="32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</row>
    <row r="106" spans="1:75" ht="10.199999999999999" x14ac:dyDescent="0.2">
      <c r="A106" s="30"/>
      <c r="B106" s="32"/>
      <c r="C106" s="32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 t="s">
        <v>156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36"/>
      <c r="BF106" s="32"/>
      <c r="BG106" s="91"/>
      <c r="BH106" s="32"/>
      <c r="BI106" s="32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</row>
    <row r="107" spans="1:75" ht="10.199999999999999" x14ac:dyDescent="0.2">
      <c r="A107" s="30"/>
      <c r="B107" s="32"/>
      <c r="C107" s="32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 t="s">
        <v>157</v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36"/>
      <c r="BF107" s="32"/>
      <c r="BG107" s="91"/>
      <c r="BH107" s="32"/>
      <c r="BI107" s="32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</row>
    <row r="108" spans="1:75" ht="10.199999999999999" x14ac:dyDescent="0.2">
      <c r="A108" s="30"/>
      <c r="B108" s="32"/>
      <c r="C108" s="32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 t="s">
        <v>158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36"/>
      <c r="BF108" s="32"/>
      <c r="BG108" s="91"/>
      <c r="BH108" s="32"/>
      <c r="BI108" s="32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</row>
    <row r="109" spans="1:75" ht="10.199999999999999" x14ac:dyDescent="0.2">
      <c r="A109" s="30"/>
      <c r="B109" s="32"/>
      <c r="C109" s="32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 t="s">
        <v>159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36"/>
      <c r="BF109" s="32"/>
      <c r="BG109" s="91"/>
      <c r="BH109" s="32"/>
      <c r="BI109" s="32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</row>
    <row r="110" spans="1:75" ht="10.199999999999999" x14ac:dyDescent="0.2">
      <c r="A110" s="30"/>
      <c r="B110" s="32"/>
      <c r="C110" s="32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 t="s">
        <v>160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36"/>
      <c r="BF110" s="32"/>
      <c r="BG110" s="91"/>
      <c r="BH110" s="32"/>
      <c r="BI110" s="32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</row>
    <row r="111" spans="1:75" ht="10.199999999999999" x14ac:dyDescent="0.2">
      <c r="A111" s="30"/>
      <c r="B111" s="32"/>
      <c r="C111" s="32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 t="s">
        <v>161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36"/>
      <c r="BF111" s="32"/>
      <c r="BG111" s="91"/>
      <c r="BH111" s="32"/>
      <c r="BI111" s="32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</row>
    <row r="112" spans="1:75" ht="10.199999999999999" x14ac:dyDescent="0.2">
      <c r="A112" s="30"/>
      <c r="B112" s="32"/>
      <c r="C112" s="32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 t="s">
        <v>162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36"/>
      <c r="BF112" s="32"/>
      <c r="BG112" s="91"/>
      <c r="BH112" s="32"/>
      <c r="BI112" s="32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</row>
    <row r="113" spans="1:75" ht="10.199999999999999" x14ac:dyDescent="0.2">
      <c r="A113" s="30"/>
      <c r="B113" s="32"/>
      <c r="C113" s="32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 t="s">
        <v>163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36"/>
      <c r="BF113" s="32"/>
      <c r="BG113" s="91"/>
      <c r="BH113" s="32"/>
      <c r="BI113" s="32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</row>
    <row r="114" spans="1:75" ht="10.199999999999999" x14ac:dyDescent="0.2">
      <c r="A114" s="30"/>
      <c r="B114" s="32"/>
      <c r="C114" s="32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 t="s">
        <v>164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36"/>
      <c r="BF114" s="32"/>
      <c r="BG114" s="91"/>
      <c r="BH114" s="32"/>
      <c r="BI114" s="32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</row>
    <row r="115" spans="1:75" ht="10.199999999999999" x14ac:dyDescent="0.2">
      <c r="A115" s="30"/>
      <c r="B115" s="32"/>
      <c r="C115" s="32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 t="s">
        <v>165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36"/>
      <c r="BF115" s="32"/>
      <c r="BG115" s="91"/>
      <c r="BH115" s="32"/>
      <c r="BI115" s="32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</row>
    <row r="116" spans="1:75" ht="10.199999999999999" x14ac:dyDescent="0.2">
      <c r="A116" s="30"/>
      <c r="B116" s="32"/>
      <c r="C116" s="32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 t="s">
        <v>166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36"/>
      <c r="BF116" s="32"/>
      <c r="BG116" s="91"/>
      <c r="BH116" s="32"/>
      <c r="BI116" s="32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</row>
    <row r="117" spans="1:75" ht="10.199999999999999" x14ac:dyDescent="0.2">
      <c r="A117" s="30"/>
      <c r="B117" s="32"/>
      <c r="C117" s="32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36"/>
      <c r="BF117" s="32"/>
      <c r="BG117" s="91"/>
      <c r="BH117" s="32"/>
      <c r="BI117" s="32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</row>
    <row r="118" spans="1:75" ht="10.199999999999999" x14ac:dyDescent="0.2">
      <c r="A118" s="30"/>
      <c r="B118" s="32"/>
      <c r="C118" s="32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36"/>
      <c r="BF118" s="32"/>
      <c r="BG118" s="91"/>
      <c r="BH118" s="32"/>
      <c r="BI118" s="32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</row>
    <row r="119" spans="1:75" ht="10.199999999999999" x14ac:dyDescent="0.2">
      <c r="A119" s="30"/>
      <c r="B119" s="32"/>
      <c r="C119" s="32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36"/>
      <c r="BF119" s="32"/>
      <c r="BG119" s="91"/>
      <c r="BH119" s="32"/>
      <c r="BI119" s="32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</row>
    <row r="120" spans="1:75" ht="10.199999999999999" x14ac:dyDescent="0.2">
      <c r="A120" s="30"/>
      <c r="B120" s="32"/>
      <c r="C120" s="32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36"/>
      <c r="BF120" s="32"/>
      <c r="BG120" s="91"/>
      <c r="BH120" s="32"/>
      <c r="BI120" s="32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</row>
    <row r="121" spans="1:75" ht="10.199999999999999" x14ac:dyDescent="0.2">
      <c r="A121" s="30"/>
      <c r="B121" s="32"/>
      <c r="C121" s="32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36"/>
      <c r="BF121" s="32"/>
      <c r="BG121" s="37"/>
      <c r="BH121" s="32"/>
      <c r="BI121" s="32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</row>
    <row r="122" spans="1:75" ht="10.199999999999999" x14ac:dyDescent="0.2">
      <c r="A122" s="30"/>
      <c r="B122" s="32"/>
      <c r="C122" s="32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36"/>
      <c r="BF122" s="32"/>
      <c r="BG122" s="37"/>
      <c r="BH122" s="32"/>
      <c r="BI122" s="32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</row>
    <row r="123" spans="1:75" ht="10.199999999999999" x14ac:dyDescent="0.2">
      <c r="A123" s="30"/>
      <c r="B123" s="32"/>
      <c r="C123" s="32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36"/>
      <c r="BF123" s="32"/>
      <c r="BG123" s="37"/>
      <c r="BH123" s="32"/>
      <c r="BI123" s="32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</row>
    <row r="124" spans="1:75" ht="10.199999999999999" x14ac:dyDescent="0.2">
      <c r="A124" s="30"/>
      <c r="B124" s="32"/>
      <c r="C124" s="32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36"/>
      <c r="BF124" s="32"/>
      <c r="BG124" s="37"/>
      <c r="BH124" s="32"/>
      <c r="BI124" s="32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</row>
    <row r="125" spans="1:75" ht="10.199999999999999" x14ac:dyDescent="0.2">
      <c r="A125" s="30"/>
      <c r="B125" s="32"/>
      <c r="C125" s="32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36"/>
      <c r="BF125" s="32"/>
      <c r="BG125" s="37"/>
      <c r="BH125" s="32"/>
      <c r="BI125" s="32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</row>
    <row r="126" spans="1:75" ht="10.199999999999999" x14ac:dyDescent="0.2">
      <c r="A126" s="30"/>
      <c r="B126" s="32"/>
      <c r="C126" s="32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36"/>
      <c r="BF126" s="32"/>
      <c r="BG126" s="37"/>
      <c r="BH126" s="32"/>
      <c r="BI126" s="32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</row>
    <row r="127" spans="1:75" ht="10.199999999999999" x14ac:dyDescent="0.2">
      <c r="A127" s="30"/>
      <c r="B127" s="32"/>
      <c r="C127" s="32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6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36"/>
      <c r="BF127" s="32"/>
      <c r="BG127" s="37"/>
      <c r="BH127" s="32"/>
      <c r="BI127" s="32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</row>
    <row r="128" spans="1:75" ht="10.199999999999999" x14ac:dyDescent="0.2">
      <c r="A128" s="30"/>
      <c r="B128" s="32"/>
      <c r="C128" s="32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6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36"/>
      <c r="BF128" s="32"/>
      <c r="BG128" s="37"/>
      <c r="BH128" s="32"/>
      <c r="BI128" s="32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</row>
    <row r="129" spans="1:75" ht="10.199999999999999" x14ac:dyDescent="0.2">
      <c r="A129" s="30"/>
      <c r="B129" s="32"/>
      <c r="C129" s="32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36"/>
      <c r="BF129" s="32"/>
      <c r="BG129" s="37"/>
      <c r="BH129" s="32"/>
      <c r="BI129" s="32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</row>
    <row r="130" spans="1:75" ht="10.199999999999999" x14ac:dyDescent="0.2">
      <c r="A130" s="30"/>
      <c r="B130" s="32"/>
      <c r="C130" s="32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6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36"/>
      <c r="BF130" s="32"/>
      <c r="BG130" s="37"/>
      <c r="BH130" s="32"/>
      <c r="BI130" s="32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</row>
    <row r="131" spans="1:75" ht="10.199999999999999" x14ac:dyDescent="0.2">
      <c r="A131" s="30"/>
      <c r="B131" s="32"/>
      <c r="C131" s="32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6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36"/>
      <c r="BF131" s="32"/>
      <c r="BG131" s="37"/>
      <c r="BH131" s="32"/>
      <c r="BI131" s="32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</row>
    <row r="132" spans="1:75" ht="10.199999999999999" x14ac:dyDescent="0.2">
      <c r="A132" s="30"/>
      <c r="B132" s="32"/>
      <c r="C132" s="32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6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36"/>
      <c r="BF132" s="32"/>
      <c r="BG132" s="37"/>
      <c r="BH132" s="32"/>
      <c r="BI132" s="32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</row>
    <row r="133" spans="1:75" ht="10.199999999999999" x14ac:dyDescent="0.2">
      <c r="A133" s="30"/>
      <c r="B133" s="32"/>
      <c r="C133" s="32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6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36"/>
      <c r="BF133" s="32"/>
      <c r="BG133" s="37"/>
      <c r="BH133" s="32"/>
      <c r="BI133" s="32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</row>
    <row r="134" spans="1:75" ht="10.199999999999999" x14ac:dyDescent="0.2">
      <c r="A134" s="30"/>
      <c r="B134" s="32"/>
      <c r="C134" s="32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6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36"/>
      <c r="BF134" s="32"/>
      <c r="BG134" s="37"/>
      <c r="BH134" s="32"/>
      <c r="BI134" s="32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</row>
    <row r="135" spans="1:75" ht="10.199999999999999" x14ac:dyDescent="0.2">
      <c r="A135" s="30"/>
      <c r="B135" s="32"/>
      <c r="C135" s="32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6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36"/>
      <c r="BF135" s="32"/>
      <c r="BG135" s="37"/>
      <c r="BH135" s="32"/>
      <c r="BI135" s="32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</row>
    <row r="136" spans="1:75" ht="10.199999999999999" x14ac:dyDescent="0.2">
      <c r="A136" s="30"/>
      <c r="B136" s="32"/>
      <c r="C136" s="32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6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36"/>
      <c r="BF136" s="32"/>
      <c r="BG136" s="37"/>
      <c r="BH136" s="32"/>
      <c r="BI136" s="32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</row>
    <row r="137" spans="1:75" ht="10.199999999999999" x14ac:dyDescent="0.2">
      <c r="A137" s="30"/>
      <c r="B137" s="32"/>
      <c r="C137" s="32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6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36"/>
      <c r="BF137" s="32"/>
      <c r="BG137" s="37"/>
      <c r="BH137" s="32"/>
      <c r="BI137" s="32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</row>
    <row r="138" spans="1:75" ht="10.199999999999999" x14ac:dyDescent="0.2">
      <c r="A138" s="30"/>
      <c r="B138" s="32"/>
      <c r="C138" s="32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6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36"/>
      <c r="BF138" s="32"/>
      <c r="BG138" s="37"/>
      <c r="BH138" s="32"/>
      <c r="BI138" s="32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</row>
    <row r="139" spans="1:75" ht="10.199999999999999" x14ac:dyDescent="0.2">
      <c r="A139" s="30"/>
      <c r="B139" s="32"/>
      <c r="C139" s="32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6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36"/>
      <c r="BF139" s="32"/>
      <c r="BG139" s="37"/>
      <c r="BH139" s="32"/>
      <c r="BI139" s="32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</row>
    <row r="140" spans="1:75" ht="10.199999999999999" x14ac:dyDescent="0.2">
      <c r="A140" s="30"/>
      <c r="B140" s="32"/>
      <c r="C140" s="32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6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36"/>
      <c r="BF140" s="32"/>
      <c r="BG140" s="37"/>
      <c r="BH140" s="32"/>
      <c r="BI140" s="32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</row>
    <row r="141" spans="1:75" ht="10.199999999999999" x14ac:dyDescent="0.2">
      <c r="A141" s="30"/>
      <c r="B141" s="32"/>
      <c r="C141" s="32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6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36"/>
      <c r="BF141" s="32"/>
      <c r="BG141" s="37"/>
      <c r="BH141" s="32"/>
      <c r="BI141" s="32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</row>
    <row r="142" spans="1:75" ht="10.199999999999999" x14ac:dyDescent="0.2">
      <c r="A142" s="30"/>
      <c r="B142" s="32"/>
      <c r="C142" s="32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6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36"/>
      <c r="BF142" s="32"/>
      <c r="BG142" s="37"/>
      <c r="BH142" s="32"/>
      <c r="BI142" s="32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</row>
    <row r="143" spans="1:75" ht="10.199999999999999" x14ac:dyDescent="0.2">
      <c r="A143" s="30"/>
      <c r="B143" s="32"/>
      <c r="C143" s="32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6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36"/>
      <c r="BF143" s="32"/>
      <c r="BG143" s="37"/>
      <c r="BH143" s="32"/>
      <c r="BI143" s="32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</row>
    <row r="144" spans="1:75" ht="10.199999999999999" x14ac:dyDescent="0.2">
      <c r="A144" s="30"/>
      <c r="B144" s="32"/>
      <c r="C144" s="32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6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36"/>
      <c r="BF144" s="32"/>
      <c r="BG144" s="37"/>
      <c r="BH144" s="32"/>
      <c r="BI144" s="32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</row>
    <row r="145" spans="1:75" ht="10.199999999999999" x14ac:dyDescent="0.2">
      <c r="A145" s="30"/>
      <c r="B145" s="32"/>
      <c r="C145" s="32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6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36"/>
      <c r="BF145" s="32"/>
      <c r="BG145" s="37"/>
      <c r="BH145" s="32"/>
      <c r="BI145" s="32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</row>
    <row r="146" spans="1:75" ht="10.199999999999999" x14ac:dyDescent="0.2">
      <c r="A146" s="30"/>
      <c r="B146" s="32"/>
      <c r="C146" s="32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6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36"/>
      <c r="BF146" s="32"/>
      <c r="BG146" s="37"/>
      <c r="BH146" s="32"/>
      <c r="BI146" s="32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</row>
    <row r="147" spans="1:75" ht="10.199999999999999" x14ac:dyDescent="0.2">
      <c r="A147" s="30"/>
      <c r="B147" s="32"/>
      <c r="C147" s="32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6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36"/>
      <c r="BF147" s="32"/>
      <c r="BG147" s="37"/>
      <c r="BH147" s="32"/>
      <c r="BI147" s="32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</row>
    <row r="148" spans="1:75" ht="10.199999999999999" x14ac:dyDescent="0.2">
      <c r="A148" s="30"/>
      <c r="B148" s="32"/>
      <c r="C148" s="32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6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36"/>
      <c r="BF148" s="32"/>
      <c r="BG148" s="37"/>
      <c r="BH148" s="32"/>
      <c r="BI148" s="32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</row>
    <row r="149" spans="1:75" ht="10.199999999999999" x14ac:dyDescent="0.2">
      <c r="A149" s="30"/>
      <c r="B149" s="32"/>
      <c r="C149" s="32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6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36"/>
      <c r="BF149" s="32"/>
      <c r="BG149" s="37"/>
      <c r="BH149" s="32"/>
      <c r="BI149" s="32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</row>
    <row r="150" spans="1:75" ht="10.199999999999999" x14ac:dyDescent="0.2">
      <c r="A150" s="30"/>
      <c r="B150" s="32"/>
      <c r="C150" s="32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6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6"/>
      <c r="BF150" s="32"/>
      <c r="BG150" s="37"/>
      <c r="BH150" s="32"/>
      <c r="BI150" s="32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</row>
    <row r="151" spans="1:75" ht="10.199999999999999" x14ac:dyDescent="0.2">
      <c r="A151" s="30"/>
      <c r="B151" s="32"/>
      <c r="C151" s="32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6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6"/>
      <c r="BF151" s="32"/>
      <c r="BG151" s="37"/>
      <c r="BH151" s="32"/>
      <c r="BI151" s="32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</row>
    <row r="152" spans="1:75" ht="10.199999999999999" x14ac:dyDescent="0.2">
      <c r="A152" s="30"/>
      <c r="B152" s="32"/>
      <c r="C152" s="32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6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6"/>
      <c r="BF152" s="32"/>
      <c r="BG152" s="37"/>
      <c r="BH152" s="32"/>
      <c r="BI152" s="32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</row>
    <row r="153" spans="1:75" ht="10.199999999999999" x14ac:dyDescent="0.2">
      <c r="A153" s="30"/>
      <c r="B153" s="32"/>
      <c r="C153" s="32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6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6"/>
      <c r="BF153" s="32"/>
      <c r="BG153" s="37"/>
      <c r="BH153" s="32"/>
      <c r="BI153" s="32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</row>
    <row r="154" spans="1:75" ht="10.199999999999999" x14ac:dyDescent="0.2">
      <c r="A154" s="30"/>
      <c r="B154" s="32"/>
      <c r="C154" s="32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6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6"/>
      <c r="BF154" s="32"/>
      <c r="BG154" s="37"/>
      <c r="BH154" s="32"/>
      <c r="BI154" s="32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</row>
    <row r="155" spans="1:75" ht="10.199999999999999" x14ac:dyDescent="0.2">
      <c r="A155" s="30"/>
      <c r="B155" s="32"/>
      <c r="C155" s="32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6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6"/>
      <c r="BF155" s="32"/>
      <c r="BG155" s="37"/>
      <c r="BH155" s="32"/>
      <c r="BI155" s="32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</row>
    <row r="156" spans="1:75" ht="10.199999999999999" x14ac:dyDescent="0.2">
      <c r="A156" s="30"/>
      <c r="B156" s="32"/>
      <c r="C156" s="32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6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6"/>
      <c r="BF156" s="32"/>
      <c r="BG156" s="37"/>
      <c r="BH156" s="32"/>
      <c r="BI156" s="32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</row>
    <row r="157" spans="1:75" ht="10.199999999999999" x14ac:dyDescent="0.2">
      <c r="A157" s="30"/>
      <c r="B157" s="32"/>
      <c r="C157" s="32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6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36"/>
      <c r="BF157" s="32"/>
      <c r="BG157" s="37"/>
      <c r="BH157" s="32"/>
      <c r="BI157" s="32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</row>
    <row r="158" spans="1:75" ht="10.199999999999999" x14ac:dyDescent="0.2">
      <c r="A158" s="30"/>
      <c r="B158" s="32"/>
      <c r="C158" s="32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6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36"/>
      <c r="BF158" s="32"/>
      <c r="BG158" s="37"/>
      <c r="BH158" s="32"/>
      <c r="BI158" s="32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</row>
    <row r="159" spans="1:75" ht="10.199999999999999" x14ac:dyDescent="0.2">
      <c r="A159" s="30"/>
      <c r="B159" s="32"/>
      <c r="C159" s="32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6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36"/>
      <c r="BF159" s="32"/>
      <c r="BG159" s="37"/>
      <c r="BH159" s="32"/>
      <c r="BI159" s="32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</row>
    <row r="160" spans="1:75" ht="10.199999999999999" x14ac:dyDescent="0.2">
      <c r="A160" s="30"/>
      <c r="B160" s="32"/>
      <c r="C160" s="32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6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36"/>
      <c r="BF160" s="32"/>
      <c r="BG160" s="37"/>
      <c r="BH160" s="32"/>
      <c r="BI160" s="32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</row>
    <row r="161" spans="1:75" ht="10.199999999999999" x14ac:dyDescent="0.2">
      <c r="A161" s="30"/>
      <c r="B161" s="32"/>
      <c r="C161" s="32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6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36"/>
      <c r="BF161" s="32"/>
      <c r="BG161" s="37"/>
      <c r="BH161" s="32"/>
      <c r="BI161" s="32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</row>
    <row r="162" spans="1:75" ht="10.199999999999999" x14ac:dyDescent="0.2">
      <c r="A162" s="30"/>
      <c r="B162" s="32"/>
      <c r="C162" s="32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6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36"/>
      <c r="BF162" s="32"/>
      <c r="BG162" s="37"/>
      <c r="BH162" s="32"/>
      <c r="BI162" s="32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</row>
    <row r="163" spans="1:75" ht="10.199999999999999" x14ac:dyDescent="0.2">
      <c r="A163" s="30"/>
      <c r="B163" s="32"/>
      <c r="C163" s="32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6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36"/>
      <c r="BF163" s="32"/>
      <c r="BG163" s="37"/>
      <c r="BH163" s="32"/>
      <c r="BI163" s="32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</row>
    <row r="164" spans="1:75" ht="10.199999999999999" x14ac:dyDescent="0.2">
      <c r="A164" s="30"/>
      <c r="B164" s="32"/>
      <c r="C164" s="32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6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36"/>
      <c r="BF164" s="32"/>
      <c r="BG164" s="37"/>
      <c r="BH164" s="32"/>
      <c r="BI164" s="32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</row>
    <row r="165" spans="1:75" ht="10.199999999999999" x14ac:dyDescent="0.2">
      <c r="A165" s="30"/>
      <c r="B165" s="32"/>
      <c r="C165" s="32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6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36"/>
      <c r="BF165" s="32"/>
      <c r="BG165" s="37"/>
      <c r="BH165" s="32"/>
      <c r="BI165" s="32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</row>
    <row r="166" spans="1:75" ht="10.199999999999999" x14ac:dyDescent="0.2">
      <c r="A166" s="30"/>
      <c r="B166" s="32"/>
      <c r="C166" s="32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6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36"/>
      <c r="BF166" s="32"/>
      <c r="BG166" s="37"/>
      <c r="BH166" s="32"/>
      <c r="BI166" s="32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</row>
    <row r="167" spans="1:75" ht="10.199999999999999" x14ac:dyDescent="0.2">
      <c r="A167" s="30"/>
      <c r="B167" s="32"/>
      <c r="C167" s="32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6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36"/>
      <c r="BF167" s="32"/>
      <c r="BG167" s="37"/>
      <c r="BH167" s="32"/>
      <c r="BI167" s="32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</row>
    <row r="168" spans="1:75" ht="10.199999999999999" x14ac:dyDescent="0.2">
      <c r="A168" s="30"/>
      <c r="B168" s="32"/>
      <c r="C168" s="32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6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36"/>
      <c r="BF168" s="32"/>
      <c r="BG168" s="37"/>
      <c r="BH168" s="32"/>
      <c r="BI168" s="32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</row>
    <row r="169" spans="1:75" ht="10.199999999999999" x14ac:dyDescent="0.2">
      <c r="A169" s="30"/>
      <c r="B169" s="32"/>
      <c r="C169" s="32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6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36"/>
      <c r="BF169" s="32"/>
      <c r="BG169" s="37"/>
      <c r="BH169" s="32"/>
      <c r="BI169" s="32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</row>
    <row r="170" spans="1:75" ht="10.199999999999999" x14ac:dyDescent="0.2">
      <c r="A170" s="30"/>
      <c r="B170" s="32"/>
      <c r="C170" s="32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6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36"/>
      <c r="BF170" s="32"/>
      <c r="BG170" s="37"/>
      <c r="BH170" s="32"/>
      <c r="BI170" s="32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</row>
    <row r="171" spans="1:75" ht="10.199999999999999" x14ac:dyDescent="0.2">
      <c r="A171" s="30"/>
      <c r="B171" s="32"/>
      <c r="C171" s="32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6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36"/>
      <c r="BF171" s="32"/>
      <c r="BG171" s="37"/>
      <c r="BH171" s="32"/>
      <c r="BI171" s="32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</row>
    <row r="172" spans="1:75" ht="10.199999999999999" x14ac:dyDescent="0.2">
      <c r="A172" s="30"/>
      <c r="B172" s="32"/>
      <c r="C172" s="32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6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36"/>
      <c r="BF172" s="32"/>
      <c r="BG172" s="37"/>
      <c r="BH172" s="32"/>
      <c r="BI172" s="32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</row>
    <row r="173" spans="1:75" ht="10.199999999999999" x14ac:dyDescent="0.2">
      <c r="A173" s="30"/>
      <c r="B173" s="32"/>
      <c r="C173" s="32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6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36"/>
      <c r="BF173" s="32"/>
      <c r="BG173" s="37"/>
      <c r="BH173" s="32"/>
      <c r="BI173" s="32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</row>
    <row r="174" spans="1:75" ht="10.199999999999999" x14ac:dyDescent="0.2">
      <c r="A174" s="30"/>
      <c r="B174" s="32"/>
      <c r="C174" s="32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6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36"/>
      <c r="BF174" s="32"/>
      <c r="BG174" s="37"/>
      <c r="BH174" s="32"/>
      <c r="BI174" s="32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</row>
    <row r="175" spans="1:75" ht="10.199999999999999" x14ac:dyDescent="0.2">
      <c r="A175" s="30"/>
      <c r="B175" s="32"/>
      <c r="C175" s="32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6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36"/>
      <c r="BF175" s="32"/>
      <c r="BG175" s="37"/>
      <c r="BH175" s="32"/>
      <c r="BI175" s="32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</row>
    <row r="176" spans="1:75" ht="10.199999999999999" x14ac:dyDescent="0.2">
      <c r="A176" s="30"/>
      <c r="B176" s="32"/>
      <c r="C176" s="32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6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36"/>
      <c r="BF176" s="32"/>
      <c r="BG176" s="37"/>
      <c r="BH176" s="32"/>
      <c r="BI176" s="32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</row>
    <row r="177" spans="1:75" ht="10.199999999999999" x14ac:dyDescent="0.2">
      <c r="A177" s="30"/>
      <c r="B177" s="32"/>
      <c r="C177" s="32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6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36"/>
      <c r="BF177" s="32"/>
      <c r="BG177" s="37"/>
      <c r="BH177" s="32"/>
      <c r="BI177" s="32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</row>
    <row r="178" spans="1:75" ht="10.199999999999999" x14ac:dyDescent="0.2">
      <c r="A178" s="30"/>
      <c r="B178" s="32"/>
      <c r="C178" s="32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6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36"/>
      <c r="BF178" s="32"/>
      <c r="BG178" s="37"/>
      <c r="BH178" s="32"/>
      <c r="BI178" s="32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</row>
    <row r="179" spans="1:75" ht="10.199999999999999" x14ac:dyDescent="0.2">
      <c r="A179" s="30"/>
      <c r="B179" s="32"/>
      <c r="C179" s="32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36"/>
      <c r="BF179" s="32"/>
      <c r="BG179" s="37"/>
      <c r="BH179" s="32"/>
      <c r="BI179" s="32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</row>
    <row r="180" spans="1:75" ht="10.199999999999999" x14ac:dyDescent="0.2">
      <c r="A180" s="30"/>
      <c r="B180" s="32"/>
      <c r="C180" s="32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36"/>
      <c r="BF180" s="32"/>
      <c r="BG180" s="37"/>
      <c r="BH180" s="32"/>
      <c r="BI180" s="32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</row>
    <row r="181" spans="1:75" ht="10.199999999999999" x14ac:dyDescent="0.2">
      <c r="A181" s="30"/>
      <c r="B181" s="32"/>
      <c r="C181" s="32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36"/>
      <c r="BF181" s="32"/>
      <c r="BG181" s="37"/>
      <c r="BH181" s="32"/>
      <c r="BI181" s="32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</row>
    <row r="182" spans="1:75" ht="10.199999999999999" x14ac:dyDescent="0.2">
      <c r="A182" s="30"/>
      <c r="B182" s="32"/>
      <c r="C182" s="32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36"/>
      <c r="BF182" s="32"/>
      <c r="BG182" s="37"/>
      <c r="BH182" s="32"/>
      <c r="BI182" s="32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</row>
    <row r="183" spans="1:75" ht="10.199999999999999" x14ac:dyDescent="0.2">
      <c r="A183" s="30"/>
      <c r="B183" s="32"/>
      <c r="C183" s="32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36"/>
      <c r="BF183" s="32"/>
      <c r="BG183" s="37"/>
      <c r="BH183" s="32"/>
      <c r="BI183" s="32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</row>
    <row r="184" spans="1:75" ht="10.199999999999999" x14ac:dyDescent="0.2">
      <c r="A184" s="30"/>
      <c r="B184" s="32"/>
      <c r="C184" s="32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36"/>
      <c r="BF184" s="32"/>
      <c r="BG184" s="37"/>
      <c r="BH184" s="32"/>
      <c r="BI184" s="32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</row>
    <row r="185" spans="1:75" ht="10.199999999999999" x14ac:dyDescent="0.2">
      <c r="A185" s="30"/>
      <c r="B185" s="32"/>
      <c r="C185" s="32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36"/>
      <c r="BF185" s="32"/>
      <c r="BG185" s="37"/>
      <c r="BH185" s="32"/>
      <c r="BI185" s="32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</row>
    <row r="186" spans="1:75" ht="10.199999999999999" x14ac:dyDescent="0.2">
      <c r="A186" s="30"/>
      <c r="B186" s="32"/>
      <c r="C186" s="32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36"/>
      <c r="BF186" s="32"/>
      <c r="BG186" s="37"/>
      <c r="BH186" s="32"/>
      <c r="BI186" s="32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</row>
    <row r="187" spans="1:75" ht="10.199999999999999" x14ac:dyDescent="0.2">
      <c r="A187" s="30"/>
      <c r="B187" s="32"/>
      <c r="C187" s="32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36"/>
      <c r="BF187" s="32"/>
      <c r="BG187" s="37"/>
      <c r="BH187" s="32"/>
      <c r="BI187" s="32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</row>
    <row r="188" spans="1:75" ht="10.199999999999999" x14ac:dyDescent="0.2">
      <c r="A188" s="30"/>
      <c r="B188" s="32"/>
      <c r="C188" s="32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36"/>
      <c r="BF188" s="32"/>
      <c r="BG188" s="37"/>
      <c r="BH188" s="32"/>
      <c r="BI188" s="32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</row>
    <row r="189" spans="1:75" ht="10.199999999999999" x14ac:dyDescent="0.2">
      <c r="A189" s="30"/>
      <c r="B189" s="32"/>
      <c r="C189" s="32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36"/>
      <c r="BF189" s="32"/>
      <c r="BG189" s="37"/>
      <c r="BH189" s="32"/>
      <c r="BI189" s="32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</row>
    <row r="190" spans="1:75" ht="10.199999999999999" x14ac:dyDescent="0.2">
      <c r="A190" s="30"/>
      <c r="B190" s="32"/>
      <c r="C190" s="32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36"/>
      <c r="BF190" s="32"/>
      <c r="BG190" s="37"/>
      <c r="BH190" s="32"/>
      <c r="BI190" s="32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</row>
    <row r="191" spans="1:75" ht="10.199999999999999" x14ac:dyDescent="0.2">
      <c r="A191" s="30"/>
      <c r="B191" s="32"/>
      <c r="C191" s="32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36"/>
      <c r="BF191" s="32"/>
      <c r="BG191" s="37"/>
      <c r="BH191" s="32"/>
      <c r="BI191" s="32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</row>
    <row r="192" spans="1:75" ht="10.199999999999999" x14ac:dyDescent="0.2">
      <c r="A192" s="30"/>
      <c r="B192" s="32"/>
      <c r="C192" s="32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36"/>
      <c r="BF192" s="32"/>
      <c r="BG192" s="37"/>
      <c r="BH192" s="32"/>
      <c r="BI192" s="32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</row>
    <row r="193" spans="1:75" ht="10.199999999999999" x14ac:dyDescent="0.2">
      <c r="A193" s="30"/>
      <c r="B193" s="32"/>
      <c r="C193" s="32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36"/>
      <c r="BF193" s="32"/>
      <c r="BG193" s="37"/>
      <c r="BH193" s="32"/>
      <c r="BI193" s="32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</row>
    <row r="194" spans="1:75" ht="10.199999999999999" x14ac:dyDescent="0.2">
      <c r="A194" s="30"/>
      <c r="B194" s="32"/>
      <c r="C194" s="32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36"/>
      <c r="BF194" s="32"/>
      <c r="BG194" s="37"/>
      <c r="BH194" s="32"/>
      <c r="BI194" s="32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</row>
    <row r="195" spans="1:75" ht="10.199999999999999" x14ac:dyDescent="0.2">
      <c r="A195" s="30"/>
      <c r="B195" s="32"/>
      <c r="C195" s="32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36"/>
      <c r="BF195" s="32"/>
      <c r="BG195" s="37"/>
      <c r="BH195" s="32"/>
      <c r="BI195" s="32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</row>
    <row r="196" spans="1:75" ht="10.199999999999999" x14ac:dyDescent="0.2">
      <c r="A196" s="30"/>
      <c r="B196" s="32"/>
      <c r="C196" s="32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36"/>
      <c r="BF196" s="32"/>
      <c r="BG196" s="37"/>
      <c r="BH196" s="32"/>
      <c r="BI196" s="32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</row>
    <row r="197" spans="1:75" ht="10.199999999999999" x14ac:dyDescent="0.2">
      <c r="A197" s="30"/>
      <c r="B197" s="32"/>
      <c r="C197" s="32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36"/>
      <c r="BF197" s="32"/>
      <c r="BG197" s="37"/>
      <c r="BH197" s="32"/>
      <c r="BI197" s="32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</row>
    <row r="198" spans="1:75" ht="10.199999999999999" x14ac:dyDescent="0.2">
      <c r="A198" s="30"/>
      <c r="B198" s="32"/>
      <c r="C198" s="32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36"/>
      <c r="BF198" s="32"/>
      <c r="BG198" s="37"/>
      <c r="BH198" s="32"/>
      <c r="BI198" s="32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</row>
    <row r="199" spans="1:75" ht="10.199999999999999" x14ac:dyDescent="0.2">
      <c r="A199" s="30"/>
      <c r="B199" s="32"/>
      <c r="C199" s="32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36"/>
      <c r="BF199" s="32"/>
      <c r="BG199" s="37"/>
      <c r="BH199" s="32"/>
      <c r="BI199" s="32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</row>
    <row r="200" spans="1:75" ht="10.199999999999999" x14ac:dyDescent="0.2">
      <c r="A200" s="30"/>
      <c r="B200" s="32"/>
      <c r="C200" s="32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36"/>
      <c r="BF200" s="32"/>
      <c r="BG200" s="37"/>
      <c r="BH200" s="32"/>
      <c r="BI200" s="32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</row>
    <row r="201" spans="1:75" ht="10.199999999999999" x14ac:dyDescent="0.2">
      <c r="A201" s="30"/>
      <c r="B201" s="32"/>
      <c r="C201" s="32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36"/>
      <c r="BF201" s="32"/>
      <c r="BG201" s="37"/>
      <c r="BH201" s="32"/>
      <c r="BI201" s="32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</row>
    <row r="202" spans="1:75" ht="10.199999999999999" x14ac:dyDescent="0.2">
      <c r="A202" s="30"/>
      <c r="B202" s="32"/>
      <c r="C202" s="32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36"/>
      <c r="BF202" s="32"/>
      <c r="BG202" s="37"/>
      <c r="BH202" s="32"/>
      <c r="BI202" s="32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</row>
    <row r="203" spans="1:75" ht="10.199999999999999" x14ac:dyDescent="0.2">
      <c r="A203" s="30"/>
      <c r="B203" s="32"/>
      <c r="C203" s="32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6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36"/>
      <c r="BF203" s="32"/>
      <c r="BG203" s="37"/>
      <c r="BH203" s="32"/>
      <c r="BI203" s="32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</row>
    <row r="204" spans="1:75" ht="10.199999999999999" x14ac:dyDescent="0.2">
      <c r="A204" s="30"/>
      <c r="B204" s="32"/>
      <c r="C204" s="32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6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36"/>
      <c r="BF204" s="32"/>
      <c r="BG204" s="37"/>
      <c r="BH204" s="32"/>
      <c r="BI204" s="32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</row>
    <row r="205" spans="1:75" ht="10.199999999999999" x14ac:dyDescent="0.2">
      <c r="A205" s="30"/>
      <c r="B205" s="32"/>
      <c r="C205" s="32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36"/>
      <c r="BF205" s="32"/>
      <c r="BG205" s="37"/>
      <c r="BH205" s="32"/>
      <c r="BI205" s="32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</row>
    <row r="206" spans="1:75" ht="10.199999999999999" x14ac:dyDescent="0.2">
      <c r="A206" s="30"/>
      <c r="B206" s="32"/>
      <c r="C206" s="32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6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36"/>
      <c r="BF206" s="32"/>
      <c r="BG206" s="37"/>
      <c r="BH206" s="32"/>
      <c r="BI206" s="32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</row>
    <row r="207" spans="1:75" ht="10.199999999999999" x14ac:dyDescent="0.2">
      <c r="A207" s="30"/>
      <c r="B207" s="32"/>
      <c r="C207" s="32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6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36"/>
      <c r="BF207" s="32"/>
      <c r="BG207" s="37"/>
      <c r="BH207" s="32"/>
      <c r="BI207" s="32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</row>
    <row r="208" spans="1:75" ht="10.199999999999999" x14ac:dyDescent="0.2">
      <c r="A208" s="30"/>
      <c r="B208" s="32"/>
      <c r="C208" s="32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6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36"/>
      <c r="BF208" s="32"/>
      <c r="BG208" s="37"/>
      <c r="BH208" s="32"/>
      <c r="BI208" s="32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</row>
    <row r="209" spans="1:75" ht="10.199999999999999" x14ac:dyDescent="0.2">
      <c r="A209" s="30"/>
      <c r="B209" s="32"/>
      <c r="C209" s="32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6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36"/>
      <c r="BF209" s="32"/>
      <c r="BG209" s="37"/>
      <c r="BH209" s="32"/>
      <c r="BI209" s="32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</row>
    <row r="210" spans="1:75" ht="10.199999999999999" x14ac:dyDescent="0.2">
      <c r="A210" s="30"/>
      <c r="B210" s="32"/>
      <c r="C210" s="32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6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36"/>
      <c r="BF210" s="32"/>
      <c r="BG210" s="37"/>
      <c r="BH210" s="32"/>
      <c r="BI210" s="32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</row>
    <row r="211" spans="1:75" ht="10.199999999999999" x14ac:dyDescent="0.2">
      <c r="A211" s="30"/>
      <c r="B211" s="32"/>
      <c r="C211" s="32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6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36"/>
      <c r="BF211" s="32"/>
      <c r="BG211" s="37"/>
      <c r="BH211" s="32"/>
      <c r="BI211" s="32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</row>
    <row r="212" spans="1:75" ht="10.199999999999999" x14ac:dyDescent="0.2">
      <c r="A212" s="30"/>
      <c r="B212" s="32"/>
      <c r="C212" s="32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6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36"/>
      <c r="BF212" s="32"/>
      <c r="BG212" s="37"/>
      <c r="BH212" s="32"/>
      <c r="BI212" s="32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</row>
    <row r="213" spans="1:75" ht="10.199999999999999" x14ac:dyDescent="0.2">
      <c r="A213" s="30"/>
      <c r="B213" s="32"/>
      <c r="C213" s="32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6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36"/>
      <c r="BF213" s="32"/>
      <c r="BG213" s="37"/>
      <c r="BH213" s="32"/>
      <c r="BI213" s="32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</row>
    <row r="214" spans="1:75" ht="10.199999999999999" x14ac:dyDescent="0.2">
      <c r="A214" s="30"/>
      <c r="B214" s="32"/>
      <c r="C214" s="32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6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36"/>
      <c r="BF214" s="32"/>
      <c r="BG214" s="37"/>
      <c r="BH214" s="32"/>
      <c r="BI214" s="32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</row>
    <row r="215" spans="1:75" ht="10.199999999999999" x14ac:dyDescent="0.2">
      <c r="A215" s="30"/>
      <c r="B215" s="32"/>
      <c r="C215" s="32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6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36"/>
      <c r="BF215" s="32"/>
      <c r="BG215" s="37"/>
      <c r="BH215" s="32"/>
      <c r="BI215" s="32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</row>
    <row r="216" spans="1:75" ht="10.199999999999999" x14ac:dyDescent="0.2">
      <c r="A216" s="30"/>
      <c r="B216" s="32"/>
      <c r="C216" s="32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6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36"/>
      <c r="BF216" s="32"/>
      <c r="BG216" s="37"/>
      <c r="BH216" s="32"/>
      <c r="BI216" s="32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</row>
    <row r="217" spans="1:75" ht="10.199999999999999" x14ac:dyDescent="0.2">
      <c r="A217" s="30"/>
      <c r="B217" s="32"/>
      <c r="C217" s="32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6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36"/>
      <c r="BF217" s="32"/>
      <c r="BG217" s="37"/>
      <c r="BH217" s="32"/>
      <c r="BI217" s="32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</row>
    <row r="218" spans="1:75" ht="10.199999999999999" x14ac:dyDescent="0.2">
      <c r="A218" s="30"/>
      <c r="B218" s="32"/>
      <c r="C218" s="32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6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36"/>
      <c r="BF218" s="32"/>
      <c r="BG218" s="37"/>
      <c r="BH218" s="32"/>
      <c r="BI218" s="32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</row>
    <row r="219" spans="1:75" ht="10.199999999999999" x14ac:dyDescent="0.2">
      <c r="A219" s="30"/>
      <c r="B219" s="32"/>
      <c r="C219" s="32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6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36"/>
      <c r="BF219" s="32"/>
      <c r="BG219" s="37"/>
      <c r="BH219" s="32"/>
      <c r="BI219" s="32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</row>
    <row r="220" spans="1:75" ht="10.199999999999999" x14ac:dyDescent="0.2">
      <c r="A220" s="30"/>
      <c r="B220" s="32"/>
      <c r="C220" s="32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6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36"/>
      <c r="BF220" s="32"/>
      <c r="BG220" s="37"/>
      <c r="BH220" s="32"/>
      <c r="BI220" s="32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</row>
    <row r="221" spans="1:75" ht="10.199999999999999" x14ac:dyDescent="0.2">
      <c r="A221" s="30"/>
      <c r="B221" s="32"/>
      <c r="C221" s="32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6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36"/>
      <c r="BF221" s="32"/>
      <c r="BG221" s="37"/>
      <c r="BH221" s="32"/>
      <c r="BI221" s="32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</row>
    <row r="222" spans="1:75" ht="10.199999999999999" x14ac:dyDescent="0.2">
      <c r="A222" s="30"/>
      <c r="B222" s="32"/>
      <c r="C222" s="32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6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36"/>
      <c r="BF222" s="32"/>
      <c r="BG222" s="37"/>
      <c r="BH222" s="32"/>
      <c r="BI222" s="32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</row>
    <row r="223" spans="1:75" ht="10.199999999999999" x14ac:dyDescent="0.2">
      <c r="A223" s="30"/>
      <c r="B223" s="32"/>
      <c r="C223" s="32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6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36"/>
      <c r="BF223" s="32"/>
      <c r="BG223" s="37"/>
      <c r="BH223" s="32"/>
      <c r="BI223" s="32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</row>
    <row r="224" spans="1:75" ht="10.199999999999999" x14ac:dyDescent="0.2">
      <c r="A224" s="30"/>
      <c r="B224" s="32"/>
      <c r="C224" s="32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6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36"/>
      <c r="BF224" s="32"/>
      <c r="BG224" s="37"/>
      <c r="BH224" s="32"/>
      <c r="BI224" s="32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</row>
    <row r="225" spans="1:75" ht="10.199999999999999" x14ac:dyDescent="0.2">
      <c r="A225" s="30"/>
      <c r="B225" s="32"/>
      <c r="C225" s="32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6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36"/>
      <c r="BF225" s="32"/>
      <c r="BG225" s="37"/>
      <c r="BH225" s="32"/>
      <c r="BI225" s="32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</row>
    <row r="226" spans="1:75" ht="10.199999999999999" x14ac:dyDescent="0.2">
      <c r="A226" s="30"/>
      <c r="B226" s="32"/>
      <c r="C226" s="32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6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36"/>
      <c r="BF226" s="32"/>
      <c r="BG226" s="37"/>
      <c r="BH226" s="32"/>
      <c r="BI226" s="32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</row>
    <row r="227" spans="1:75" ht="10.199999999999999" x14ac:dyDescent="0.2">
      <c r="A227" s="30"/>
      <c r="B227" s="32"/>
      <c r="C227" s="32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6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36"/>
      <c r="BF227" s="32"/>
      <c r="BG227" s="37"/>
      <c r="BH227" s="32"/>
      <c r="BI227" s="32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</row>
    <row r="228" spans="1:75" ht="10.199999999999999" x14ac:dyDescent="0.2">
      <c r="A228" s="30"/>
      <c r="B228" s="32"/>
      <c r="C228" s="32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6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36"/>
      <c r="BF228" s="32"/>
      <c r="BG228" s="37"/>
      <c r="BH228" s="32"/>
      <c r="BI228" s="32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</row>
    <row r="229" spans="1:75" ht="10.199999999999999" x14ac:dyDescent="0.2">
      <c r="A229" s="30"/>
      <c r="B229" s="32"/>
      <c r="C229" s="32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6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36"/>
      <c r="BF229" s="32"/>
      <c r="BG229" s="37"/>
      <c r="BH229" s="32"/>
      <c r="BI229" s="32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</row>
    <row r="230" spans="1:75" ht="10.199999999999999" x14ac:dyDescent="0.2">
      <c r="A230" s="30"/>
      <c r="B230" s="32"/>
      <c r="C230" s="32"/>
      <c r="D230" s="49"/>
      <c r="E230" s="32"/>
      <c r="F230" s="30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6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36"/>
      <c r="BF230" s="32"/>
      <c r="BG230" s="37"/>
      <c r="BH230" s="32"/>
      <c r="BI230" s="32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</row>
    <row r="231" spans="1:75" ht="10.199999999999999" x14ac:dyDescent="0.2">
      <c r="A231" s="30"/>
      <c r="B231" s="32"/>
      <c r="C231" s="32"/>
      <c r="D231" s="49"/>
      <c r="E231" s="32"/>
      <c r="F231" s="30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6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36"/>
      <c r="BF231" s="32"/>
      <c r="BG231" s="37"/>
      <c r="BH231" s="32"/>
      <c r="BI231" s="32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</row>
    <row r="232" spans="1:75" ht="10.199999999999999" x14ac:dyDescent="0.2">
      <c r="A232" s="30"/>
      <c r="B232" s="32"/>
      <c r="C232" s="32"/>
      <c r="D232" s="49"/>
      <c r="E232" s="32"/>
      <c r="F232" s="30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6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36"/>
      <c r="BF232" s="32"/>
      <c r="BG232" s="37"/>
      <c r="BH232" s="32"/>
      <c r="BI232" s="32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</row>
    <row r="233" spans="1:75" ht="10.199999999999999" x14ac:dyDescent="0.2">
      <c r="A233" s="30"/>
      <c r="B233" s="32"/>
      <c r="C233" s="32"/>
      <c r="D233" s="49"/>
      <c r="E233" s="32"/>
      <c r="F233" s="30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6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36"/>
      <c r="BF233" s="32"/>
      <c r="BG233" s="37"/>
      <c r="BH233" s="32"/>
      <c r="BI233" s="32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</row>
    <row r="234" spans="1:75" ht="10.199999999999999" x14ac:dyDescent="0.2">
      <c r="A234" s="30"/>
      <c r="B234" s="32"/>
      <c r="C234" s="32"/>
      <c r="D234" s="49"/>
      <c r="E234" s="32"/>
      <c r="F234" s="30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6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36"/>
      <c r="BF234" s="32"/>
      <c r="BG234" s="37"/>
      <c r="BH234" s="32"/>
      <c r="BI234" s="32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</row>
    <row r="235" spans="1:75" ht="10.199999999999999" x14ac:dyDescent="0.2">
      <c r="A235" s="30"/>
      <c r="B235" s="32"/>
      <c r="C235" s="32"/>
      <c r="D235" s="49"/>
      <c r="E235" s="32"/>
      <c r="F235" s="30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6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36"/>
      <c r="BF235" s="32"/>
      <c r="BG235" s="37"/>
      <c r="BH235" s="32"/>
      <c r="BI235" s="32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</row>
    <row r="236" spans="1:75" ht="10.199999999999999" x14ac:dyDescent="0.2">
      <c r="A236" s="30"/>
      <c r="B236" s="32"/>
      <c r="C236" s="32"/>
      <c r="D236" s="49"/>
      <c r="E236" s="32"/>
      <c r="F236" s="30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6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36"/>
      <c r="BF236" s="32"/>
      <c r="BG236" s="37"/>
      <c r="BH236" s="32"/>
      <c r="BI236" s="32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</row>
    <row r="237" spans="1:75" ht="10.199999999999999" x14ac:dyDescent="0.2">
      <c r="A237" s="30"/>
      <c r="B237" s="32"/>
      <c r="C237" s="32"/>
      <c r="D237" s="49"/>
      <c r="E237" s="32"/>
      <c r="F237" s="30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6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36"/>
      <c r="BF237" s="32"/>
      <c r="BG237" s="37"/>
      <c r="BH237" s="32"/>
      <c r="BI237" s="32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</row>
    <row r="238" spans="1:75" ht="10.199999999999999" x14ac:dyDescent="0.2">
      <c r="A238" s="30"/>
      <c r="B238" s="32"/>
      <c r="C238" s="32"/>
      <c r="D238" s="49"/>
      <c r="E238" s="32"/>
      <c r="F238" s="30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6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36"/>
      <c r="BF238" s="32"/>
      <c r="BG238" s="37"/>
      <c r="BH238" s="32"/>
      <c r="BI238" s="32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</row>
    <row r="239" spans="1:75" ht="10.199999999999999" x14ac:dyDescent="0.2">
      <c r="A239" s="30"/>
      <c r="B239" s="32"/>
      <c r="C239" s="32"/>
      <c r="D239" s="49"/>
      <c r="E239" s="32"/>
      <c r="F239" s="30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6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36"/>
      <c r="BF239" s="32"/>
      <c r="BG239" s="37"/>
      <c r="BH239" s="32"/>
      <c r="BI239" s="32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</row>
    <row r="240" spans="1:75" ht="10.199999999999999" x14ac:dyDescent="0.2">
      <c r="A240" s="30"/>
      <c r="B240" s="32"/>
      <c r="C240" s="32"/>
      <c r="D240" s="49"/>
      <c r="E240" s="32"/>
      <c r="F240" s="30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6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36"/>
      <c r="BF240" s="32"/>
      <c r="BG240" s="37"/>
      <c r="BH240" s="32"/>
      <c r="BI240" s="32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</row>
    <row r="241" spans="1:75" ht="10.199999999999999" x14ac:dyDescent="0.2">
      <c r="A241" s="30"/>
      <c r="B241" s="32"/>
      <c r="C241" s="32"/>
      <c r="D241" s="49"/>
      <c r="E241" s="32"/>
      <c r="F241" s="30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6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36"/>
      <c r="BF241" s="32"/>
      <c r="BG241" s="37"/>
      <c r="BH241" s="32"/>
      <c r="BI241" s="32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</row>
    <row r="242" spans="1:75" ht="10.199999999999999" x14ac:dyDescent="0.2">
      <c r="A242" s="30"/>
      <c r="B242" s="32"/>
      <c r="C242" s="32"/>
      <c r="D242" s="49"/>
      <c r="E242" s="32"/>
      <c r="F242" s="30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6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36"/>
      <c r="BF242" s="32"/>
      <c r="BG242" s="37"/>
      <c r="BH242" s="32"/>
      <c r="BI242" s="32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</row>
    <row r="243" spans="1:75" ht="10.199999999999999" x14ac:dyDescent="0.2">
      <c r="A243" s="30"/>
      <c r="B243" s="32"/>
      <c r="C243" s="32"/>
      <c r="D243" s="49"/>
      <c r="E243" s="32"/>
      <c r="F243" s="30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6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36"/>
      <c r="BF243" s="32"/>
      <c r="BG243" s="37"/>
      <c r="BH243" s="32"/>
      <c r="BI243" s="32"/>
    </row>
    <row r="244" spans="1:75" ht="10.199999999999999" x14ac:dyDescent="0.2">
      <c r="A244" s="30"/>
      <c r="B244" s="32"/>
      <c r="C244" s="32"/>
      <c r="D244" s="49"/>
      <c r="E244" s="32"/>
      <c r="F244" s="30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6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36"/>
      <c r="BF244" s="32"/>
      <c r="BG244" s="37"/>
      <c r="BH244" s="32"/>
      <c r="BI244" s="32"/>
    </row>
    <row r="245" spans="1:75" ht="10.199999999999999" x14ac:dyDescent="0.2">
      <c r="A245" s="30"/>
      <c r="B245" s="32"/>
      <c r="C245" s="32"/>
      <c r="D245" s="49"/>
      <c r="E245" s="32"/>
      <c r="F245" s="30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6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36"/>
      <c r="BF245" s="32"/>
      <c r="BG245" s="37"/>
      <c r="BH245" s="32"/>
      <c r="BI245" s="32"/>
    </row>
    <row r="246" spans="1:75" ht="10.199999999999999" x14ac:dyDescent="0.2">
      <c r="A246" s="30"/>
      <c r="B246" s="32"/>
      <c r="C246" s="32"/>
      <c r="D246" s="49"/>
      <c r="E246" s="32"/>
      <c r="F246" s="30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6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36"/>
      <c r="BF246" s="32"/>
      <c r="BG246" s="37"/>
      <c r="BH246" s="32"/>
      <c r="BI246" s="32"/>
    </row>
    <row r="247" spans="1:75" ht="10.199999999999999" x14ac:dyDescent="0.2">
      <c r="A247" s="30"/>
      <c r="B247" s="32"/>
      <c r="C247" s="32"/>
      <c r="D247" s="49"/>
      <c r="E247" s="32"/>
      <c r="F247" s="30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6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36"/>
      <c r="BF247" s="32"/>
      <c r="BG247" s="37"/>
      <c r="BH247" s="32"/>
      <c r="BI247" s="32"/>
    </row>
    <row r="248" spans="1:75" ht="10.199999999999999" x14ac:dyDescent="0.2">
      <c r="A248" s="30"/>
      <c r="B248" s="32"/>
      <c r="C248" s="32"/>
      <c r="D248" s="49"/>
      <c r="E248" s="32"/>
      <c r="F248" s="30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6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36"/>
      <c r="BF248" s="32"/>
      <c r="BG248" s="37"/>
      <c r="BH248" s="32"/>
      <c r="BI248" s="32"/>
    </row>
    <row r="249" spans="1:75" ht="10.199999999999999" x14ac:dyDescent="0.2">
      <c r="A249" s="30"/>
      <c r="B249" s="32"/>
      <c r="C249" s="32"/>
      <c r="D249" s="49"/>
      <c r="E249" s="32"/>
      <c r="F249" s="30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6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36"/>
      <c r="BF249" s="32"/>
      <c r="BG249" s="37"/>
      <c r="BH249" s="32"/>
      <c r="BI249" s="32"/>
    </row>
    <row r="250" spans="1:75" ht="10.199999999999999" x14ac:dyDescent="0.2">
      <c r="A250" s="30"/>
      <c r="B250" s="32"/>
      <c r="C250" s="32"/>
      <c r="D250" s="49"/>
      <c r="E250" s="32"/>
      <c r="F250" s="30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6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36"/>
      <c r="BF250" s="32"/>
      <c r="BG250" s="37"/>
      <c r="BH250" s="32"/>
      <c r="BI250" s="32"/>
    </row>
    <row r="251" spans="1:75" ht="10.199999999999999" x14ac:dyDescent="0.2">
      <c r="A251" s="30"/>
      <c r="B251" s="32"/>
      <c r="C251" s="32"/>
      <c r="D251" s="49"/>
      <c r="E251" s="32"/>
      <c r="F251" s="30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6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36"/>
      <c r="BF251" s="32"/>
      <c r="BG251" s="37"/>
      <c r="BH251" s="32"/>
      <c r="BI251" s="32"/>
    </row>
    <row r="252" spans="1:75" ht="10.199999999999999" x14ac:dyDescent="0.2">
      <c r="A252" s="30"/>
      <c r="B252" s="32"/>
      <c r="C252" s="32"/>
      <c r="D252" s="49"/>
      <c r="E252" s="32"/>
      <c r="F252" s="30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6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36"/>
      <c r="BF252" s="32"/>
      <c r="BG252" s="37"/>
      <c r="BH252" s="32"/>
      <c r="BI252" s="32"/>
    </row>
    <row r="253" spans="1:75" ht="10.199999999999999" x14ac:dyDescent="0.2">
      <c r="A253" s="30"/>
      <c r="B253" s="32"/>
      <c r="C253" s="32"/>
      <c r="D253" s="49"/>
      <c r="E253" s="32"/>
      <c r="F253" s="30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6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36"/>
      <c r="BF253" s="32"/>
      <c r="BG253" s="37"/>
      <c r="BH253" s="32"/>
      <c r="BI253" s="32"/>
    </row>
    <row r="254" spans="1:75" ht="10.199999999999999" x14ac:dyDescent="0.2">
      <c r="A254" s="30"/>
      <c r="B254" s="32"/>
      <c r="C254" s="32"/>
      <c r="D254" s="49"/>
      <c r="E254" s="32"/>
      <c r="F254" s="30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6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36"/>
      <c r="BF254" s="32"/>
      <c r="BG254" s="37"/>
      <c r="BH254" s="32"/>
      <c r="BI254" s="32"/>
    </row>
    <row r="255" spans="1:75" ht="10.199999999999999" x14ac:dyDescent="0.2">
      <c r="A255" s="30"/>
      <c r="B255" s="32"/>
      <c r="C255" s="32"/>
      <c r="D255" s="49"/>
      <c r="E255" s="32"/>
      <c r="F255" s="30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36"/>
      <c r="BF255" s="32"/>
      <c r="BG255" s="37"/>
      <c r="BH255" s="32"/>
      <c r="BI255" s="32"/>
    </row>
    <row r="256" spans="1:75" ht="10.199999999999999" x14ac:dyDescent="0.2">
      <c r="A256" s="30"/>
      <c r="B256" s="32"/>
      <c r="C256" s="32"/>
      <c r="D256" s="49"/>
      <c r="E256" s="32"/>
      <c r="F256" s="30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36"/>
      <c r="BF256" s="32"/>
      <c r="BG256" s="37"/>
      <c r="BH256" s="32"/>
      <c r="BI256" s="32"/>
    </row>
    <row r="257" spans="1:61" ht="10.199999999999999" x14ac:dyDescent="0.2">
      <c r="A257" s="30"/>
      <c r="B257" s="32"/>
      <c r="C257" s="32"/>
      <c r="D257" s="49"/>
      <c r="E257" s="32"/>
      <c r="F257" s="30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36"/>
      <c r="BF257" s="32"/>
      <c r="BG257" s="37"/>
      <c r="BH257" s="32"/>
      <c r="BI257" s="32"/>
    </row>
    <row r="258" spans="1:61" ht="10.199999999999999" x14ac:dyDescent="0.2">
      <c r="A258" s="30"/>
      <c r="B258" s="32"/>
      <c r="C258" s="32"/>
      <c r="D258" s="49"/>
      <c r="E258" s="32"/>
      <c r="F258" s="30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36"/>
      <c r="BF258" s="32"/>
      <c r="BG258" s="37"/>
      <c r="BH258" s="32"/>
      <c r="BI258" s="32"/>
    </row>
    <row r="259" spans="1:61" ht="10.199999999999999" x14ac:dyDescent="0.2">
      <c r="A259" s="30"/>
      <c r="B259" s="32"/>
      <c r="C259" s="32"/>
      <c r="D259" s="49"/>
      <c r="E259" s="32"/>
      <c r="F259" s="30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36"/>
      <c r="BF259" s="32"/>
      <c r="BG259" s="37"/>
      <c r="BH259" s="32"/>
      <c r="BI259" s="32"/>
    </row>
    <row r="260" spans="1:61" ht="10.199999999999999" x14ac:dyDescent="0.2">
      <c r="A260" s="30"/>
      <c r="B260" s="32"/>
      <c r="C260" s="32"/>
      <c r="D260" s="49"/>
      <c r="E260" s="32"/>
      <c r="F260" s="30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36"/>
      <c r="BF260" s="32"/>
      <c r="BG260" s="37"/>
      <c r="BH260" s="32"/>
      <c r="BI260" s="32"/>
    </row>
    <row r="261" spans="1:61" ht="10.199999999999999" x14ac:dyDescent="0.2">
      <c r="A261" s="30"/>
      <c r="B261" s="32"/>
      <c r="C261" s="32"/>
      <c r="D261" s="49"/>
      <c r="E261" s="32"/>
      <c r="F261" s="30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36"/>
      <c r="BF261" s="32"/>
      <c r="BG261" s="37"/>
      <c r="BH261" s="32"/>
      <c r="BI261" s="32"/>
    </row>
    <row r="262" spans="1:61" ht="10.199999999999999" x14ac:dyDescent="0.2">
      <c r="A262" s="30"/>
      <c r="B262" s="32"/>
      <c r="C262" s="32"/>
      <c r="D262" s="49"/>
      <c r="E262" s="32"/>
      <c r="F262" s="30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36"/>
      <c r="BF262" s="32"/>
      <c r="BG262" s="37"/>
      <c r="BH262" s="32"/>
      <c r="BI262" s="32"/>
    </row>
    <row r="263" spans="1:61" ht="10.199999999999999" x14ac:dyDescent="0.2">
      <c r="A263" s="30"/>
      <c r="B263" s="32"/>
      <c r="C263" s="32"/>
      <c r="D263" s="49"/>
      <c r="E263" s="32"/>
      <c r="F263" s="30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36"/>
      <c r="BF263" s="32"/>
      <c r="BG263" s="37"/>
      <c r="BH263" s="32"/>
      <c r="BI263" s="32"/>
    </row>
    <row r="264" spans="1:61" ht="10.199999999999999" x14ac:dyDescent="0.2">
      <c r="A264" s="30"/>
      <c r="B264" s="32"/>
      <c r="C264" s="32"/>
      <c r="D264" s="49"/>
      <c r="E264" s="32"/>
      <c r="F264" s="30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36"/>
      <c r="BF264" s="32"/>
      <c r="BG264" s="37"/>
      <c r="BH264" s="32"/>
      <c r="BI264" s="32"/>
    </row>
    <row r="265" spans="1:61" ht="10.199999999999999" x14ac:dyDescent="0.2">
      <c r="A265" s="30"/>
      <c r="B265" s="32"/>
      <c r="C265" s="32"/>
      <c r="D265" s="49"/>
      <c r="E265" s="32"/>
      <c r="F265" s="30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36"/>
      <c r="BF265" s="32"/>
      <c r="BG265" s="37"/>
      <c r="BH265" s="32"/>
      <c r="BI265" s="32"/>
    </row>
    <row r="266" spans="1:61" ht="10.199999999999999" x14ac:dyDescent="0.2">
      <c r="A266" s="30"/>
      <c r="B266" s="32"/>
      <c r="C266" s="32"/>
      <c r="D266" s="49"/>
      <c r="E266" s="32"/>
      <c r="F266" s="30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36"/>
      <c r="BF266" s="32"/>
      <c r="BG266" s="37"/>
      <c r="BH266" s="32"/>
      <c r="BI266" s="32"/>
    </row>
    <row r="267" spans="1:61" ht="10.199999999999999" x14ac:dyDescent="0.2">
      <c r="A267" s="30"/>
      <c r="B267" s="32"/>
      <c r="C267" s="32"/>
      <c r="D267" s="49"/>
      <c r="E267" s="32"/>
      <c r="F267" s="30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36"/>
      <c r="BF267" s="32"/>
      <c r="BG267" s="37"/>
      <c r="BH267" s="32"/>
      <c r="BI267" s="32"/>
    </row>
    <row r="268" spans="1:61" ht="10.199999999999999" x14ac:dyDescent="0.2">
      <c r="A268" s="30"/>
      <c r="B268" s="32"/>
      <c r="C268" s="32"/>
      <c r="D268" s="49"/>
      <c r="E268" s="32"/>
      <c r="F268" s="30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36"/>
      <c r="BF268" s="32"/>
      <c r="BG268" s="37"/>
      <c r="BH268" s="32"/>
      <c r="BI268" s="32"/>
    </row>
    <row r="269" spans="1:61" ht="10.199999999999999" x14ac:dyDescent="0.2">
      <c r="A269" s="30"/>
      <c r="B269" s="32"/>
      <c r="C269" s="32"/>
      <c r="D269" s="49"/>
      <c r="E269" s="32"/>
      <c r="F269" s="30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36"/>
      <c r="BF269" s="32"/>
      <c r="BG269" s="37"/>
      <c r="BH269" s="32"/>
      <c r="BI269" s="32"/>
    </row>
    <row r="270" spans="1:61" ht="10.199999999999999" x14ac:dyDescent="0.2">
      <c r="A270" s="30"/>
      <c r="B270" s="32"/>
      <c r="C270" s="32"/>
      <c r="D270" s="49"/>
      <c r="E270" s="32"/>
      <c r="F270" s="30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36"/>
      <c r="BF270" s="32"/>
      <c r="BG270" s="37"/>
      <c r="BH270" s="32"/>
      <c r="BI270" s="32"/>
    </row>
    <row r="271" spans="1:61" ht="10.199999999999999" x14ac:dyDescent="0.2">
      <c r="A271" s="30"/>
      <c r="B271" s="32"/>
      <c r="C271" s="32"/>
      <c r="D271" s="49"/>
      <c r="E271" s="32"/>
      <c r="F271" s="30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36"/>
      <c r="BF271" s="32"/>
      <c r="BG271" s="37"/>
      <c r="BH271" s="32"/>
      <c r="BI271" s="32"/>
    </row>
    <row r="272" spans="1:61" ht="10.199999999999999" x14ac:dyDescent="0.2">
      <c r="A272" s="30"/>
      <c r="B272" s="32"/>
      <c r="C272" s="32"/>
      <c r="D272" s="49"/>
      <c r="E272" s="32"/>
      <c r="F272" s="30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36"/>
      <c r="BF272" s="32"/>
      <c r="BG272" s="37"/>
      <c r="BH272" s="32"/>
      <c r="BI272" s="32"/>
    </row>
    <row r="273" spans="1:61" ht="10.199999999999999" x14ac:dyDescent="0.2">
      <c r="A273" s="30"/>
      <c r="B273" s="32"/>
      <c r="C273" s="32"/>
      <c r="D273" s="49"/>
      <c r="E273" s="32"/>
      <c r="F273" s="30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36"/>
      <c r="BF273" s="32"/>
      <c r="BG273" s="37"/>
      <c r="BH273" s="32"/>
      <c r="BI273" s="32"/>
    </row>
    <row r="274" spans="1:61" ht="10.199999999999999" x14ac:dyDescent="0.2">
      <c r="A274" s="30"/>
      <c r="B274" s="32"/>
      <c r="C274" s="32"/>
      <c r="D274" s="49"/>
      <c r="E274" s="32"/>
      <c r="F274" s="30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36"/>
      <c r="BF274" s="32"/>
      <c r="BG274" s="37"/>
      <c r="BH274" s="32"/>
      <c r="BI274" s="32"/>
    </row>
    <row r="275" spans="1:61" ht="10.199999999999999" x14ac:dyDescent="0.2">
      <c r="A275" s="30"/>
      <c r="B275" s="32"/>
      <c r="C275" s="32"/>
      <c r="D275" s="49"/>
      <c r="E275" s="32"/>
      <c r="F275" s="30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36"/>
      <c r="BF275" s="32"/>
      <c r="BG275" s="37"/>
      <c r="BH275" s="32"/>
      <c r="BI275" s="32"/>
    </row>
    <row r="276" spans="1:61" ht="10.199999999999999" x14ac:dyDescent="0.2">
      <c r="A276" s="30"/>
      <c r="B276" s="32"/>
      <c r="C276" s="32"/>
      <c r="D276" s="49"/>
      <c r="E276" s="32"/>
      <c r="F276" s="30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36"/>
      <c r="BF276" s="32"/>
      <c r="BG276" s="37"/>
      <c r="BH276" s="32"/>
      <c r="BI276" s="32"/>
    </row>
    <row r="277" spans="1:61" ht="10.199999999999999" x14ac:dyDescent="0.2">
      <c r="A277" s="30"/>
      <c r="B277" s="32"/>
      <c r="C277" s="32"/>
      <c r="D277" s="49"/>
      <c r="E277" s="32"/>
      <c r="F277" s="30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36"/>
      <c r="BF277" s="32"/>
      <c r="BG277" s="37"/>
      <c r="BH277" s="32"/>
      <c r="BI277" s="32"/>
    </row>
    <row r="278" spans="1:61" ht="10.199999999999999" x14ac:dyDescent="0.2">
      <c r="A278" s="30"/>
      <c r="B278" s="32"/>
      <c r="C278" s="32"/>
      <c r="D278" s="49"/>
      <c r="E278" s="32"/>
      <c r="F278" s="30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36"/>
      <c r="BF278" s="32"/>
      <c r="BG278" s="37"/>
      <c r="BH278" s="32"/>
      <c r="BI278" s="32"/>
    </row>
    <row r="279" spans="1:61" ht="10.199999999999999" x14ac:dyDescent="0.2">
      <c r="A279" s="30"/>
      <c r="B279" s="32"/>
      <c r="C279" s="32"/>
      <c r="D279" s="49"/>
      <c r="E279" s="32"/>
      <c r="F279" s="30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6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36"/>
      <c r="BF279" s="32"/>
      <c r="BG279" s="37"/>
      <c r="BH279" s="32"/>
      <c r="BI279" s="32"/>
    </row>
    <row r="280" spans="1:61" ht="10.199999999999999" x14ac:dyDescent="0.2">
      <c r="A280" s="30"/>
      <c r="B280" s="32"/>
      <c r="C280" s="32"/>
      <c r="D280" s="49"/>
      <c r="E280" s="32"/>
      <c r="F280" s="30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6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36"/>
      <c r="BF280" s="32"/>
      <c r="BG280" s="37"/>
      <c r="BH280" s="32"/>
      <c r="BI280" s="32"/>
    </row>
    <row r="281" spans="1:61" ht="10.199999999999999" x14ac:dyDescent="0.2">
      <c r="A281" s="30"/>
      <c r="B281" s="32"/>
      <c r="C281" s="32"/>
      <c r="D281" s="49"/>
      <c r="E281" s="32"/>
      <c r="F281" s="30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36"/>
      <c r="BF281" s="32"/>
      <c r="BG281" s="37"/>
      <c r="BH281" s="32"/>
      <c r="BI281" s="32"/>
    </row>
    <row r="282" spans="1:61" ht="10.199999999999999" x14ac:dyDescent="0.2">
      <c r="A282" s="30"/>
      <c r="B282" s="32"/>
      <c r="C282" s="32"/>
      <c r="D282" s="49"/>
      <c r="E282" s="32"/>
      <c r="F282" s="30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6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36"/>
      <c r="BF282" s="32"/>
      <c r="BG282" s="37"/>
      <c r="BH282" s="32"/>
      <c r="BI282" s="32"/>
    </row>
    <row r="283" spans="1:61" ht="10.199999999999999" x14ac:dyDescent="0.2">
      <c r="A283" s="30"/>
      <c r="B283" s="32"/>
      <c r="C283" s="32"/>
      <c r="D283" s="49"/>
      <c r="E283" s="32"/>
      <c r="F283" s="30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6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36"/>
      <c r="BF283" s="32"/>
      <c r="BG283" s="37"/>
      <c r="BH283" s="32"/>
      <c r="BI283" s="32"/>
    </row>
    <row r="284" spans="1:61" ht="10.199999999999999" x14ac:dyDescent="0.2">
      <c r="A284" s="30"/>
      <c r="B284" s="32"/>
      <c r="C284" s="32"/>
      <c r="D284" s="49"/>
      <c r="E284" s="32"/>
      <c r="F284" s="30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6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36"/>
      <c r="BF284" s="32"/>
      <c r="BG284" s="37"/>
      <c r="BH284" s="32"/>
      <c r="BI284" s="32"/>
    </row>
    <row r="285" spans="1:61" ht="10.199999999999999" x14ac:dyDescent="0.2">
      <c r="A285" s="30"/>
      <c r="B285" s="32"/>
      <c r="C285" s="32"/>
      <c r="D285" s="49"/>
      <c r="E285" s="32"/>
      <c r="F285" s="30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6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36"/>
      <c r="BF285" s="32"/>
      <c r="BG285" s="37"/>
      <c r="BH285" s="32"/>
      <c r="BI285" s="32"/>
    </row>
    <row r="286" spans="1:61" ht="10.199999999999999" x14ac:dyDescent="0.2">
      <c r="A286" s="30"/>
      <c r="B286" s="32"/>
      <c r="C286" s="32"/>
      <c r="D286" s="49"/>
      <c r="E286" s="32"/>
      <c r="F286" s="30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6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36"/>
      <c r="BF286" s="32"/>
      <c r="BG286" s="37"/>
      <c r="BH286" s="32"/>
      <c r="BI286" s="32"/>
    </row>
    <row r="287" spans="1:61" ht="10.199999999999999" x14ac:dyDescent="0.2">
      <c r="A287" s="30"/>
      <c r="B287" s="32"/>
      <c r="C287" s="32"/>
      <c r="D287" s="49"/>
      <c r="E287" s="32"/>
      <c r="F287" s="30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6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36"/>
      <c r="BF287" s="32"/>
      <c r="BG287" s="37"/>
      <c r="BH287" s="32"/>
      <c r="BI287" s="32"/>
    </row>
    <row r="288" spans="1:61" ht="10.199999999999999" x14ac:dyDescent="0.2">
      <c r="A288" s="30"/>
      <c r="B288" s="32"/>
      <c r="C288" s="32"/>
      <c r="D288" s="49"/>
      <c r="E288" s="32"/>
      <c r="F288" s="30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6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36"/>
      <c r="BF288" s="32"/>
      <c r="BG288" s="37"/>
      <c r="BH288" s="32"/>
      <c r="BI288" s="32"/>
    </row>
    <row r="289" spans="1:61" ht="10.199999999999999" x14ac:dyDescent="0.2">
      <c r="A289" s="30"/>
      <c r="B289" s="32"/>
      <c r="C289" s="32"/>
      <c r="D289" s="49"/>
      <c r="E289" s="32"/>
      <c r="F289" s="30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6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36"/>
      <c r="BF289" s="32"/>
      <c r="BG289" s="37"/>
      <c r="BH289" s="32"/>
      <c r="BI289" s="32"/>
    </row>
    <row r="290" spans="1:61" ht="10.199999999999999" x14ac:dyDescent="0.2">
      <c r="A290" s="30"/>
      <c r="B290" s="32"/>
      <c r="C290" s="32"/>
      <c r="D290" s="49"/>
      <c r="E290" s="32"/>
      <c r="F290" s="30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6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36"/>
      <c r="BF290" s="32"/>
      <c r="BG290" s="37"/>
      <c r="BH290" s="32"/>
      <c r="BI290" s="32"/>
    </row>
    <row r="291" spans="1:61" ht="10.199999999999999" x14ac:dyDescent="0.2">
      <c r="A291" s="30"/>
      <c r="B291" s="32"/>
      <c r="C291" s="32"/>
      <c r="D291" s="49"/>
      <c r="E291" s="32"/>
      <c r="F291" s="30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6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36"/>
      <c r="BF291" s="32"/>
      <c r="BG291" s="37"/>
      <c r="BH291" s="32"/>
      <c r="BI291" s="32"/>
    </row>
    <row r="292" spans="1:61" ht="10.199999999999999" x14ac:dyDescent="0.2">
      <c r="A292" s="30"/>
      <c r="B292" s="32"/>
      <c r="C292" s="32"/>
      <c r="D292" s="49"/>
      <c r="E292" s="32"/>
      <c r="F292" s="30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6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36"/>
      <c r="BF292" s="32"/>
      <c r="BG292" s="37"/>
      <c r="BH292" s="32"/>
      <c r="BI292" s="32"/>
    </row>
    <row r="293" spans="1:61" ht="10.199999999999999" x14ac:dyDescent="0.2">
      <c r="A293" s="30"/>
      <c r="B293" s="32"/>
      <c r="C293" s="32"/>
      <c r="D293" s="49"/>
      <c r="E293" s="32"/>
      <c r="F293" s="30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6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36"/>
      <c r="BF293" s="32"/>
      <c r="BG293" s="37"/>
      <c r="BH293" s="32"/>
      <c r="BI293" s="32"/>
    </row>
    <row r="294" spans="1:61" ht="10.199999999999999" x14ac:dyDescent="0.2">
      <c r="A294" s="30"/>
      <c r="B294" s="32"/>
      <c r="C294" s="32"/>
      <c r="D294" s="49"/>
      <c r="E294" s="32"/>
      <c r="F294" s="30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6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36"/>
      <c r="BF294" s="32"/>
      <c r="BG294" s="37"/>
      <c r="BH294" s="32"/>
      <c r="BI294" s="32"/>
    </row>
    <row r="295" spans="1:61" ht="10.199999999999999" x14ac:dyDescent="0.2">
      <c r="A295" s="30"/>
      <c r="B295" s="32"/>
      <c r="C295" s="32"/>
      <c r="D295" s="49"/>
      <c r="E295" s="32"/>
      <c r="F295" s="30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6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36"/>
      <c r="BF295" s="32"/>
      <c r="BG295" s="37"/>
      <c r="BH295" s="32"/>
      <c r="BI295" s="32"/>
    </row>
    <row r="296" spans="1:61" ht="10.199999999999999" x14ac:dyDescent="0.2">
      <c r="A296" s="30"/>
      <c r="B296" s="32"/>
      <c r="C296" s="32"/>
      <c r="D296" s="49"/>
      <c r="E296" s="32"/>
      <c r="F296" s="30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6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36"/>
      <c r="BF296" s="32"/>
      <c r="BG296" s="37"/>
      <c r="BH296" s="32"/>
      <c r="BI296" s="32"/>
    </row>
    <row r="297" spans="1:61" ht="10.199999999999999" x14ac:dyDescent="0.2">
      <c r="A297" s="30"/>
      <c r="B297" s="32"/>
      <c r="C297" s="32"/>
      <c r="D297" s="49"/>
      <c r="E297" s="32"/>
      <c r="F297" s="30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6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36"/>
      <c r="BF297" s="32"/>
      <c r="BG297" s="37"/>
      <c r="BH297" s="32"/>
      <c r="BI297" s="32"/>
    </row>
    <row r="298" spans="1:61" ht="10.199999999999999" x14ac:dyDescent="0.2">
      <c r="A298" s="30"/>
      <c r="B298" s="32"/>
      <c r="C298" s="32"/>
      <c r="D298" s="49"/>
      <c r="E298" s="32"/>
      <c r="F298" s="30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6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36"/>
      <c r="BF298" s="32"/>
      <c r="BG298" s="37"/>
      <c r="BH298" s="32"/>
      <c r="BI298" s="32"/>
    </row>
    <row r="299" spans="1:61" ht="10.199999999999999" x14ac:dyDescent="0.2">
      <c r="A299" s="30"/>
      <c r="B299" s="32"/>
      <c r="C299" s="32"/>
      <c r="D299" s="49"/>
      <c r="E299" s="32"/>
      <c r="F299" s="30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6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36"/>
      <c r="BF299" s="32"/>
      <c r="BG299" s="37"/>
      <c r="BH299" s="32"/>
      <c r="BI299" s="32"/>
    </row>
    <row r="300" spans="1:61" ht="10.199999999999999" x14ac:dyDescent="0.2">
      <c r="A300" s="30"/>
      <c r="B300" s="32"/>
      <c r="C300" s="32"/>
      <c r="D300" s="49"/>
      <c r="E300" s="32"/>
      <c r="F300" s="30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6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36"/>
      <c r="BF300" s="32"/>
      <c r="BG300" s="37"/>
      <c r="BH300" s="32"/>
      <c r="BI300" s="32"/>
    </row>
    <row r="301" spans="1:61" ht="10.199999999999999" x14ac:dyDescent="0.2">
      <c r="A301" s="30"/>
      <c r="B301" s="32"/>
      <c r="C301" s="32"/>
      <c r="D301" s="49"/>
      <c r="E301" s="32"/>
      <c r="F301" s="30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6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36"/>
      <c r="BF301" s="32"/>
      <c r="BG301" s="37"/>
      <c r="BH301" s="32"/>
      <c r="BI301" s="32"/>
    </row>
    <row r="302" spans="1:61" ht="10.199999999999999" x14ac:dyDescent="0.2">
      <c r="A302" s="30"/>
      <c r="B302" s="32"/>
      <c r="C302" s="32"/>
      <c r="D302" s="49"/>
      <c r="E302" s="32"/>
      <c r="F302" s="30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6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36"/>
      <c r="BF302" s="32"/>
      <c r="BG302" s="37"/>
      <c r="BH302" s="32"/>
      <c r="BI302" s="32"/>
    </row>
    <row r="303" spans="1:61" ht="10.199999999999999" x14ac:dyDescent="0.2">
      <c r="A303" s="30"/>
      <c r="B303" s="32"/>
      <c r="C303" s="32"/>
      <c r="D303" s="49"/>
      <c r="E303" s="32"/>
      <c r="F303" s="30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6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36"/>
      <c r="BF303" s="32"/>
      <c r="BG303" s="37"/>
      <c r="BH303" s="32"/>
      <c r="BI303" s="32"/>
    </row>
    <row r="304" spans="1:61" ht="10.199999999999999" x14ac:dyDescent="0.2">
      <c r="A304" s="30"/>
      <c r="B304" s="32"/>
      <c r="C304" s="32"/>
      <c r="D304" s="49"/>
      <c r="E304" s="32"/>
      <c r="F304" s="30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6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36"/>
      <c r="BF304" s="32"/>
      <c r="BG304" s="37"/>
      <c r="BH304" s="32"/>
      <c r="BI304" s="32"/>
    </row>
    <row r="305" spans="1:61" ht="10.199999999999999" x14ac:dyDescent="0.2">
      <c r="A305" s="30"/>
      <c r="B305" s="32"/>
      <c r="C305" s="32"/>
      <c r="D305" s="49"/>
      <c r="E305" s="32"/>
      <c r="F305" s="30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6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36"/>
      <c r="BF305" s="32"/>
      <c r="BG305" s="37"/>
      <c r="BH305" s="32"/>
      <c r="BI305" s="32"/>
    </row>
    <row r="306" spans="1:61" ht="10.199999999999999" x14ac:dyDescent="0.2">
      <c r="A306" s="30"/>
      <c r="B306" s="32"/>
      <c r="C306" s="32"/>
      <c r="D306" s="49"/>
      <c r="E306" s="32"/>
      <c r="F306" s="30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6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36"/>
      <c r="BF306" s="32"/>
      <c r="BG306" s="37"/>
      <c r="BH306" s="32"/>
      <c r="BI306" s="32"/>
    </row>
    <row r="307" spans="1:61" ht="10.199999999999999" x14ac:dyDescent="0.2">
      <c r="A307" s="30"/>
      <c r="B307" s="32"/>
      <c r="C307" s="32"/>
      <c r="D307" s="49"/>
      <c r="E307" s="32"/>
      <c r="F307" s="30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6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36"/>
      <c r="BF307" s="32"/>
      <c r="BG307" s="37"/>
      <c r="BH307" s="32"/>
      <c r="BI307" s="32"/>
    </row>
    <row r="308" spans="1:61" ht="10.199999999999999" x14ac:dyDescent="0.2">
      <c r="A308" s="30"/>
      <c r="B308" s="32"/>
      <c r="C308" s="32"/>
      <c r="D308" s="49"/>
      <c r="E308" s="32"/>
      <c r="F308" s="30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6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36"/>
      <c r="BF308" s="32"/>
      <c r="BG308" s="37"/>
      <c r="BH308" s="32"/>
      <c r="BI308" s="32"/>
    </row>
    <row r="309" spans="1:61" ht="10.199999999999999" x14ac:dyDescent="0.2">
      <c r="A309" s="30"/>
      <c r="B309" s="32"/>
      <c r="C309" s="32"/>
      <c r="D309" s="49"/>
      <c r="E309" s="32"/>
      <c r="F309" s="30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6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36"/>
      <c r="BF309" s="32"/>
      <c r="BG309" s="37"/>
      <c r="BH309" s="32"/>
      <c r="BI309" s="32"/>
    </row>
    <row r="310" spans="1:61" ht="10.199999999999999" x14ac:dyDescent="0.2">
      <c r="A310" s="30"/>
      <c r="B310" s="32"/>
      <c r="C310" s="32"/>
      <c r="D310" s="49"/>
      <c r="E310" s="32"/>
      <c r="F310" s="30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6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36"/>
      <c r="BF310" s="32"/>
      <c r="BG310" s="37"/>
      <c r="BH310" s="32"/>
      <c r="BI310" s="32"/>
    </row>
    <row r="311" spans="1:61" ht="10.199999999999999" x14ac:dyDescent="0.2">
      <c r="A311" s="30"/>
      <c r="B311" s="32"/>
      <c r="C311" s="32"/>
      <c r="D311" s="49"/>
      <c r="E311" s="32"/>
      <c r="F311" s="30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6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36"/>
      <c r="BF311" s="32"/>
      <c r="BG311" s="37"/>
      <c r="BH311" s="32"/>
      <c r="BI311" s="32"/>
    </row>
    <row r="312" spans="1:61" ht="10.199999999999999" x14ac:dyDescent="0.2">
      <c r="A312" s="30"/>
      <c r="B312" s="32"/>
      <c r="C312" s="32"/>
      <c r="D312" s="49"/>
      <c r="E312" s="32"/>
      <c r="F312" s="30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6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6"/>
      <c r="BF312" s="32"/>
      <c r="BG312" s="37"/>
      <c r="BH312" s="32"/>
      <c r="BI312" s="32"/>
    </row>
    <row r="313" spans="1:61" ht="10.199999999999999" x14ac:dyDescent="0.2">
      <c r="A313" s="30"/>
      <c r="B313" s="32"/>
      <c r="C313" s="32"/>
      <c r="D313" s="49"/>
      <c r="E313" s="32"/>
      <c r="F313" s="30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6"/>
      <c r="BF313" s="32"/>
      <c r="BG313" s="37"/>
      <c r="BH313" s="32"/>
      <c r="BI313" s="32"/>
    </row>
    <row r="314" spans="1:61" ht="10.199999999999999" x14ac:dyDescent="0.2">
      <c r="A314" s="30"/>
      <c r="B314" s="32"/>
      <c r="C314" s="32"/>
      <c r="D314" s="49"/>
      <c r="E314" s="32"/>
      <c r="F314" s="30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6"/>
      <c r="BF314" s="32"/>
      <c r="BG314" s="37"/>
      <c r="BH314" s="32"/>
      <c r="BI314" s="32"/>
    </row>
    <row r="315" spans="1:61" ht="10.199999999999999" x14ac:dyDescent="0.2">
      <c r="A315" s="30"/>
      <c r="B315" s="32"/>
      <c r="C315" s="32"/>
      <c r="D315" s="49"/>
      <c r="E315" s="32"/>
      <c r="F315" s="30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6"/>
      <c r="BF315" s="32"/>
      <c r="BG315" s="37"/>
      <c r="BH315" s="32"/>
      <c r="BI315" s="32"/>
    </row>
    <row r="316" spans="1:61" ht="10.199999999999999" x14ac:dyDescent="0.2">
      <c r="A316" s="30"/>
      <c r="B316" s="32"/>
      <c r="C316" s="32"/>
      <c r="D316" s="49"/>
      <c r="E316" s="32"/>
      <c r="F316" s="30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6"/>
      <c r="BF316" s="32"/>
      <c r="BG316" s="37"/>
      <c r="BH316" s="32"/>
      <c r="BI316" s="32"/>
    </row>
    <row r="317" spans="1:61" ht="10.199999999999999" x14ac:dyDescent="0.2">
      <c r="A317" s="30"/>
      <c r="B317" s="32"/>
      <c r="C317" s="32"/>
      <c r="D317" s="49"/>
      <c r="E317" s="32"/>
      <c r="F317" s="30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6"/>
      <c r="BF317" s="32"/>
      <c r="BG317" s="37"/>
      <c r="BH317" s="32"/>
      <c r="BI317" s="32"/>
    </row>
    <row r="318" spans="1:61" ht="10.199999999999999" x14ac:dyDescent="0.2">
      <c r="A318" s="30"/>
      <c r="B318" s="32"/>
      <c r="C318" s="32"/>
      <c r="D318" s="49"/>
      <c r="E318" s="32"/>
      <c r="F318" s="30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6"/>
      <c r="BF318" s="32"/>
      <c r="BG318" s="37"/>
      <c r="BH318" s="32"/>
      <c r="BI318" s="32"/>
    </row>
    <row r="319" spans="1:61" ht="10.199999999999999" x14ac:dyDescent="0.2">
      <c r="A319" s="30"/>
      <c r="B319" s="32"/>
      <c r="C319" s="32"/>
      <c r="D319" s="49"/>
      <c r="E319" s="32"/>
      <c r="F319" s="30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6"/>
      <c r="BF319" s="32"/>
      <c r="BG319" s="37"/>
      <c r="BH319" s="32"/>
      <c r="BI319" s="32"/>
    </row>
    <row r="320" spans="1:61" ht="10.199999999999999" x14ac:dyDescent="0.2">
      <c r="A320" s="30"/>
      <c r="B320" s="32"/>
      <c r="C320" s="32"/>
      <c r="D320" s="49"/>
      <c r="E320" s="32"/>
      <c r="F320" s="30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6"/>
      <c r="BF320" s="32"/>
      <c r="BG320" s="37"/>
      <c r="BH320" s="32"/>
      <c r="BI320" s="32"/>
    </row>
    <row r="321" spans="1:61" ht="10.199999999999999" x14ac:dyDescent="0.2">
      <c r="A321" s="30"/>
      <c r="B321" s="32"/>
      <c r="C321" s="32"/>
      <c r="D321" s="49"/>
      <c r="E321" s="32"/>
      <c r="F321" s="30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6"/>
      <c r="BF321" s="32"/>
      <c r="BG321" s="37"/>
      <c r="BH321" s="32"/>
      <c r="BI321" s="32"/>
    </row>
    <row r="322" spans="1:61" ht="10.199999999999999" x14ac:dyDescent="0.2">
      <c r="A322" s="30"/>
      <c r="B322" s="32"/>
      <c r="C322" s="32"/>
      <c r="D322" s="49"/>
      <c r="E322" s="32"/>
      <c r="F322" s="30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6"/>
      <c r="BF322" s="32"/>
      <c r="BG322" s="37"/>
      <c r="BH322" s="32"/>
      <c r="BI322" s="32"/>
    </row>
    <row r="323" spans="1:61" ht="10.199999999999999" x14ac:dyDescent="0.2">
      <c r="A323" s="30"/>
      <c r="B323" s="32"/>
      <c r="C323" s="32"/>
      <c r="D323" s="49"/>
      <c r="E323" s="32"/>
      <c r="F323" s="30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6"/>
      <c r="BF323" s="32"/>
      <c r="BG323" s="37"/>
      <c r="BH323" s="32"/>
      <c r="BI323" s="32"/>
    </row>
    <row r="324" spans="1:61" ht="10.199999999999999" x14ac:dyDescent="0.2">
      <c r="A324" s="30"/>
      <c r="B324" s="32"/>
      <c r="C324" s="32"/>
      <c r="D324" s="49"/>
      <c r="E324" s="32"/>
      <c r="F324" s="30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6"/>
      <c r="BF324" s="32"/>
      <c r="BG324" s="37"/>
      <c r="BH324" s="32"/>
      <c r="BI324" s="32"/>
    </row>
    <row r="325" spans="1:61" ht="10.199999999999999" x14ac:dyDescent="0.2">
      <c r="A325" s="30"/>
      <c r="B325" s="32"/>
      <c r="C325" s="32"/>
      <c r="D325" s="49"/>
      <c r="E325" s="32"/>
      <c r="F325" s="30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6"/>
      <c r="BF325" s="32"/>
      <c r="BG325" s="37"/>
      <c r="BH325" s="32"/>
      <c r="BI325" s="32"/>
    </row>
    <row r="326" spans="1:61" ht="10.199999999999999" x14ac:dyDescent="0.2">
      <c r="A326" s="30"/>
      <c r="B326" s="32"/>
      <c r="C326" s="32"/>
      <c r="D326" s="49"/>
      <c r="E326" s="32"/>
      <c r="F326" s="30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6"/>
      <c r="BF326" s="32"/>
      <c r="BG326" s="37"/>
      <c r="BH326" s="32"/>
      <c r="BI326" s="32"/>
    </row>
    <row r="327" spans="1:61" ht="10.199999999999999" x14ac:dyDescent="0.2">
      <c r="A327" s="30"/>
      <c r="B327" s="32"/>
      <c r="C327" s="32"/>
      <c r="D327" s="49"/>
      <c r="E327" s="32"/>
      <c r="F327" s="30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6"/>
      <c r="BF327" s="32"/>
      <c r="BG327" s="37"/>
      <c r="BH327" s="32"/>
      <c r="BI327" s="32"/>
    </row>
    <row r="328" spans="1:61" ht="10.199999999999999" x14ac:dyDescent="0.2">
      <c r="A328" s="30"/>
      <c r="B328" s="32"/>
      <c r="C328" s="32"/>
      <c r="D328" s="49"/>
      <c r="E328" s="32"/>
      <c r="F328" s="30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6"/>
      <c r="BF328" s="32"/>
      <c r="BG328" s="37"/>
      <c r="BH328" s="32"/>
      <c r="BI328" s="32"/>
    </row>
    <row r="329" spans="1:61" ht="10.199999999999999" x14ac:dyDescent="0.2">
      <c r="A329" s="30"/>
      <c r="B329" s="32"/>
      <c r="C329" s="32"/>
      <c r="D329" s="49"/>
      <c r="E329" s="32"/>
      <c r="F329" s="30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6"/>
      <c r="BF329" s="32"/>
      <c r="BG329" s="37"/>
      <c r="BH329" s="32"/>
      <c r="BI329" s="32"/>
    </row>
    <row r="330" spans="1:61" ht="10.199999999999999" x14ac:dyDescent="0.2">
      <c r="A330" s="30"/>
      <c r="B330" s="32"/>
      <c r="C330" s="32"/>
      <c r="D330" s="49"/>
      <c r="E330" s="32"/>
      <c r="F330" s="30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6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6"/>
      <c r="BF330" s="32"/>
      <c r="BG330" s="37"/>
      <c r="BH330" s="32"/>
      <c r="BI330" s="32"/>
    </row>
    <row r="331" spans="1:61" ht="10.199999999999999" x14ac:dyDescent="0.2">
      <c r="A331" s="30"/>
      <c r="B331" s="32"/>
      <c r="C331" s="32"/>
      <c r="D331" s="49"/>
      <c r="E331" s="32"/>
      <c r="F331" s="30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6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6"/>
      <c r="BF331" s="32"/>
      <c r="BG331" s="37"/>
      <c r="BH331" s="32"/>
      <c r="BI331" s="32"/>
    </row>
    <row r="332" spans="1:61" ht="10.199999999999999" x14ac:dyDescent="0.2">
      <c r="A332" s="30"/>
      <c r="B332" s="32"/>
      <c r="C332" s="32"/>
      <c r="D332" s="49"/>
      <c r="E332" s="32"/>
      <c r="F332" s="30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6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6"/>
      <c r="BF332" s="32"/>
      <c r="BG332" s="37"/>
      <c r="BH332" s="32"/>
      <c r="BI332" s="32"/>
    </row>
    <row r="333" spans="1:61" ht="10.199999999999999" x14ac:dyDescent="0.2">
      <c r="A333" s="30"/>
      <c r="B333" s="32"/>
      <c r="C333" s="32"/>
      <c r="D333" s="49"/>
      <c r="E333" s="32"/>
      <c r="F333" s="30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6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6"/>
      <c r="BF333" s="32"/>
      <c r="BG333" s="37"/>
      <c r="BH333" s="32"/>
      <c r="BI333" s="32"/>
    </row>
    <row r="334" spans="1:61" ht="10.199999999999999" x14ac:dyDescent="0.2">
      <c r="A334" s="30"/>
      <c r="B334" s="32"/>
      <c r="C334" s="32"/>
      <c r="D334" s="49"/>
      <c r="E334" s="32"/>
      <c r="F334" s="30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6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6"/>
      <c r="BF334" s="32"/>
      <c r="BG334" s="37"/>
      <c r="BH334" s="32"/>
      <c r="BI334" s="32"/>
    </row>
    <row r="335" spans="1:61" ht="10.199999999999999" x14ac:dyDescent="0.2">
      <c r="A335" s="30"/>
      <c r="B335" s="32"/>
      <c r="C335" s="32"/>
      <c r="D335" s="49"/>
      <c r="E335" s="32"/>
      <c r="F335" s="30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6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6"/>
      <c r="BF335" s="32"/>
      <c r="BG335" s="37"/>
      <c r="BH335" s="32"/>
      <c r="BI335" s="32"/>
    </row>
    <row r="336" spans="1:61" ht="10.199999999999999" x14ac:dyDescent="0.2">
      <c r="A336" s="30"/>
      <c r="B336" s="32"/>
      <c r="C336" s="32"/>
      <c r="D336" s="49"/>
      <c r="E336" s="32"/>
      <c r="F336" s="30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6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6"/>
      <c r="BF336" s="32"/>
      <c r="BG336" s="37"/>
      <c r="BH336" s="32"/>
      <c r="BI336" s="32"/>
    </row>
    <row r="337" spans="1:61" ht="10.199999999999999" x14ac:dyDescent="0.2">
      <c r="A337" s="30"/>
      <c r="B337" s="32"/>
      <c r="C337" s="32"/>
      <c r="D337" s="49"/>
      <c r="E337" s="32"/>
      <c r="F337" s="30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6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6"/>
      <c r="BF337" s="32"/>
      <c r="BG337" s="37"/>
      <c r="BH337" s="32"/>
      <c r="BI337" s="32"/>
    </row>
    <row r="338" spans="1:61" ht="10.199999999999999" x14ac:dyDescent="0.2">
      <c r="A338" s="30"/>
      <c r="B338" s="32"/>
      <c r="C338" s="32"/>
      <c r="D338" s="49"/>
      <c r="E338" s="32"/>
      <c r="F338" s="30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6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6"/>
      <c r="BF338" s="32"/>
      <c r="BG338" s="37"/>
      <c r="BH338" s="32"/>
      <c r="BI338" s="32"/>
    </row>
    <row r="339" spans="1:61" ht="10.199999999999999" x14ac:dyDescent="0.2">
      <c r="A339" s="30"/>
      <c r="B339" s="32"/>
      <c r="C339" s="32"/>
      <c r="D339" s="49"/>
      <c r="E339" s="32"/>
      <c r="F339" s="30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6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6"/>
      <c r="BF339" s="32"/>
      <c r="BG339" s="37"/>
      <c r="BH339" s="32"/>
      <c r="BI339" s="32"/>
    </row>
    <row r="340" spans="1:61" ht="10.199999999999999" x14ac:dyDescent="0.2">
      <c r="A340" s="30"/>
      <c r="B340" s="32"/>
      <c r="C340" s="32"/>
      <c r="D340" s="49"/>
      <c r="E340" s="32"/>
      <c r="F340" s="30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6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6"/>
      <c r="BF340" s="32"/>
      <c r="BG340" s="37"/>
      <c r="BH340" s="32"/>
      <c r="BI340" s="32"/>
    </row>
    <row r="341" spans="1:61" ht="10.199999999999999" x14ac:dyDescent="0.2">
      <c r="A341" s="30"/>
      <c r="B341" s="32"/>
      <c r="C341" s="32"/>
      <c r="D341" s="49"/>
      <c r="E341" s="32"/>
      <c r="F341" s="30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6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6"/>
      <c r="BF341" s="32"/>
      <c r="BG341" s="37"/>
      <c r="BH341" s="32"/>
      <c r="BI341" s="32"/>
    </row>
    <row r="342" spans="1:61" ht="10.199999999999999" x14ac:dyDescent="0.2">
      <c r="A342" s="30"/>
      <c r="B342" s="32"/>
      <c r="C342" s="32"/>
      <c r="D342" s="49"/>
      <c r="E342" s="32"/>
      <c r="F342" s="30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6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6"/>
      <c r="BF342" s="32"/>
      <c r="BG342" s="37"/>
      <c r="BH342" s="32"/>
      <c r="BI342" s="32"/>
    </row>
    <row r="343" spans="1:61" ht="10.199999999999999" x14ac:dyDescent="0.2">
      <c r="A343" s="30"/>
      <c r="B343" s="32"/>
      <c r="C343" s="32"/>
      <c r="D343" s="49"/>
      <c r="E343" s="32"/>
      <c r="F343" s="30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6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6"/>
      <c r="BF343" s="32"/>
      <c r="BG343" s="37"/>
      <c r="BH343" s="32"/>
      <c r="BI343" s="32"/>
    </row>
    <row r="344" spans="1:61" ht="10.199999999999999" x14ac:dyDescent="0.2">
      <c r="A344" s="30"/>
      <c r="B344" s="32"/>
      <c r="C344" s="32"/>
      <c r="D344" s="49"/>
      <c r="E344" s="32"/>
      <c r="F344" s="30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6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6"/>
      <c r="BF344" s="32"/>
      <c r="BG344" s="37"/>
      <c r="BH344" s="32"/>
      <c r="BI344" s="32"/>
    </row>
    <row r="345" spans="1:61" ht="10.199999999999999" x14ac:dyDescent="0.2">
      <c r="A345" s="30"/>
      <c r="B345" s="32"/>
      <c r="C345" s="32"/>
      <c r="D345" s="49"/>
      <c r="E345" s="32"/>
      <c r="F345" s="30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6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6"/>
      <c r="BF345" s="32"/>
      <c r="BG345" s="37"/>
      <c r="BH345" s="32"/>
      <c r="BI345" s="32"/>
    </row>
    <row r="346" spans="1:61" ht="10.199999999999999" x14ac:dyDescent="0.2">
      <c r="A346" s="30"/>
      <c r="B346" s="32"/>
      <c r="C346" s="32"/>
      <c r="D346" s="49"/>
      <c r="E346" s="32"/>
      <c r="F346" s="30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6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6"/>
      <c r="BF346" s="32"/>
      <c r="BG346" s="37"/>
      <c r="BH346" s="32"/>
      <c r="BI346" s="32"/>
    </row>
    <row r="347" spans="1:61" ht="10.199999999999999" x14ac:dyDescent="0.2">
      <c r="A347" s="30"/>
      <c r="B347" s="32"/>
      <c r="C347" s="32"/>
      <c r="D347" s="49"/>
      <c r="E347" s="32"/>
      <c r="F347" s="30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6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6"/>
      <c r="BF347" s="32"/>
      <c r="BG347" s="37"/>
      <c r="BH347" s="32"/>
      <c r="BI347" s="32"/>
    </row>
    <row r="348" spans="1:61" ht="10.199999999999999" x14ac:dyDescent="0.2">
      <c r="A348" s="30"/>
      <c r="B348" s="32"/>
      <c r="C348" s="32"/>
      <c r="D348" s="49"/>
      <c r="E348" s="32"/>
      <c r="F348" s="30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6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6"/>
      <c r="BF348" s="32"/>
      <c r="BG348" s="37"/>
      <c r="BH348" s="32"/>
      <c r="BI348" s="32"/>
    </row>
    <row r="349" spans="1:61" ht="10.199999999999999" x14ac:dyDescent="0.2">
      <c r="A349" s="30"/>
      <c r="B349" s="32"/>
      <c r="C349" s="32"/>
      <c r="D349" s="49"/>
      <c r="E349" s="32"/>
      <c r="F349" s="30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6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6"/>
      <c r="BF349" s="32"/>
      <c r="BG349" s="37"/>
      <c r="BH349" s="32"/>
      <c r="BI349" s="32"/>
    </row>
    <row r="350" spans="1:61" ht="10.199999999999999" x14ac:dyDescent="0.2">
      <c r="A350" s="30"/>
      <c r="B350" s="32"/>
      <c r="C350" s="32"/>
      <c r="D350" s="49"/>
      <c r="E350" s="32"/>
      <c r="F350" s="30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6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6"/>
      <c r="BF350" s="32"/>
      <c r="BG350" s="37"/>
      <c r="BH350" s="32"/>
      <c r="BI350" s="32"/>
    </row>
    <row r="351" spans="1:61" ht="10.199999999999999" x14ac:dyDescent="0.2">
      <c r="A351" s="30"/>
      <c r="B351" s="32"/>
      <c r="C351" s="32"/>
      <c r="D351" s="49"/>
      <c r="E351" s="32"/>
      <c r="F351" s="30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6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6"/>
      <c r="BF351" s="32"/>
      <c r="BG351" s="37"/>
      <c r="BH351" s="32"/>
      <c r="BI351" s="32"/>
    </row>
    <row r="352" spans="1:61" ht="10.199999999999999" x14ac:dyDescent="0.2">
      <c r="A352" s="30"/>
      <c r="B352" s="32"/>
      <c r="C352" s="32"/>
      <c r="D352" s="49"/>
      <c r="E352" s="32"/>
      <c r="F352" s="30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6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6"/>
      <c r="BF352" s="32"/>
      <c r="BG352" s="37"/>
      <c r="BH352" s="32"/>
      <c r="BI352" s="32"/>
    </row>
    <row r="353" spans="1:61" ht="10.199999999999999" x14ac:dyDescent="0.2">
      <c r="A353" s="30"/>
      <c r="B353" s="32"/>
      <c r="C353" s="32"/>
      <c r="D353" s="49"/>
      <c r="E353" s="32"/>
      <c r="F353" s="30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6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6"/>
      <c r="BF353" s="32"/>
      <c r="BG353" s="37"/>
      <c r="BH353" s="32"/>
      <c r="BI353" s="32"/>
    </row>
    <row r="354" spans="1:61" ht="10.199999999999999" x14ac:dyDescent="0.2">
      <c r="A354" s="30"/>
      <c r="B354" s="32"/>
      <c r="C354" s="32"/>
      <c r="D354" s="49"/>
      <c r="E354" s="32"/>
      <c r="F354" s="30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6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6"/>
      <c r="BF354" s="32"/>
      <c r="BG354" s="37"/>
      <c r="BH354" s="32"/>
      <c r="BI354" s="32"/>
    </row>
    <row r="355" spans="1:61" ht="10.199999999999999" x14ac:dyDescent="0.2">
      <c r="A355" s="30"/>
      <c r="B355" s="32"/>
      <c r="C355" s="32"/>
      <c r="D355" s="49"/>
      <c r="E355" s="32"/>
      <c r="F355" s="30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6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6"/>
      <c r="BF355" s="32"/>
      <c r="BG355" s="37"/>
      <c r="BH355" s="32"/>
      <c r="BI355" s="32"/>
    </row>
    <row r="356" spans="1:61" ht="10.199999999999999" x14ac:dyDescent="0.2">
      <c r="A356" s="30"/>
      <c r="B356" s="32"/>
      <c r="C356" s="32"/>
      <c r="D356" s="49"/>
      <c r="E356" s="32"/>
      <c r="F356" s="30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6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6"/>
      <c r="BF356" s="32"/>
      <c r="BG356" s="37"/>
      <c r="BH356" s="32"/>
      <c r="BI356" s="32"/>
    </row>
    <row r="357" spans="1:61" ht="10.199999999999999" x14ac:dyDescent="0.2">
      <c r="A357" s="30"/>
      <c r="B357" s="32"/>
      <c r="C357" s="32"/>
      <c r="D357" s="49"/>
      <c r="E357" s="32"/>
      <c r="F357" s="30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6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6"/>
      <c r="BF357" s="32"/>
      <c r="BG357" s="37"/>
      <c r="BH357" s="32"/>
      <c r="BI357" s="32"/>
    </row>
    <row r="358" spans="1:61" ht="10.199999999999999" x14ac:dyDescent="0.2">
      <c r="A358" s="30"/>
      <c r="B358" s="32"/>
      <c r="C358" s="32"/>
      <c r="D358" s="49"/>
      <c r="E358" s="32"/>
      <c r="F358" s="30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6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6"/>
      <c r="BF358" s="32"/>
      <c r="BG358" s="37"/>
      <c r="BH358" s="32"/>
      <c r="BI358" s="32"/>
    </row>
    <row r="359" spans="1:61" ht="10.199999999999999" x14ac:dyDescent="0.2">
      <c r="A359" s="30"/>
      <c r="B359" s="32"/>
      <c r="C359" s="32"/>
      <c r="D359" s="49"/>
      <c r="E359" s="32"/>
      <c r="F359" s="30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6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6"/>
      <c r="BF359" s="32"/>
      <c r="BG359" s="37"/>
      <c r="BH359" s="32"/>
      <c r="BI359" s="32"/>
    </row>
    <row r="360" spans="1:61" ht="10.199999999999999" x14ac:dyDescent="0.2">
      <c r="A360" s="30"/>
      <c r="B360" s="32"/>
      <c r="C360" s="32"/>
      <c r="D360" s="49"/>
      <c r="E360" s="32"/>
      <c r="F360" s="30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6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6"/>
      <c r="BF360" s="32"/>
      <c r="BG360" s="37"/>
      <c r="BH360" s="32"/>
      <c r="BI360" s="32"/>
    </row>
    <row r="361" spans="1:61" ht="10.199999999999999" x14ac:dyDescent="0.2">
      <c r="A361" s="30"/>
      <c r="B361" s="32"/>
      <c r="C361" s="32"/>
      <c r="D361" s="49"/>
      <c r="E361" s="32"/>
      <c r="F361" s="30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6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6"/>
      <c r="BF361" s="32"/>
      <c r="BG361" s="37"/>
      <c r="BH361" s="32"/>
      <c r="BI361" s="32"/>
    </row>
    <row r="362" spans="1:61" ht="10.199999999999999" x14ac:dyDescent="0.2">
      <c r="A362" s="30"/>
      <c r="B362" s="32"/>
      <c r="C362" s="32"/>
      <c r="D362" s="49"/>
      <c r="E362" s="32"/>
      <c r="F362" s="30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6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6"/>
      <c r="BF362" s="32"/>
      <c r="BG362" s="37"/>
      <c r="BH362" s="32"/>
      <c r="BI362" s="32"/>
    </row>
    <row r="363" spans="1:61" ht="10.199999999999999" x14ac:dyDescent="0.2">
      <c r="A363" s="30"/>
      <c r="B363" s="32"/>
      <c r="C363" s="32"/>
      <c r="D363" s="49"/>
      <c r="E363" s="32"/>
      <c r="F363" s="30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6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6"/>
      <c r="BF363" s="32"/>
      <c r="BG363" s="37"/>
      <c r="BH363" s="32"/>
      <c r="BI363" s="32"/>
    </row>
    <row r="364" spans="1:61" ht="10.199999999999999" x14ac:dyDescent="0.2">
      <c r="A364" s="30"/>
      <c r="B364" s="32"/>
      <c r="C364" s="32"/>
      <c r="D364" s="49"/>
      <c r="E364" s="32"/>
      <c r="F364" s="30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6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6"/>
      <c r="BF364" s="32"/>
      <c r="BG364" s="37"/>
      <c r="BH364" s="32"/>
      <c r="BI364" s="32"/>
    </row>
    <row r="365" spans="1:61" ht="10.199999999999999" x14ac:dyDescent="0.2">
      <c r="A365" s="30"/>
      <c r="B365" s="32"/>
      <c r="C365" s="32"/>
      <c r="D365" s="49"/>
      <c r="E365" s="32"/>
      <c r="F365" s="30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6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6"/>
      <c r="BF365" s="32"/>
      <c r="BG365" s="37"/>
      <c r="BH365" s="32"/>
      <c r="BI365" s="32"/>
    </row>
    <row r="366" spans="1:61" ht="10.199999999999999" x14ac:dyDescent="0.2">
      <c r="A366" s="30"/>
      <c r="B366" s="32"/>
      <c r="C366" s="32"/>
      <c r="D366" s="49"/>
      <c r="E366" s="32"/>
      <c r="F366" s="30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6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6"/>
      <c r="BF366" s="32"/>
      <c r="BG366" s="37"/>
      <c r="BH366" s="32"/>
      <c r="BI366" s="32"/>
    </row>
    <row r="367" spans="1:61" ht="10.199999999999999" x14ac:dyDescent="0.2">
      <c r="A367" s="30"/>
      <c r="B367" s="32"/>
      <c r="C367" s="32"/>
      <c r="D367" s="49"/>
      <c r="E367" s="32"/>
      <c r="F367" s="30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6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6"/>
      <c r="BF367" s="32"/>
      <c r="BG367" s="37"/>
      <c r="BH367" s="32"/>
      <c r="BI367" s="32"/>
    </row>
    <row r="368" spans="1:61" ht="10.199999999999999" x14ac:dyDescent="0.2">
      <c r="A368" s="30"/>
      <c r="B368" s="32"/>
      <c r="C368" s="32"/>
      <c r="D368" s="49"/>
      <c r="E368" s="32"/>
      <c r="F368" s="30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6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6"/>
      <c r="BF368" s="32"/>
      <c r="BG368" s="37"/>
      <c r="BH368" s="32"/>
      <c r="BI368" s="32"/>
    </row>
    <row r="369" spans="1:61" ht="10.199999999999999" x14ac:dyDescent="0.2">
      <c r="A369" s="30"/>
      <c r="B369" s="32"/>
      <c r="C369" s="32"/>
      <c r="D369" s="49"/>
      <c r="E369" s="32"/>
      <c r="F369" s="30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6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6"/>
      <c r="BF369" s="32"/>
      <c r="BG369" s="37"/>
      <c r="BH369" s="32"/>
      <c r="BI369" s="32"/>
    </row>
    <row r="370" spans="1:61" ht="10.199999999999999" x14ac:dyDescent="0.2">
      <c r="A370" s="30"/>
      <c r="B370" s="32"/>
      <c r="C370" s="32"/>
      <c r="D370" s="49"/>
      <c r="E370" s="32"/>
      <c r="F370" s="30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6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6"/>
      <c r="BF370" s="32"/>
      <c r="BG370" s="37"/>
      <c r="BH370" s="32"/>
      <c r="BI370" s="32"/>
    </row>
    <row r="371" spans="1:61" ht="10.199999999999999" x14ac:dyDescent="0.2">
      <c r="A371" s="30"/>
      <c r="B371" s="32"/>
      <c r="C371" s="32"/>
      <c r="D371" s="49"/>
      <c r="E371" s="32"/>
      <c r="F371" s="30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6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6"/>
      <c r="BF371" s="32"/>
      <c r="BG371" s="37"/>
      <c r="BH371" s="32"/>
      <c r="BI371" s="32"/>
    </row>
    <row r="372" spans="1:61" ht="10.199999999999999" x14ac:dyDescent="0.2">
      <c r="A372" s="30"/>
      <c r="B372" s="32"/>
      <c r="C372" s="32"/>
      <c r="D372" s="49"/>
      <c r="E372" s="32"/>
      <c r="F372" s="30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6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6"/>
      <c r="BF372" s="32"/>
      <c r="BG372" s="37"/>
      <c r="BH372" s="32"/>
      <c r="BI372" s="32"/>
    </row>
    <row r="373" spans="1:61" ht="10.199999999999999" x14ac:dyDescent="0.2">
      <c r="A373" s="30"/>
      <c r="B373" s="32"/>
      <c r="C373" s="32"/>
      <c r="D373" s="49"/>
      <c r="E373" s="32"/>
      <c r="F373" s="30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6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6"/>
      <c r="BF373" s="32"/>
      <c r="BG373" s="37"/>
      <c r="BH373" s="32"/>
      <c r="BI373" s="32"/>
    </row>
    <row r="374" spans="1:61" ht="10.199999999999999" x14ac:dyDescent="0.2">
      <c r="A374" s="30"/>
      <c r="B374" s="32"/>
      <c r="C374" s="32"/>
      <c r="D374" s="49"/>
      <c r="E374" s="32"/>
      <c r="F374" s="30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6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6"/>
      <c r="BF374" s="32"/>
      <c r="BG374" s="37"/>
      <c r="BH374" s="32"/>
      <c r="BI374" s="32"/>
    </row>
    <row r="375" spans="1:61" ht="10.199999999999999" x14ac:dyDescent="0.2">
      <c r="A375" s="30"/>
      <c r="B375" s="32"/>
      <c r="C375" s="32"/>
      <c r="D375" s="49"/>
      <c r="E375" s="32"/>
      <c r="F375" s="30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6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6"/>
      <c r="BF375" s="32"/>
      <c r="BG375" s="37"/>
      <c r="BH375" s="32"/>
      <c r="BI375" s="32"/>
    </row>
    <row r="376" spans="1:61" ht="10.199999999999999" x14ac:dyDescent="0.2">
      <c r="A376" s="30"/>
      <c r="B376" s="32"/>
      <c r="C376" s="32"/>
      <c r="D376" s="49"/>
      <c r="E376" s="32"/>
      <c r="F376" s="30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6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6"/>
      <c r="BF376" s="32"/>
      <c r="BG376" s="37"/>
      <c r="BH376" s="32"/>
      <c r="BI376" s="32"/>
    </row>
    <row r="377" spans="1:61" ht="10.199999999999999" x14ac:dyDescent="0.2">
      <c r="A377" s="30"/>
      <c r="B377" s="32"/>
      <c r="C377" s="32"/>
      <c r="D377" s="49"/>
      <c r="E377" s="32"/>
      <c r="F377" s="30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6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6"/>
      <c r="BF377" s="32"/>
      <c r="BG377" s="37"/>
      <c r="BH377" s="32"/>
      <c r="BI377" s="32"/>
    </row>
    <row r="378" spans="1:61" ht="10.199999999999999" x14ac:dyDescent="0.2">
      <c r="A378" s="30"/>
      <c r="B378" s="32"/>
      <c r="C378" s="32"/>
      <c r="D378" s="49"/>
      <c r="E378" s="32"/>
      <c r="F378" s="30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6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6"/>
      <c r="BF378" s="32"/>
      <c r="BG378" s="37"/>
      <c r="BH378" s="32"/>
      <c r="BI378" s="32"/>
    </row>
    <row r="379" spans="1:61" ht="10.199999999999999" x14ac:dyDescent="0.2">
      <c r="A379" s="30"/>
      <c r="B379" s="32"/>
      <c r="C379" s="32"/>
      <c r="D379" s="49"/>
      <c r="E379" s="32"/>
      <c r="F379" s="30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6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6"/>
      <c r="BF379" s="32"/>
      <c r="BG379" s="37"/>
      <c r="BH379" s="32"/>
      <c r="BI379" s="32"/>
    </row>
    <row r="380" spans="1:61" ht="10.199999999999999" x14ac:dyDescent="0.2">
      <c r="A380" s="30"/>
      <c r="B380" s="32"/>
      <c r="C380" s="32"/>
      <c r="D380" s="49"/>
      <c r="E380" s="32"/>
      <c r="F380" s="30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6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6"/>
      <c r="BF380" s="32"/>
      <c r="BG380" s="37"/>
      <c r="BH380" s="32"/>
      <c r="BI380" s="32"/>
    </row>
    <row r="381" spans="1:61" ht="10.199999999999999" x14ac:dyDescent="0.2">
      <c r="A381" s="30"/>
      <c r="B381" s="32"/>
      <c r="C381" s="32"/>
      <c r="D381" s="49"/>
      <c r="E381" s="32"/>
      <c r="F381" s="30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6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6"/>
      <c r="BF381" s="32"/>
      <c r="BG381" s="37"/>
      <c r="BH381" s="32"/>
      <c r="BI381" s="32"/>
    </row>
    <row r="382" spans="1:61" ht="10.199999999999999" x14ac:dyDescent="0.2">
      <c r="A382" s="30"/>
      <c r="B382" s="32"/>
      <c r="C382" s="32"/>
      <c r="D382" s="49"/>
      <c r="E382" s="32"/>
      <c r="F382" s="30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6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6"/>
      <c r="BF382" s="32"/>
      <c r="BG382" s="37"/>
      <c r="BH382" s="32"/>
      <c r="BI382" s="32"/>
    </row>
    <row r="383" spans="1:61" ht="10.199999999999999" x14ac:dyDescent="0.2">
      <c r="A383" s="30"/>
      <c r="B383" s="32"/>
      <c r="C383" s="32"/>
      <c r="D383" s="49"/>
      <c r="E383" s="32"/>
      <c r="F383" s="30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6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6"/>
      <c r="BF383" s="32"/>
      <c r="BG383" s="37"/>
      <c r="BH383" s="32"/>
      <c r="BI383" s="32"/>
    </row>
    <row r="384" spans="1:61" ht="10.199999999999999" x14ac:dyDescent="0.2">
      <c r="A384" s="30"/>
      <c r="B384" s="32"/>
      <c r="C384" s="32"/>
      <c r="D384" s="49"/>
      <c r="E384" s="32"/>
      <c r="F384" s="30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6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6"/>
      <c r="BF384" s="32"/>
      <c r="BG384" s="37"/>
      <c r="BH384" s="32"/>
      <c r="BI384" s="32"/>
    </row>
    <row r="385" spans="1:61" ht="10.199999999999999" x14ac:dyDescent="0.2">
      <c r="A385" s="30"/>
      <c r="B385" s="32"/>
      <c r="C385" s="32"/>
      <c r="D385" s="49"/>
      <c r="E385" s="32"/>
      <c r="F385" s="30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6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6"/>
      <c r="BF385" s="32"/>
      <c r="BG385" s="37"/>
      <c r="BH385" s="32"/>
      <c r="BI385" s="32"/>
    </row>
    <row r="386" spans="1:61" ht="10.199999999999999" x14ac:dyDescent="0.2">
      <c r="A386" s="30"/>
      <c r="B386" s="32"/>
      <c r="C386" s="32"/>
      <c r="D386" s="49"/>
      <c r="E386" s="32"/>
      <c r="F386" s="30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6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6"/>
      <c r="BF386" s="32"/>
      <c r="BG386" s="37"/>
      <c r="BH386" s="32"/>
      <c r="BI386" s="32"/>
    </row>
    <row r="387" spans="1:61" ht="10.199999999999999" x14ac:dyDescent="0.2">
      <c r="A387" s="30"/>
      <c r="B387" s="32"/>
      <c r="C387" s="32"/>
      <c r="D387" s="49"/>
      <c r="E387" s="32"/>
      <c r="F387" s="30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6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6"/>
      <c r="BF387" s="32"/>
      <c r="BG387" s="37"/>
      <c r="BH387" s="32"/>
      <c r="BI387" s="32"/>
    </row>
    <row r="388" spans="1:61" ht="10.199999999999999" x14ac:dyDescent="0.2">
      <c r="A388" s="30"/>
      <c r="B388" s="32"/>
      <c r="C388" s="32"/>
      <c r="D388" s="49"/>
      <c r="E388" s="32"/>
      <c r="F388" s="30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6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6"/>
      <c r="BF388" s="32"/>
      <c r="BG388" s="37"/>
      <c r="BH388" s="32"/>
      <c r="BI388" s="32"/>
    </row>
    <row r="389" spans="1:61" ht="10.199999999999999" x14ac:dyDescent="0.2">
      <c r="A389" s="30"/>
      <c r="B389" s="32"/>
      <c r="C389" s="32"/>
      <c r="D389" s="49"/>
      <c r="E389" s="32"/>
      <c r="F389" s="30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6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6"/>
      <c r="BF389" s="32"/>
      <c r="BG389" s="37"/>
      <c r="BH389" s="32"/>
      <c r="BI389" s="32"/>
    </row>
    <row r="390" spans="1:61" ht="10.199999999999999" x14ac:dyDescent="0.2">
      <c r="A390" s="30"/>
      <c r="B390" s="32"/>
      <c r="C390" s="32"/>
      <c r="D390" s="49"/>
      <c r="E390" s="32"/>
      <c r="F390" s="30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6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6"/>
      <c r="BF390" s="32"/>
      <c r="BG390" s="37"/>
      <c r="BH390" s="32"/>
      <c r="BI390" s="32"/>
    </row>
    <row r="391" spans="1:61" ht="10.199999999999999" x14ac:dyDescent="0.2">
      <c r="A391" s="30"/>
      <c r="B391" s="32"/>
      <c r="C391" s="32"/>
      <c r="D391" s="49"/>
      <c r="E391" s="32"/>
      <c r="F391" s="30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6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6"/>
      <c r="BF391" s="32"/>
      <c r="BG391" s="37"/>
      <c r="BH391" s="32"/>
      <c r="BI391" s="32"/>
    </row>
    <row r="392" spans="1:61" ht="10.199999999999999" x14ac:dyDescent="0.2">
      <c r="A392" s="30"/>
      <c r="B392" s="32"/>
      <c r="C392" s="32"/>
      <c r="D392" s="49"/>
      <c r="E392" s="32"/>
      <c r="F392" s="30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6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6"/>
      <c r="BF392" s="32"/>
      <c r="BG392" s="37"/>
      <c r="BH392" s="32"/>
      <c r="BI392" s="32"/>
    </row>
    <row r="393" spans="1:61" ht="10.199999999999999" x14ac:dyDescent="0.2">
      <c r="A393" s="30"/>
      <c r="B393" s="32"/>
      <c r="C393" s="32"/>
      <c r="D393" s="49"/>
      <c r="E393" s="32"/>
      <c r="F393" s="30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6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6"/>
      <c r="BF393" s="32"/>
      <c r="BG393" s="37"/>
      <c r="BH393" s="32"/>
      <c r="BI393" s="32"/>
    </row>
    <row r="394" spans="1:61" ht="10.199999999999999" x14ac:dyDescent="0.2">
      <c r="A394" s="30"/>
      <c r="B394" s="32"/>
      <c r="C394" s="32"/>
      <c r="D394" s="49"/>
      <c r="E394" s="32"/>
      <c r="F394" s="30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6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6"/>
      <c r="BF394" s="32"/>
      <c r="BG394" s="37"/>
      <c r="BH394" s="32"/>
      <c r="BI394" s="32"/>
    </row>
    <row r="395" spans="1:61" ht="10.199999999999999" x14ac:dyDescent="0.2">
      <c r="A395" s="30"/>
      <c r="B395" s="32"/>
      <c r="C395" s="32"/>
      <c r="D395" s="49"/>
      <c r="E395" s="32"/>
      <c r="F395" s="30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6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6"/>
      <c r="BF395" s="32"/>
      <c r="BG395" s="37"/>
      <c r="BH395" s="32"/>
      <c r="BI395" s="32"/>
    </row>
    <row r="396" spans="1:61" ht="10.199999999999999" x14ac:dyDescent="0.2">
      <c r="A396" s="30"/>
      <c r="B396" s="32"/>
      <c r="C396" s="32"/>
      <c r="D396" s="49"/>
      <c r="E396" s="32"/>
      <c r="F396" s="30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6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6"/>
      <c r="BF396" s="32"/>
      <c r="BG396" s="37"/>
      <c r="BH396" s="32"/>
      <c r="BI396" s="32"/>
    </row>
    <row r="397" spans="1:61" ht="10.199999999999999" x14ac:dyDescent="0.2">
      <c r="A397" s="30"/>
      <c r="B397" s="32"/>
      <c r="C397" s="32"/>
      <c r="D397" s="49"/>
      <c r="E397" s="32"/>
      <c r="F397" s="30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6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6"/>
      <c r="BF397" s="32"/>
      <c r="BG397" s="37"/>
      <c r="BH397" s="32"/>
      <c r="BI397" s="32"/>
    </row>
    <row r="398" spans="1:61" ht="10.199999999999999" x14ac:dyDescent="0.2">
      <c r="A398" s="30"/>
      <c r="B398" s="32"/>
      <c r="C398" s="32"/>
      <c r="D398" s="49"/>
      <c r="E398" s="32"/>
      <c r="F398" s="30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6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6"/>
      <c r="BF398" s="32"/>
      <c r="BG398" s="37"/>
      <c r="BH398" s="32"/>
      <c r="BI398" s="32"/>
    </row>
    <row r="399" spans="1:61" ht="10.199999999999999" x14ac:dyDescent="0.2">
      <c r="A399" s="30"/>
      <c r="B399" s="32"/>
      <c r="C399" s="32"/>
      <c r="D399" s="49"/>
      <c r="E399" s="32"/>
      <c r="F399" s="30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6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6"/>
      <c r="BF399" s="32"/>
      <c r="BG399" s="37"/>
      <c r="BH399" s="32"/>
      <c r="BI399" s="32"/>
    </row>
    <row r="400" spans="1:61" ht="10.199999999999999" x14ac:dyDescent="0.2">
      <c r="A400" s="30"/>
      <c r="B400" s="32"/>
      <c r="C400" s="32"/>
      <c r="D400" s="49"/>
      <c r="E400" s="32"/>
      <c r="F400" s="30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6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6"/>
      <c r="BF400" s="32"/>
      <c r="BG400" s="37"/>
      <c r="BH400" s="32"/>
      <c r="BI400" s="32"/>
    </row>
    <row r="401" spans="1:61" ht="10.199999999999999" x14ac:dyDescent="0.2">
      <c r="A401" s="30"/>
      <c r="B401" s="32"/>
      <c r="C401" s="32"/>
      <c r="D401" s="49"/>
      <c r="E401" s="32"/>
      <c r="F401" s="30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6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6"/>
      <c r="BF401" s="32"/>
      <c r="BG401" s="37"/>
      <c r="BH401" s="32"/>
      <c r="BI401" s="32"/>
    </row>
    <row r="402" spans="1:61" ht="10.199999999999999" x14ac:dyDescent="0.2">
      <c r="A402" s="30"/>
      <c r="B402" s="32"/>
      <c r="C402" s="32"/>
      <c r="D402" s="49"/>
      <c r="E402" s="32"/>
      <c r="F402" s="30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6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6"/>
      <c r="BF402" s="32"/>
      <c r="BG402" s="37"/>
      <c r="BH402" s="32"/>
      <c r="BI402" s="32"/>
    </row>
    <row r="403" spans="1:61" ht="10.199999999999999" x14ac:dyDescent="0.2">
      <c r="A403" s="30"/>
      <c r="B403" s="32"/>
      <c r="C403" s="32"/>
      <c r="D403" s="49"/>
      <c r="E403" s="32"/>
      <c r="F403" s="30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6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6"/>
      <c r="BF403" s="32"/>
      <c r="BG403" s="37"/>
      <c r="BH403" s="32"/>
      <c r="BI403" s="32"/>
    </row>
    <row r="404" spans="1:61" ht="10.199999999999999" x14ac:dyDescent="0.2">
      <c r="A404" s="30"/>
      <c r="B404" s="32"/>
      <c r="C404" s="32"/>
      <c r="D404" s="49"/>
      <c r="E404" s="32"/>
      <c r="F404" s="30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6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6"/>
      <c r="BF404" s="32"/>
      <c r="BG404" s="37"/>
      <c r="BH404" s="32"/>
      <c r="BI404" s="32"/>
    </row>
    <row r="405" spans="1:61" ht="10.199999999999999" x14ac:dyDescent="0.2">
      <c r="A405" s="30"/>
      <c r="B405" s="32"/>
      <c r="C405" s="32"/>
      <c r="D405" s="49"/>
      <c r="E405" s="32"/>
      <c r="F405" s="30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6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6"/>
      <c r="BF405" s="32"/>
      <c r="BG405" s="37"/>
      <c r="BH405" s="32"/>
      <c r="BI405" s="32"/>
    </row>
    <row r="406" spans="1:61" ht="10.199999999999999" x14ac:dyDescent="0.2">
      <c r="A406" s="30"/>
      <c r="B406" s="32"/>
      <c r="C406" s="32"/>
      <c r="D406" s="49"/>
      <c r="E406" s="32"/>
      <c r="F406" s="30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6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6"/>
      <c r="BF406" s="32"/>
      <c r="BG406" s="37"/>
      <c r="BH406" s="32"/>
      <c r="BI406" s="32"/>
    </row>
    <row r="407" spans="1:61" ht="10.199999999999999" x14ac:dyDescent="0.2">
      <c r="A407" s="30"/>
      <c r="B407" s="32"/>
      <c r="C407" s="32"/>
      <c r="D407" s="49"/>
      <c r="E407" s="32"/>
      <c r="F407" s="30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6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6"/>
      <c r="BF407" s="32"/>
      <c r="BG407" s="37"/>
      <c r="BH407" s="32"/>
      <c r="BI407" s="32"/>
    </row>
    <row r="408" spans="1:61" ht="10.199999999999999" x14ac:dyDescent="0.2">
      <c r="A408" s="30"/>
      <c r="B408" s="32"/>
      <c r="C408" s="32"/>
      <c r="D408" s="49"/>
      <c r="E408" s="32"/>
      <c r="F408" s="30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6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6"/>
      <c r="BF408" s="32"/>
      <c r="BG408" s="37"/>
      <c r="BH408" s="32"/>
      <c r="BI408" s="32"/>
    </row>
    <row r="409" spans="1:61" ht="10.199999999999999" x14ac:dyDescent="0.2">
      <c r="A409" s="30"/>
      <c r="B409" s="32"/>
      <c r="C409" s="32"/>
      <c r="D409" s="49"/>
      <c r="E409" s="32"/>
      <c r="F409" s="30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6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6"/>
      <c r="BF409" s="32"/>
      <c r="BG409" s="37"/>
      <c r="BH409" s="32"/>
      <c r="BI409" s="32"/>
    </row>
    <row r="410" spans="1:61" ht="10.199999999999999" x14ac:dyDescent="0.2">
      <c r="A410" s="30"/>
      <c r="B410" s="32"/>
      <c r="C410" s="32"/>
      <c r="D410" s="49"/>
      <c r="E410" s="32"/>
      <c r="F410" s="30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6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6"/>
      <c r="BF410" s="32"/>
      <c r="BG410" s="37"/>
      <c r="BH410" s="32"/>
      <c r="BI410" s="32"/>
    </row>
    <row r="411" spans="1:61" ht="10.199999999999999" x14ac:dyDescent="0.2">
      <c r="A411" s="30"/>
      <c r="B411" s="32"/>
      <c r="C411" s="32"/>
      <c r="D411" s="49"/>
      <c r="E411" s="32"/>
      <c r="F411" s="30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6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6"/>
      <c r="BF411" s="32"/>
      <c r="BG411" s="37"/>
      <c r="BH411" s="32"/>
      <c r="BI411" s="32"/>
    </row>
    <row r="412" spans="1:61" ht="10.199999999999999" x14ac:dyDescent="0.2">
      <c r="A412" s="30"/>
      <c r="B412" s="32"/>
      <c r="C412" s="32"/>
      <c r="D412" s="49"/>
      <c r="E412" s="32"/>
      <c r="F412" s="30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6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6"/>
      <c r="BF412" s="32"/>
      <c r="BG412" s="37"/>
      <c r="BH412" s="32"/>
      <c r="BI412" s="32"/>
    </row>
    <row r="413" spans="1:61" ht="10.199999999999999" x14ac:dyDescent="0.2">
      <c r="A413" s="30"/>
      <c r="B413" s="32"/>
      <c r="C413" s="32"/>
      <c r="D413" s="49"/>
      <c r="E413" s="32"/>
      <c r="F413" s="30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6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6"/>
      <c r="BF413" s="32"/>
      <c r="BG413" s="37"/>
      <c r="BH413" s="32"/>
      <c r="BI413" s="32"/>
    </row>
    <row r="414" spans="1:61" ht="10.199999999999999" x14ac:dyDescent="0.2">
      <c r="A414" s="30"/>
      <c r="B414" s="32"/>
      <c r="C414" s="32"/>
      <c r="D414" s="49"/>
      <c r="E414" s="32"/>
      <c r="F414" s="30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6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6"/>
      <c r="BF414" s="32"/>
      <c r="BG414" s="37"/>
      <c r="BH414" s="32"/>
      <c r="BI414" s="32"/>
    </row>
    <row r="415" spans="1:61" ht="10.199999999999999" x14ac:dyDescent="0.2">
      <c r="A415" s="30"/>
      <c r="B415" s="32"/>
      <c r="C415" s="32"/>
      <c r="D415" s="49"/>
      <c r="E415" s="32"/>
      <c r="F415" s="30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6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6"/>
      <c r="BF415" s="32"/>
      <c r="BG415" s="37"/>
      <c r="BH415" s="32"/>
      <c r="BI415" s="32"/>
    </row>
    <row r="416" spans="1:61" ht="10.199999999999999" x14ac:dyDescent="0.2">
      <c r="A416" s="30"/>
      <c r="B416" s="32"/>
      <c r="C416" s="32"/>
      <c r="D416" s="49"/>
      <c r="E416" s="32"/>
      <c r="F416" s="30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6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6"/>
      <c r="BF416" s="32"/>
      <c r="BG416" s="37"/>
      <c r="BH416" s="32"/>
      <c r="BI416" s="32"/>
    </row>
    <row r="417" spans="1:61" ht="10.199999999999999" x14ac:dyDescent="0.2">
      <c r="A417" s="30"/>
      <c r="B417" s="32"/>
      <c r="C417" s="32"/>
      <c r="D417" s="49"/>
      <c r="E417" s="32"/>
      <c r="F417" s="30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6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6"/>
      <c r="BF417" s="32"/>
      <c r="BG417" s="37"/>
      <c r="BH417" s="32"/>
      <c r="BI417" s="32"/>
    </row>
    <row r="418" spans="1:61" ht="10.199999999999999" x14ac:dyDescent="0.2">
      <c r="A418" s="30"/>
      <c r="B418" s="32"/>
      <c r="C418" s="32"/>
      <c r="D418" s="49"/>
      <c r="E418" s="32"/>
      <c r="F418" s="30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6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6"/>
      <c r="BF418" s="32"/>
      <c r="BG418" s="37"/>
      <c r="BH418" s="32"/>
      <c r="BI418" s="32"/>
    </row>
    <row r="419" spans="1:61" ht="10.199999999999999" x14ac:dyDescent="0.2">
      <c r="A419" s="30"/>
      <c r="B419" s="32"/>
      <c r="C419" s="32"/>
      <c r="D419" s="49"/>
      <c r="E419" s="32"/>
      <c r="F419" s="30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6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6"/>
      <c r="BF419" s="32"/>
      <c r="BG419" s="37"/>
      <c r="BH419" s="32"/>
      <c r="BI419" s="32"/>
    </row>
    <row r="420" spans="1:61" ht="10.199999999999999" x14ac:dyDescent="0.2">
      <c r="A420" s="30"/>
      <c r="B420" s="32"/>
      <c r="C420" s="32"/>
      <c r="D420" s="49"/>
      <c r="E420" s="32"/>
      <c r="F420" s="30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6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6"/>
      <c r="BF420" s="32"/>
      <c r="BG420" s="37"/>
      <c r="BH420" s="32"/>
      <c r="BI420" s="32"/>
    </row>
    <row r="421" spans="1:61" ht="10.199999999999999" x14ac:dyDescent="0.2">
      <c r="A421" s="30"/>
      <c r="B421" s="32"/>
      <c r="C421" s="32"/>
      <c r="D421" s="49"/>
      <c r="E421" s="32"/>
      <c r="F421" s="30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6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6"/>
      <c r="BF421" s="32"/>
      <c r="BG421" s="37"/>
      <c r="BH421" s="32"/>
      <c r="BI421" s="32"/>
    </row>
    <row r="422" spans="1:61" ht="10.199999999999999" x14ac:dyDescent="0.2">
      <c r="A422" s="30"/>
      <c r="B422" s="32"/>
      <c r="C422" s="32"/>
      <c r="D422" s="49"/>
      <c r="E422" s="32"/>
      <c r="F422" s="30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6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6"/>
      <c r="BF422" s="32"/>
      <c r="BG422" s="37"/>
      <c r="BH422" s="32"/>
      <c r="BI422" s="32"/>
    </row>
    <row r="423" spans="1:61" ht="10.199999999999999" x14ac:dyDescent="0.2">
      <c r="A423" s="30"/>
      <c r="B423" s="32"/>
      <c r="C423" s="32"/>
      <c r="D423" s="49"/>
      <c r="E423" s="32"/>
      <c r="F423" s="30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6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6"/>
      <c r="BF423" s="32"/>
      <c r="BG423" s="37"/>
      <c r="BH423" s="32"/>
      <c r="BI423" s="32"/>
    </row>
    <row r="424" spans="1:61" ht="10.199999999999999" x14ac:dyDescent="0.2">
      <c r="A424" s="30"/>
      <c r="B424" s="32"/>
      <c r="C424" s="32"/>
      <c r="D424" s="49"/>
      <c r="E424" s="32"/>
      <c r="F424" s="30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6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6"/>
      <c r="BF424" s="32"/>
      <c r="BG424" s="37"/>
      <c r="BH424" s="32"/>
      <c r="BI424" s="32"/>
    </row>
    <row r="425" spans="1:61" ht="10.199999999999999" x14ac:dyDescent="0.2">
      <c r="A425" s="30"/>
      <c r="B425" s="32"/>
      <c r="C425" s="32"/>
      <c r="D425" s="49"/>
      <c r="E425" s="32"/>
      <c r="F425" s="30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6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6"/>
      <c r="BF425" s="32"/>
      <c r="BG425" s="37"/>
      <c r="BH425" s="32"/>
      <c r="BI425" s="32"/>
    </row>
    <row r="426" spans="1:61" ht="10.199999999999999" x14ac:dyDescent="0.2">
      <c r="A426" s="30"/>
      <c r="B426" s="32"/>
      <c r="C426" s="32"/>
      <c r="D426" s="49"/>
      <c r="E426" s="32"/>
      <c r="F426" s="30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6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6"/>
      <c r="BF426" s="32"/>
      <c r="BG426" s="37"/>
      <c r="BH426" s="32"/>
      <c r="BI426" s="32"/>
    </row>
    <row r="427" spans="1:61" ht="10.199999999999999" x14ac:dyDescent="0.2">
      <c r="A427" s="30"/>
      <c r="B427" s="32"/>
      <c r="C427" s="32"/>
      <c r="D427" s="49"/>
      <c r="E427" s="32"/>
      <c r="F427" s="30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6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6"/>
      <c r="BF427" s="32"/>
      <c r="BG427" s="37"/>
      <c r="BH427" s="32"/>
      <c r="BI427" s="32"/>
    </row>
    <row r="428" spans="1:61" ht="10.199999999999999" x14ac:dyDescent="0.2">
      <c r="A428" s="30"/>
      <c r="B428" s="32"/>
      <c r="C428" s="32"/>
      <c r="D428" s="49"/>
      <c r="E428" s="32"/>
      <c r="F428" s="30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6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6"/>
      <c r="BF428" s="32"/>
      <c r="BG428" s="37"/>
      <c r="BH428" s="32"/>
      <c r="BI428" s="32"/>
    </row>
    <row r="429" spans="1:61" ht="10.199999999999999" x14ac:dyDescent="0.2">
      <c r="A429" s="30"/>
      <c r="B429" s="32"/>
      <c r="C429" s="32"/>
      <c r="D429" s="49"/>
      <c r="E429" s="32"/>
      <c r="F429" s="30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6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6"/>
      <c r="BF429" s="32"/>
      <c r="BG429" s="37"/>
      <c r="BH429" s="32"/>
      <c r="BI429" s="32"/>
    </row>
    <row r="430" spans="1:61" ht="10.199999999999999" x14ac:dyDescent="0.2">
      <c r="A430" s="30"/>
      <c r="B430" s="32"/>
      <c r="C430" s="32"/>
      <c r="D430" s="49"/>
      <c r="E430" s="32"/>
      <c r="F430" s="30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6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6"/>
      <c r="BF430" s="32"/>
      <c r="BG430" s="37"/>
      <c r="BH430" s="32"/>
      <c r="BI430" s="32"/>
    </row>
    <row r="431" spans="1:61" ht="10.199999999999999" x14ac:dyDescent="0.2">
      <c r="A431" s="30"/>
      <c r="B431" s="32"/>
      <c r="C431" s="32"/>
      <c r="D431" s="49"/>
      <c r="E431" s="32"/>
      <c r="F431" s="30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6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6"/>
      <c r="BF431" s="32"/>
      <c r="BG431" s="37"/>
      <c r="BH431" s="32"/>
      <c r="BI431" s="32"/>
    </row>
    <row r="432" spans="1:61" ht="10.199999999999999" x14ac:dyDescent="0.2">
      <c r="A432" s="30"/>
      <c r="B432" s="32"/>
      <c r="C432" s="32"/>
      <c r="D432" s="49"/>
      <c r="E432" s="32"/>
      <c r="F432" s="30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6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6"/>
      <c r="BF432" s="32"/>
      <c r="BG432" s="37"/>
      <c r="BH432" s="32"/>
      <c r="BI432" s="32"/>
    </row>
    <row r="433" spans="1:61" ht="10.199999999999999" x14ac:dyDescent="0.2">
      <c r="A433" s="30"/>
      <c r="B433" s="32"/>
      <c r="C433" s="32"/>
      <c r="D433" s="49"/>
      <c r="E433" s="32"/>
      <c r="F433" s="30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6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6"/>
      <c r="BF433" s="32"/>
      <c r="BG433" s="37"/>
      <c r="BH433" s="32"/>
      <c r="BI433" s="32"/>
    </row>
    <row r="434" spans="1:61" ht="10.199999999999999" x14ac:dyDescent="0.2">
      <c r="A434" s="30"/>
      <c r="B434" s="32"/>
      <c r="C434" s="32"/>
      <c r="D434" s="49"/>
      <c r="E434" s="32"/>
      <c r="F434" s="30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6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6"/>
      <c r="BF434" s="32"/>
      <c r="BG434" s="37"/>
      <c r="BH434" s="32"/>
      <c r="BI434" s="32"/>
    </row>
    <row r="435" spans="1:61" ht="10.199999999999999" x14ac:dyDescent="0.2">
      <c r="A435" s="30"/>
      <c r="B435" s="32"/>
      <c r="C435" s="32"/>
      <c r="D435" s="49"/>
      <c r="E435" s="32"/>
      <c r="F435" s="30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6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6"/>
      <c r="BF435" s="32"/>
      <c r="BG435" s="37"/>
      <c r="BH435" s="32"/>
      <c r="BI435" s="32"/>
    </row>
    <row r="436" spans="1:61" ht="10.199999999999999" x14ac:dyDescent="0.2">
      <c r="A436" s="30"/>
      <c r="B436" s="32"/>
      <c r="C436" s="32"/>
      <c r="D436" s="49"/>
      <c r="E436" s="32"/>
      <c r="F436" s="30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6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6"/>
      <c r="BF436" s="32"/>
      <c r="BG436" s="37"/>
      <c r="BH436" s="32"/>
      <c r="BI436" s="32"/>
    </row>
    <row r="437" spans="1:61" ht="10.199999999999999" x14ac:dyDescent="0.2">
      <c r="A437" s="30"/>
      <c r="B437" s="32"/>
      <c r="C437" s="32"/>
      <c r="D437" s="49"/>
      <c r="E437" s="32"/>
      <c r="F437" s="30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6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6"/>
      <c r="BF437" s="32"/>
      <c r="BG437" s="37"/>
      <c r="BH437" s="32"/>
      <c r="BI437" s="32"/>
    </row>
    <row r="438" spans="1:61" ht="10.199999999999999" x14ac:dyDescent="0.2">
      <c r="A438" s="30"/>
      <c r="B438" s="32"/>
      <c r="C438" s="32"/>
      <c r="D438" s="49"/>
      <c r="E438" s="32"/>
      <c r="F438" s="30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6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6"/>
      <c r="BF438" s="32"/>
      <c r="BG438" s="37"/>
      <c r="BH438" s="32"/>
      <c r="BI438" s="32"/>
    </row>
    <row r="439" spans="1:61" ht="10.199999999999999" x14ac:dyDescent="0.2">
      <c r="A439" s="30"/>
      <c r="B439" s="32"/>
      <c r="C439" s="32"/>
      <c r="D439" s="49"/>
      <c r="E439" s="32"/>
      <c r="F439" s="30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6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6"/>
      <c r="BF439" s="32"/>
      <c r="BG439" s="37"/>
      <c r="BH439" s="32"/>
      <c r="BI439" s="32"/>
    </row>
    <row r="440" spans="1:61" ht="10.199999999999999" x14ac:dyDescent="0.2">
      <c r="A440" s="30"/>
      <c r="B440" s="32"/>
      <c r="C440" s="32"/>
      <c r="D440" s="49"/>
      <c r="E440" s="32"/>
      <c r="F440" s="30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6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6"/>
      <c r="BF440" s="32"/>
      <c r="BG440" s="37"/>
      <c r="BH440" s="32"/>
      <c r="BI440" s="32"/>
    </row>
    <row r="441" spans="1:61" ht="10.199999999999999" x14ac:dyDescent="0.2">
      <c r="A441" s="30"/>
      <c r="B441" s="32"/>
      <c r="C441" s="32"/>
      <c r="D441" s="49"/>
      <c r="E441" s="32"/>
      <c r="F441" s="30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6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6"/>
      <c r="BF441" s="32"/>
      <c r="BG441" s="37"/>
      <c r="BH441" s="32"/>
      <c r="BI441" s="32"/>
    </row>
    <row r="442" spans="1:61" ht="10.199999999999999" x14ac:dyDescent="0.2">
      <c r="A442" s="30"/>
      <c r="B442" s="32"/>
      <c r="C442" s="32"/>
      <c r="D442" s="49"/>
      <c r="E442" s="32"/>
      <c r="F442" s="30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6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6"/>
      <c r="BF442" s="32"/>
      <c r="BG442" s="37"/>
      <c r="BH442" s="32"/>
      <c r="BI442" s="32"/>
    </row>
    <row r="443" spans="1:61" ht="10.199999999999999" x14ac:dyDescent="0.2">
      <c r="A443" s="30"/>
      <c r="B443" s="32"/>
      <c r="C443" s="32"/>
      <c r="D443" s="49"/>
      <c r="E443" s="32"/>
      <c r="F443" s="30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6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6"/>
      <c r="BF443" s="32"/>
      <c r="BG443" s="37"/>
      <c r="BH443" s="32"/>
      <c r="BI443" s="32"/>
    </row>
    <row r="444" spans="1:61" ht="10.199999999999999" x14ac:dyDescent="0.2">
      <c r="A444" s="30"/>
      <c r="B444" s="32"/>
      <c r="C444" s="32"/>
      <c r="D444" s="49"/>
      <c r="E444" s="32"/>
      <c r="F444" s="30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6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6"/>
      <c r="BF444" s="32"/>
      <c r="BG444" s="37"/>
      <c r="BH444" s="32"/>
      <c r="BI444" s="32"/>
    </row>
    <row r="445" spans="1:61" ht="10.199999999999999" x14ac:dyDescent="0.2">
      <c r="A445" s="30"/>
      <c r="B445" s="32"/>
      <c r="C445" s="32"/>
      <c r="D445" s="49"/>
      <c r="E445" s="32"/>
      <c r="F445" s="30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6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6"/>
      <c r="BF445" s="32"/>
      <c r="BG445" s="37"/>
      <c r="BH445" s="32"/>
      <c r="BI445" s="32"/>
    </row>
    <row r="446" spans="1:61" ht="10.199999999999999" x14ac:dyDescent="0.2">
      <c r="A446" s="30"/>
      <c r="B446" s="32"/>
      <c r="C446" s="32"/>
      <c r="D446" s="49"/>
      <c r="E446" s="32"/>
      <c r="F446" s="30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6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6"/>
      <c r="BF446" s="32"/>
      <c r="BG446" s="37"/>
      <c r="BH446" s="32"/>
      <c r="BI446" s="32"/>
    </row>
    <row r="447" spans="1:61" ht="10.199999999999999" x14ac:dyDescent="0.2">
      <c r="A447" s="30"/>
      <c r="B447" s="32"/>
      <c r="C447" s="32"/>
      <c r="D447" s="49"/>
      <c r="E447" s="32"/>
      <c r="F447" s="30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6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6"/>
      <c r="BF447" s="32"/>
      <c r="BG447" s="37"/>
      <c r="BH447" s="32"/>
      <c r="BI447" s="32"/>
    </row>
    <row r="448" spans="1:61" ht="10.199999999999999" x14ac:dyDescent="0.2">
      <c r="A448" s="30"/>
      <c r="B448" s="32"/>
      <c r="C448" s="32"/>
      <c r="D448" s="49"/>
      <c r="E448" s="32"/>
      <c r="F448" s="30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6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6"/>
      <c r="BF448" s="32"/>
      <c r="BG448" s="37"/>
      <c r="BH448" s="32"/>
      <c r="BI448" s="32"/>
    </row>
    <row r="449" spans="1:61" ht="10.199999999999999" x14ac:dyDescent="0.2">
      <c r="A449" s="30"/>
      <c r="B449" s="32"/>
      <c r="C449" s="32"/>
      <c r="D449" s="49"/>
      <c r="E449" s="32"/>
      <c r="F449" s="30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6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6"/>
      <c r="BF449" s="32"/>
      <c r="BG449" s="37"/>
      <c r="BH449" s="32"/>
      <c r="BI449" s="32"/>
    </row>
    <row r="450" spans="1:61" ht="10.199999999999999" x14ac:dyDescent="0.2">
      <c r="A450" s="30"/>
      <c r="B450" s="32"/>
      <c r="C450" s="32"/>
      <c r="D450" s="49"/>
      <c r="E450" s="32"/>
      <c r="F450" s="30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6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6"/>
      <c r="BF450" s="32"/>
      <c r="BG450" s="37"/>
      <c r="BH450" s="32"/>
      <c r="BI450" s="32"/>
    </row>
    <row r="451" spans="1:61" ht="10.199999999999999" x14ac:dyDescent="0.2">
      <c r="A451" s="30"/>
      <c r="B451" s="32"/>
      <c r="C451" s="32"/>
      <c r="D451" s="49"/>
      <c r="E451" s="32"/>
      <c r="F451" s="30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6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6"/>
      <c r="BF451" s="32"/>
      <c r="BG451" s="37"/>
      <c r="BH451" s="32"/>
      <c r="BI451" s="32"/>
    </row>
    <row r="452" spans="1:61" ht="10.199999999999999" x14ac:dyDescent="0.2">
      <c r="A452" s="30"/>
      <c r="B452" s="32"/>
      <c r="C452" s="32"/>
      <c r="D452" s="49"/>
      <c r="E452" s="32"/>
      <c r="F452" s="30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6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6"/>
      <c r="BF452" s="32"/>
      <c r="BG452" s="37"/>
      <c r="BH452" s="32"/>
      <c r="BI452" s="32"/>
    </row>
    <row r="453" spans="1:61" ht="10.199999999999999" x14ac:dyDescent="0.2">
      <c r="A453" s="30"/>
      <c r="B453" s="32"/>
      <c r="C453" s="32"/>
      <c r="D453" s="49"/>
      <c r="E453" s="32"/>
      <c r="F453" s="30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6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6"/>
      <c r="BF453" s="32"/>
      <c r="BG453" s="37"/>
      <c r="BH453" s="32"/>
      <c r="BI453" s="32"/>
    </row>
    <row r="454" spans="1:61" ht="10.199999999999999" x14ac:dyDescent="0.2">
      <c r="A454" s="30"/>
      <c r="B454" s="32"/>
      <c r="C454" s="32"/>
      <c r="D454" s="49"/>
      <c r="E454" s="32"/>
      <c r="F454" s="30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6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6"/>
      <c r="BF454" s="32"/>
      <c r="BG454" s="37"/>
      <c r="BH454" s="32"/>
      <c r="BI454" s="32"/>
    </row>
    <row r="455" spans="1:61" ht="10.199999999999999" x14ac:dyDescent="0.2">
      <c r="A455" s="30"/>
      <c r="B455" s="32"/>
      <c r="C455" s="32"/>
      <c r="D455" s="49"/>
      <c r="E455" s="32"/>
      <c r="F455" s="30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6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6"/>
      <c r="BF455" s="32"/>
      <c r="BG455" s="37"/>
      <c r="BH455" s="32"/>
      <c r="BI455" s="32"/>
    </row>
    <row r="456" spans="1:61" ht="10.199999999999999" x14ac:dyDescent="0.2">
      <c r="A456" s="30"/>
      <c r="B456" s="32"/>
      <c r="C456" s="32"/>
      <c r="D456" s="49"/>
      <c r="E456" s="32"/>
      <c r="F456" s="30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6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6"/>
      <c r="BF456" s="32"/>
      <c r="BG456" s="37"/>
      <c r="BH456" s="32"/>
      <c r="BI456" s="32"/>
    </row>
    <row r="457" spans="1:61" ht="10.199999999999999" x14ac:dyDescent="0.2">
      <c r="A457" s="30"/>
      <c r="B457" s="32"/>
      <c r="C457" s="32"/>
      <c r="D457" s="49"/>
      <c r="E457" s="32"/>
      <c r="F457" s="30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6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6"/>
      <c r="BF457" s="32"/>
      <c r="BG457" s="37"/>
      <c r="BH457" s="32"/>
      <c r="BI457" s="32"/>
    </row>
    <row r="458" spans="1:61" ht="10.199999999999999" x14ac:dyDescent="0.2">
      <c r="A458" s="30"/>
      <c r="B458" s="32"/>
      <c r="C458" s="32"/>
      <c r="D458" s="49"/>
      <c r="E458" s="32"/>
      <c r="F458" s="30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6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6"/>
      <c r="BF458" s="32"/>
      <c r="BG458" s="37"/>
      <c r="BH458" s="32"/>
      <c r="BI458" s="32"/>
    </row>
    <row r="459" spans="1:61" ht="10.199999999999999" x14ac:dyDescent="0.2">
      <c r="A459" s="30"/>
      <c r="B459" s="32"/>
      <c r="C459" s="32"/>
      <c r="D459" s="49"/>
      <c r="E459" s="32"/>
      <c r="F459" s="30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6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6"/>
      <c r="BF459" s="32"/>
      <c r="BG459" s="37"/>
      <c r="BH459" s="32"/>
      <c r="BI459" s="32"/>
    </row>
    <row r="460" spans="1:61" ht="10.199999999999999" x14ac:dyDescent="0.2">
      <c r="A460" s="30"/>
      <c r="B460" s="32"/>
      <c r="C460" s="32"/>
      <c r="D460" s="49"/>
      <c r="E460" s="32"/>
      <c r="F460" s="30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6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6"/>
      <c r="BF460" s="32"/>
      <c r="BG460" s="37"/>
      <c r="BH460" s="32"/>
      <c r="BI460" s="32"/>
    </row>
    <row r="461" spans="1:61" ht="10.199999999999999" x14ac:dyDescent="0.2">
      <c r="A461" s="30"/>
      <c r="B461" s="32"/>
      <c r="C461" s="32"/>
      <c r="D461" s="49"/>
      <c r="E461" s="32"/>
      <c r="F461" s="30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6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6"/>
      <c r="BF461" s="32"/>
      <c r="BG461" s="37"/>
      <c r="BH461" s="32"/>
      <c r="BI461" s="32"/>
    </row>
    <row r="462" spans="1:61" ht="10.199999999999999" x14ac:dyDescent="0.2">
      <c r="A462" s="30"/>
      <c r="B462" s="32"/>
      <c r="C462" s="32"/>
      <c r="D462" s="49"/>
      <c r="E462" s="32"/>
      <c r="F462" s="30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6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6"/>
      <c r="BF462" s="32"/>
      <c r="BG462" s="37"/>
      <c r="BH462" s="32"/>
      <c r="BI462" s="32"/>
    </row>
    <row r="463" spans="1:61" ht="10.199999999999999" x14ac:dyDescent="0.2">
      <c r="A463" s="30"/>
      <c r="B463" s="32"/>
      <c r="C463" s="32"/>
      <c r="D463" s="49"/>
      <c r="E463" s="32"/>
      <c r="F463" s="30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6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6"/>
      <c r="BF463" s="32"/>
      <c r="BG463" s="37"/>
      <c r="BH463" s="32"/>
      <c r="BI463" s="32"/>
    </row>
    <row r="464" spans="1:61" ht="10.199999999999999" x14ac:dyDescent="0.2">
      <c r="A464" s="30"/>
      <c r="B464" s="32"/>
      <c r="C464" s="32"/>
      <c r="D464" s="49"/>
      <c r="E464" s="32"/>
      <c r="F464" s="30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6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6"/>
      <c r="BF464" s="32"/>
      <c r="BG464" s="37"/>
      <c r="BH464" s="32"/>
      <c r="BI464" s="32"/>
    </row>
    <row r="465" spans="1:61" ht="10.199999999999999" x14ac:dyDescent="0.2">
      <c r="A465" s="30"/>
      <c r="B465" s="32"/>
      <c r="C465" s="32"/>
      <c r="D465" s="49"/>
      <c r="E465" s="32"/>
      <c r="F465" s="30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6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6"/>
      <c r="BF465" s="32"/>
      <c r="BG465" s="37"/>
      <c r="BH465" s="32"/>
      <c r="BI465" s="32"/>
    </row>
    <row r="466" spans="1:61" ht="10.199999999999999" x14ac:dyDescent="0.2">
      <c r="A466" s="30"/>
      <c r="B466" s="32"/>
      <c r="C466" s="32"/>
      <c r="D466" s="49"/>
      <c r="E466" s="32"/>
      <c r="F466" s="30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6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6"/>
      <c r="BF466" s="32"/>
      <c r="BG466" s="37"/>
      <c r="BH466" s="32"/>
      <c r="BI466" s="32"/>
    </row>
    <row r="467" spans="1:61" ht="10.199999999999999" x14ac:dyDescent="0.2">
      <c r="A467" s="30"/>
      <c r="B467" s="32"/>
      <c r="C467" s="32"/>
      <c r="D467" s="49"/>
      <c r="E467" s="32"/>
      <c r="F467" s="30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6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6"/>
      <c r="BF467" s="32"/>
      <c r="BG467" s="37"/>
      <c r="BH467" s="32"/>
      <c r="BI467" s="32"/>
    </row>
    <row r="468" spans="1:61" ht="10.199999999999999" x14ac:dyDescent="0.2">
      <c r="A468" s="30"/>
      <c r="B468" s="32"/>
      <c r="C468" s="32"/>
      <c r="D468" s="49"/>
      <c r="E468" s="32"/>
      <c r="F468" s="30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6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6"/>
      <c r="BF468" s="32"/>
      <c r="BG468" s="37"/>
      <c r="BH468" s="32"/>
      <c r="BI468" s="32"/>
    </row>
    <row r="469" spans="1:61" ht="10.199999999999999" x14ac:dyDescent="0.2">
      <c r="A469" s="30"/>
      <c r="B469" s="32"/>
      <c r="C469" s="32"/>
      <c r="D469" s="49"/>
      <c r="E469" s="32"/>
      <c r="F469" s="30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6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6"/>
      <c r="BF469" s="32"/>
      <c r="BG469" s="37"/>
      <c r="BH469" s="32"/>
      <c r="BI469" s="32"/>
    </row>
    <row r="470" spans="1:61" ht="10.199999999999999" x14ac:dyDescent="0.2">
      <c r="A470" s="30"/>
      <c r="B470" s="32"/>
      <c r="C470" s="32"/>
      <c r="D470" s="49"/>
      <c r="E470" s="32"/>
      <c r="F470" s="30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6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6"/>
      <c r="BF470" s="32"/>
      <c r="BG470" s="37"/>
      <c r="BH470" s="32"/>
      <c r="BI470" s="32"/>
    </row>
    <row r="471" spans="1:61" ht="10.199999999999999" x14ac:dyDescent="0.2">
      <c r="A471" s="30"/>
      <c r="B471" s="32"/>
      <c r="C471" s="32"/>
      <c r="D471" s="49"/>
      <c r="E471" s="32"/>
      <c r="F471" s="30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6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6"/>
      <c r="BF471" s="32"/>
      <c r="BG471" s="37"/>
      <c r="BH471" s="32"/>
      <c r="BI471" s="32"/>
    </row>
    <row r="472" spans="1:61" ht="10.199999999999999" x14ac:dyDescent="0.2">
      <c r="A472" s="30"/>
      <c r="B472" s="32"/>
      <c r="C472" s="32"/>
      <c r="D472" s="49"/>
      <c r="E472" s="32"/>
      <c r="F472" s="30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6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6"/>
      <c r="BF472" s="32"/>
      <c r="BG472" s="37"/>
      <c r="BH472" s="32"/>
      <c r="BI472" s="32"/>
    </row>
    <row r="473" spans="1:61" ht="10.199999999999999" x14ac:dyDescent="0.2">
      <c r="A473" s="30"/>
      <c r="B473" s="32"/>
      <c r="C473" s="32"/>
      <c r="D473" s="49"/>
      <c r="E473" s="32"/>
      <c r="F473" s="30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6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6"/>
      <c r="BF473" s="32"/>
      <c r="BG473" s="37"/>
      <c r="BH473" s="32"/>
      <c r="BI473" s="32"/>
    </row>
    <row r="474" spans="1:61" ht="10.199999999999999" x14ac:dyDescent="0.2">
      <c r="A474" s="30"/>
      <c r="B474" s="32"/>
      <c r="C474" s="32"/>
      <c r="D474" s="49"/>
      <c r="E474" s="32"/>
      <c r="F474" s="30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6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6"/>
      <c r="BF474" s="32"/>
      <c r="BG474" s="37"/>
      <c r="BH474" s="32"/>
      <c r="BI474" s="32"/>
    </row>
    <row r="475" spans="1:61" ht="10.199999999999999" x14ac:dyDescent="0.2">
      <c r="A475" s="30"/>
      <c r="B475" s="32"/>
      <c r="C475" s="32"/>
      <c r="D475" s="49"/>
      <c r="E475" s="32"/>
      <c r="F475" s="30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6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6"/>
      <c r="BF475" s="32"/>
      <c r="BG475" s="37"/>
      <c r="BH475" s="32"/>
      <c r="BI475" s="32"/>
    </row>
    <row r="476" spans="1:61" ht="10.199999999999999" x14ac:dyDescent="0.2">
      <c r="A476" s="30"/>
      <c r="B476" s="32"/>
      <c r="C476" s="32"/>
      <c r="D476" s="49"/>
      <c r="E476" s="32"/>
      <c r="F476" s="30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6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6"/>
      <c r="BF476" s="32"/>
      <c r="BG476" s="37"/>
      <c r="BH476" s="32"/>
      <c r="BI476" s="32"/>
    </row>
    <row r="477" spans="1:61" ht="10.199999999999999" x14ac:dyDescent="0.2">
      <c r="A477" s="30"/>
      <c r="B477" s="32"/>
      <c r="C477" s="32"/>
      <c r="D477" s="49"/>
      <c r="E477" s="32"/>
      <c r="F477" s="30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6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6"/>
      <c r="BF477" s="32"/>
      <c r="BG477" s="37"/>
      <c r="BH477" s="32"/>
      <c r="BI477" s="32"/>
    </row>
    <row r="478" spans="1:61" ht="10.199999999999999" x14ac:dyDescent="0.2">
      <c r="A478" s="30"/>
      <c r="B478" s="32"/>
      <c r="C478" s="32"/>
      <c r="D478" s="49"/>
      <c r="E478" s="32"/>
      <c r="F478" s="30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6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6"/>
      <c r="BF478" s="32"/>
      <c r="BG478" s="37"/>
      <c r="BH478" s="32"/>
      <c r="BI478" s="32"/>
    </row>
    <row r="479" spans="1:61" ht="10.199999999999999" x14ac:dyDescent="0.2">
      <c r="A479" s="30"/>
      <c r="B479" s="32"/>
      <c r="C479" s="32"/>
      <c r="D479" s="49"/>
      <c r="E479" s="32"/>
      <c r="F479" s="30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6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6"/>
      <c r="BF479" s="32"/>
      <c r="BG479" s="37"/>
      <c r="BH479" s="32"/>
      <c r="BI479" s="32"/>
    </row>
    <row r="480" spans="1:61" ht="10.199999999999999" x14ac:dyDescent="0.2">
      <c r="A480" s="30"/>
      <c r="B480" s="32"/>
      <c r="C480" s="32"/>
      <c r="D480" s="49"/>
      <c r="E480" s="32"/>
      <c r="F480" s="30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6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6"/>
      <c r="BF480" s="32"/>
      <c r="BG480" s="37"/>
      <c r="BH480" s="32"/>
      <c r="BI480" s="32"/>
    </row>
    <row r="481" spans="1:61" ht="10.199999999999999" x14ac:dyDescent="0.2">
      <c r="A481" s="30"/>
      <c r="B481" s="32"/>
      <c r="C481" s="32"/>
      <c r="D481" s="49"/>
      <c r="E481" s="32"/>
      <c r="F481" s="30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6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6"/>
      <c r="BF481" s="32"/>
      <c r="BG481" s="37"/>
      <c r="BH481" s="32"/>
      <c r="BI481" s="32"/>
    </row>
    <row r="482" spans="1:61" ht="10.199999999999999" x14ac:dyDescent="0.2">
      <c r="A482" s="30"/>
      <c r="B482" s="32"/>
      <c r="C482" s="32"/>
      <c r="D482" s="49"/>
      <c r="E482" s="32"/>
      <c r="F482" s="30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6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6"/>
      <c r="BF482" s="32"/>
      <c r="BG482" s="37"/>
      <c r="BH482" s="32"/>
      <c r="BI482" s="32"/>
    </row>
    <row r="483" spans="1:61" ht="10.199999999999999" x14ac:dyDescent="0.2">
      <c r="A483" s="30"/>
      <c r="B483" s="32"/>
      <c r="C483" s="32"/>
      <c r="D483" s="49"/>
      <c r="E483" s="32"/>
      <c r="F483" s="30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6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6"/>
      <c r="BF483" s="32"/>
      <c r="BG483" s="37"/>
      <c r="BH483" s="32"/>
      <c r="BI483" s="32"/>
    </row>
    <row r="484" spans="1:61" ht="10.199999999999999" x14ac:dyDescent="0.2">
      <c r="A484" s="30"/>
      <c r="B484" s="32"/>
      <c r="C484" s="32"/>
      <c r="D484" s="49"/>
      <c r="E484" s="32"/>
      <c r="F484" s="30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6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6"/>
      <c r="BF484" s="32"/>
      <c r="BG484" s="37"/>
      <c r="BH484" s="32"/>
      <c r="BI484" s="32"/>
    </row>
    <row r="485" spans="1:61" ht="10.199999999999999" x14ac:dyDescent="0.2">
      <c r="A485" s="30"/>
      <c r="B485" s="32"/>
      <c r="C485" s="32"/>
      <c r="D485" s="49"/>
      <c r="E485" s="32"/>
      <c r="F485" s="30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6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6"/>
      <c r="BF485" s="32"/>
      <c r="BG485" s="37"/>
      <c r="BH485" s="32"/>
      <c r="BI485" s="32"/>
    </row>
    <row r="486" spans="1:61" ht="10.199999999999999" x14ac:dyDescent="0.2">
      <c r="A486" s="30"/>
      <c r="B486" s="32"/>
      <c r="C486" s="32"/>
      <c r="D486" s="49"/>
      <c r="E486" s="32"/>
      <c r="F486" s="30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6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6"/>
      <c r="BF486" s="32"/>
      <c r="BG486" s="37"/>
      <c r="BH486" s="32"/>
      <c r="BI486" s="32"/>
    </row>
    <row r="487" spans="1:61" ht="10.199999999999999" x14ac:dyDescent="0.2">
      <c r="A487" s="30"/>
      <c r="B487" s="32"/>
      <c r="C487" s="32"/>
      <c r="D487" s="49"/>
      <c r="E487" s="32"/>
      <c r="F487" s="30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6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6"/>
      <c r="BF487" s="32"/>
      <c r="BG487" s="37"/>
      <c r="BH487" s="32"/>
      <c r="BI487" s="32"/>
    </row>
    <row r="488" spans="1:61" ht="10.199999999999999" x14ac:dyDescent="0.2">
      <c r="A488" s="30"/>
      <c r="B488" s="32"/>
      <c r="C488" s="32"/>
      <c r="D488" s="49"/>
      <c r="E488" s="32"/>
      <c r="F488" s="30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6"/>
      <c r="BF488" s="32"/>
      <c r="BG488" s="37"/>
      <c r="BH488" s="32"/>
      <c r="BI488" s="32"/>
    </row>
    <row r="489" spans="1:61" ht="10.199999999999999" x14ac:dyDescent="0.2">
      <c r="A489" s="30"/>
      <c r="B489" s="32"/>
      <c r="C489" s="32"/>
      <c r="D489" s="49"/>
      <c r="E489" s="32"/>
      <c r="F489" s="30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6"/>
      <c r="BF489" s="32"/>
      <c r="BG489" s="37"/>
      <c r="BH489" s="32"/>
      <c r="BI489" s="32"/>
    </row>
    <row r="490" spans="1:61" ht="10.199999999999999" x14ac:dyDescent="0.2">
      <c r="A490" s="30"/>
      <c r="B490" s="32"/>
      <c r="C490" s="32"/>
      <c r="D490" s="49"/>
      <c r="E490" s="32"/>
      <c r="F490" s="30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6"/>
      <c r="BF490" s="32"/>
      <c r="BG490" s="37"/>
      <c r="BH490" s="32"/>
      <c r="BI490" s="32"/>
    </row>
    <row r="491" spans="1:61" ht="10.199999999999999" x14ac:dyDescent="0.2">
      <c r="A491" s="30"/>
      <c r="B491" s="32"/>
      <c r="C491" s="32"/>
      <c r="D491" s="49"/>
      <c r="E491" s="32"/>
      <c r="F491" s="30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6"/>
      <c r="BF491" s="32"/>
      <c r="BG491" s="37"/>
      <c r="BH491" s="32"/>
      <c r="BI491" s="32"/>
    </row>
    <row r="492" spans="1:61" ht="10.199999999999999" x14ac:dyDescent="0.2">
      <c r="A492" s="30"/>
      <c r="B492" s="32"/>
      <c r="C492" s="32"/>
      <c r="D492" s="49"/>
      <c r="E492" s="32"/>
      <c r="F492" s="30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6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6"/>
      <c r="BF492" s="32"/>
      <c r="BG492" s="37"/>
      <c r="BH492" s="32"/>
      <c r="BI492" s="32"/>
    </row>
    <row r="493" spans="1:61" ht="10.199999999999999" x14ac:dyDescent="0.2">
      <c r="A493" s="30"/>
      <c r="B493" s="32"/>
      <c r="C493" s="32"/>
      <c r="D493" s="49"/>
      <c r="E493" s="32"/>
      <c r="F493" s="30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6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6"/>
      <c r="BF493" s="32"/>
      <c r="BG493" s="37"/>
      <c r="BH493" s="32"/>
      <c r="BI493" s="32"/>
    </row>
    <row r="494" spans="1:61" ht="10.199999999999999" x14ac:dyDescent="0.2">
      <c r="A494" s="30"/>
      <c r="B494" s="32"/>
      <c r="C494" s="32"/>
      <c r="D494" s="49"/>
      <c r="E494" s="32"/>
      <c r="F494" s="30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6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6"/>
      <c r="BF494" s="32"/>
      <c r="BG494" s="37"/>
      <c r="BH494" s="32"/>
      <c r="BI494" s="32"/>
    </row>
    <row r="495" spans="1:61" ht="10.199999999999999" x14ac:dyDescent="0.2">
      <c r="A495" s="30"/>
      <c r="B495" s="32"/>
      <c r="C495" s="32"/>
      <c r="D495" s="49"/>
      <c r="E495" s="32"/>
      <c r="F495" s="30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6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6"/>
      <c r="BF495" s="32"/>
      <c r="BG495" s="37"/>
      <c r="BH495" s="32"/>
      <c r="BI495" s="32"/>
    </row>
    <row r="496" spans="1:61" ht="10.199999999999999" x14ac:dyDescent="0.2">
      <c r="A496" s="30"/>
      <c r="B496" s="32"/>
      <c r="C496" s="32"/>
      <c r="D496" s="49"/>
      <c r="E496" s="32"/>
      <c r="F496" s="30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6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6"/>
      <c r="BF496" s="32"/>
      <c r="BG496" s="37"/>
      <c r="BH496" s="32"/>
      <c r="BI496" s="32"/>
    </row>
    <row r="497" spans="1:61" ht="10.199999999999999" x14ac:dyDescent="0.2">
      <c r="A497" s="30"/>
      <c r="B497" s="32"/>
      <c r="C497" s="32"/>
      <c r="D497" s="49"/>
      <c r="E497" s="32"/>
      <c r="F497" s="30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6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6"/>
      <c r="BF497" s="32"/>
      <c r="BG497" s="37"/>
      <c r="BH497" s="32"/>
      <c r="BI497" s="32"/>
    </row>
    <row r="498" spans="1:61" ht="10.199999999999999" x14ac:dyDescent="0.2">
      <c r="A498" s="30"/>
      <c r="B498" s="32"/>
      <c r="C498" s="32"/>
      <c r="D498" s="49"/>
      <c r="E498" s="32"/>
      <c r="F498" s="30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6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6"/>
      <c r="BF498" s="32"/>
      <c r="BG498" s="37"/>
      <c r="BH498" s="32"/>
      <c r="BI498" s="32"/>
    </row>
    <row r="499" spans="1:61" ht="10.199999999999999" x14ac:dyDescent="0.2">
      <c r="A499" s="30"/>
      <c r="B499" s="32"/>
      <c r="C499" s="32"/>
      <c r="D499" s="49"/>
      <c r="E499" s="32"/>
      <c r="F499" s="30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6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6"/>
      <c r="BF499" s="32"/>
      <c r="BG499" s="37"/>
      <c r="BH499" s="32"/>
      <c r="BI499" s="32"/>
    </row>
    <row r="500" spans="1:61" ht="10.199999999999999" x14ac:dyDescent="0.2">
      <c r="A500" s="30"/>
      <c r="B500" s="32"/>
      <c r="C500" s="32"/>
      <c r="D500" s="49"/>
      <c r="E500" s="32"/>
      <c r="F500" s="30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6"/>
      <c r="BF500" s="32"/>
      <c r="BG500" s="37"/>
      <c r="BH500" s="32"/>
      <c r="BI500" s="32"/>
    </row>
    <row r="501" spans="1:61" ht="10.199999999999999" x14ac:dyDescent="0.2">
      <c r="A501" s="30"/>
      <c r="B501" s="32"/>
      <c r="C501" s="32"/>
      <c r="D501" s="49"/>
      <c r="E501" s="32"/>
      <c r="F501" s="30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6"/>
      <c r="BF501" s="32"/>
      <c r="BG501" s="37"/>
      <c r="BH501" s="32"/>
      <c r="BI501" s="32"/>
    </row>
    <row r="502" spans="1:61" ht="10.199999999999999" x14ac:dyDescent="0.2">
      <c r="A502" s="30"/>
      <c r="B502" s="32"/>
      <c r="C502" s="32"/>
      <c r="D502" s="49"/>
      <c r="E502" s="32"/>
      <c r="F502" s="30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6"/>
      <c r="BF502" s="32"/>
      <c r="BG502" s="37"/>
      <c r="BH502" s="32"/>
      <c r="BI502" s="32"/>
    </row>
    <row r="503" spans="1:61" ht="10.199999999999999" x14ac:dyDescent="0.2">
      <c r="A503" s="30"/>
      <c r="B503" s="32"/>
      <c r="C503" s="32"/>
      <c r="D503" s="49"/>
      <c r="E503" s="32"/>
      <c r="F503" s="30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6"/>
      <c r="BF503" s="32"/>
      <c r="BG503" s="37"/>
      <c r="BH503" s="32"/>
      <c r="BI503" s="32"/>
    </row>
    <row r="504" spans="1:61" ht="10.199999999999999" x14ac:dyDescent="0.2">
      <c r="A504" s="30"/>
      <c r="B504" s="32"/>
      <c r="C504" s="32"/>
      <c r="D504" s="49"/>
      <c r="E504" s="32"/>
      <c r="F504" s="30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6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6"/>
      <c r="BF504" s="32"/>
      <c r="BG504" s="37"/>
      <c r="BH504" s="32"/>
      <c r="BI504" s="32"/>
    </row>
    <row r="505" spans="1:61" ht="10.199999999999999" x14ac:dyDescent="0.2">
      <c r="A505" s="30"/>
      <c r="B505" s="32"/>
      <c r="C505" s="32"/>
      <c r="D505" s="49"/>
      <c r="E505" s="32"/>
      <c r="F505" s="30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6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6"/>
      <c r="BF505" s="32"/>
      <c r="BG505" s="37"/>
      <c r="BH505" s="32"/>
      <c r="BI505" s="32"/>
    </row>
    <row r="506" spans="1:61" ht="10.199999999999999" x14ac:dyDescent="0.2">
      <c r="A506" s="30"/>
      <c r="B506" s="32"/>
      <c r="C506" s="32"/>
      <c r="D506" s="49"/>
      <c r="E506" s="32"/>
      <c r="F506" s="30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6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6"/>
      <c r="BF506" s="32"/>
      <c r="BG506" s="37"/>
      <c r="BH506" s="32"/>
      <c r="BI506" s="32"/>
    </row>
    <row r="507" spans="1:61" ht="10.199999999999999" x14ac:dyDescent="0.2">
      <c r="A507" s="30"/>
      <c r="B507" s="32"/>
      <c r="C507" s="32"/>
      <c r="D507" s="49"/>
      <c r="E507" s="32"/>
      <c r="F507" s="30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6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6"/>
      <c r="BF507" s="32"/>
      <c r="BG507" s="37"/>
      <c r="BH507" s="32"/>
      <c r="BI507" s="32"/>
    </row>
    <row r="508" spans="1:61" ht="10.199999999999999" x14ac:dyDescent="0.2">
      <c r="A508" s="30"/>
      <c r="B508" s="32"/>
      <c r="C508" s="32"/>
      <c r="D508" s="49"/>
      <c r="E508" s="32"/>
      <c r="F508" s="30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6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6"/>
      <c r="BF508" s="32"/>
      <c r="BG508" s="37"/>
      <c r="BH508" s="32"/>
      <c r="BI508" s="32"/>
    </row>
    <row r="509" spans="1:61" ht="10.199999999999999" x14ac:dyDescent="0.2">
      <c r="A509" s="30"/>
      <c r="B509" s="32"/>
      <c r="C509" s="32"/>
      <c r="D509" s="49"/>
      <c r="E509" s="32"/>
      <c r="F509" s="30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6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6"/>
      <c r="BF509" s="32"/>
      <c r="BG509" s="37"/>
      <c r="BH509" s="32"/>
      <c r="BI509" s="32"/>
    </row>
    <row r="510" spans="1:61" ht="10.199999999999999" x14ac:dyDescent="0.2">
      <c r="A510" s="30"/>
      <c r="B510" s="32"/>
      <c r="C510" s="32"/>
      <c r="D510" s="49"/>
      <c r="E510" s="32"/>
      <c r="F510" s="30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6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6"/>
      <c r="BF510" s="32"/>
      <c r="BG510" s="37"/>
      <c r="BH510" s="32"/>
      <c r="BI510" s="32"/>
    </row>
    <row r="511" spans="1:61" ht="10.199999999999999" x14ac:dyDescent="0.2">
      <c r="A511" s="30"/>
      <c r="B511" s="32"/>
      <c r="C511" s="32"/>
      <c r="D511" s="49"/>
      <c r="E511" s="32"/>
      <c r="F511" s="30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6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6"/>
      <c r="BF511" s="32"/>
      <c r="BG511" s="37"/>
      <c r="BH511" s="32"/>
      <c r="BI511" s="32"/>
    </row>
    <row r="512" spans="1:61" ht="10.199999999999999" x14ac:dyDescent="0.2">
      <c r="A512" s="30"/>
      <c r="B512" s="32"/>
      <c r="C512" s="32"/>
      <c r="D512" s="49"/>
      <c r="E512" s="32"/>
      <c r="F512" s="30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6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6"/>
      <c r="BF512" s="32"/>
      <c r="BG512" s="37"/>
      <c r="BH512" s="32"/>
      <c r="BI512" s="32"/>
    </row>
    <row r="513" spans="1:61" ht="10.199999999999999" x14ac:dyDescent="0.2">
      <c r="A513" s="30"/>
      <c r="B513" s="32"/>
      <c r="C513" s="32"/>
      <c r="D513" s="49"/>
      <c r="E513" s="32"/>
      <c r="F513" s="30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6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6"/>
      <c r="BF513" s="32"/>
      <c r="BG513" s="37"/>
      <c r="BH513" s="32"/>
      <c r="BI513" s="32"/>
    </row>
    <row r="514" spans="1:61" ht="10.199999999999999" x14ac:dyDescent="0.2">
      <c r="A514" s="30"/>
      <c r="B514" s="32"/>
      <c r="C514" s="32"/>
      <c r="D514" s="49"/>
      <c r="E514" s="32"/>
      <c r="F514" s="30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6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6"/>
      <c r="BF514" s="32"/>
      <c r="BG514" s="37"/>
      <c r="BH514" s="32"/>
      <c r="BI514" s="32"/>
    </row>
    <row r="515" spans="1:61" ht="10.199999999999999" x14ac:dyDescent="0.2">
      <c r="A515" s="30"/>
      <c r="B515" s="32"/>
      <c r="C515" s="32"/>
      <c r="D515" s="49"/>
      <c r="E515" s="32"/>
      <c r="F515" s="30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6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6"/>
      <c r="BF515" s="32"/>
      <c r="BG515" s="37"/>
      <c r="BH515" s="32"/>
      <c r="BI515" s="32"/>
    </row>
    <row r="516" spans="1:61" ht="10.199999999999999" x14ac:dyDescent="0.2">
      <c r="A516" s="30"/>
      <c r="B516" s="32"/>
      <c r="C516" s="32"/>
      <c r="D516" s="49"/>
      <c r="E516" s="32"/>
      <c r="F516" s="30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6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6"/>
      <c r="BF516" s="32"/>
      <c r="BG516" s="37"/>
      <c r="BH516" s="32"/>
      <c r="BI516" s="32"/>
    </row>
    <row r="517" spans="1:61" ht="10.199999999999999" x14ac:dyDescent="0.2">
      <c r="A517" s="30"/>
      <c r="B517" s="32"/>
      <c r="C517" s="32"/>
      <c r="D517" s="49"/>
      <c r="E517" s="32"/>
      <c r="F517" s="30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6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6"/>
      <c r="BF517" s="32"/>
      <c r="BG517" s="37"/>
      <c r="BH517" s="32"/>
      <c r="BI517" s="32"/>
    </row>
    <row r="518" spans="1:61" ht="10.199999999999999" x14ac:dyDescent="0.2">
      <c r="A518" s="30"/>
      <c r="B518" s="32"/>
      <c r="C518" s="32"/>
      <c r="D518" s="49"/>
      <c r="E518" s="32"/>
      <c r="F518" s="30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6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6"/>
      <c r="BF518" s="32"/>
      <c r="BG518" s="37"/>
      <c r="BH518" s="32"/>
      <c r="BI518" s="32"/>
    </row>
    <row r="519" spans="1:61" ht="10.199999999999999" x14ac:dyDescent="0.2">
      <c r="A519" s="30"/>
      <c r="B519" s="32"/>
      <c r="C519" s="32"/>
      <c r="D519" s="49"/>
      <c r="E519" s="32"/>
      <c r="F519" s="30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6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6"/>
      <c r="BF519" s="32"/>
      <c r="BG519" s="37"/>
      <c r="BH519" s="32"/>
      <c r="BI519" s="32"/>
    </row>
    <row r="520" spans="1:61" ht="10.199999999999999" x14ac:dyDescent="0.2">
      <c r="A520" s="30"/>
      <c r="B520" s="32"/>
      <c r="C520" s="32"/>
      <c r="D520" s="49"/>
      <c r="E520" s="32"/>
      <c r="F520" s="30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6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6"/>
      <c r="BF520" s="32"/>
      <c r="BG520" s="37"/>
      <c r="BH520" s="32"/>
      <c r="BI520" s="32"/>
    </row>
    <row r="521" spans="1:61" ht="10.199999999999999" x14ac:dyDescent="0.2">
      <c r="A521" s="30"/>
      <c r="B521" s="32"/>
      <c r="C521" s="32"/>
      <c r="D521" s="49"/>
      <c r="E521" s="32"/>
      <c r="F521" s="30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6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6"/>
      <c r="BF521" s="32"/>
      <c r="BG521" s="37"/>
      <c r="BH521" s="32"/>
      <c r="BI521" s="32"/>
    </row>
    <row r="522" spans="1:61" ht="10.199999999999999" x14ac:dyDescent="0.2">
      <c r="A522" s="30"/>
      <c r="B522" s="32"/>
      <c r="C522" s="32"/>
      <c r="D522" s="49"/>
      <c r="E522" s="32"/>
      <c r="F522" s="30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6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6"/>
      <c r="BF522" s="32"/>
      <c r="BG522" s="37"/>
      <c r="BH522" s="32"/>
      <c r="BI522" s="32"/>
    </row>
    <row r="523" spans="1:61" ht="10.199999999999999" x14ac:dyDescent="0.2">
      <c r="A523" s="30"/>
      <c r="B523" s="32"/>
      <c r="C523" s="32"/>
      <c r="D523" s="49"/>
      <c r="E523" s="32"/>
      <c r="F523" s="30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6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6"/>
      <c r="BF523" s="32"/>
      <c r="BG523" s="37"/>
      <c r="BH523" s="32"/>
      <c r="BI523" s="32"/>
    </row>
    <row r="524" spans="1:61" ht="10.199999999999999" x14ac:dyDescent="0.2">
      <c r="A524" s="30"/>
      <c r="B524" s="32"/>
      <c r="C524" s="32"/>
      <c r="D524" s="49"/>
      <c r="E524" s="32"/>
      <c r="F524" s="30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6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6"/>
      <c r="BF524" s="32"/>
      <c r="BG524" s="37"/>
      <c r="BH524" s="32"/>
      <c r="BI524" s="32"/>
    </row>
    <row r="525" spans="1:61" ht="10.199999999999999" x14ac:dyDescent="0.2">
      <c r="A525" s="30"/>
      <c r="B525" s="32"/>
      <c r="C525" s="32"/>
      <c r="D525" s="49"/>
      <c r="E525" s="32"/>
      <c r="F525" s="30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6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6"/>
      <c r="BF525" s="32"/>
      <c r="BG525" s="37"/>
      <c r="BH525" s="32"/>
      <c r="BI525" s="32"/>
    </row>
    <row r="526" spans="1:61" ht="10.199999999999999" x14ac:dyDescent="0.2">
      <c r="A526" s="30"/>
      <c r="B526" s="32"/>
      <c r="C526" s="32"/>
      <c r="D526" s="49"/>
      <c r="E526" s="32"/>
      <c r="F526" s="30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6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6"/>
      <c r="BF526" s="32"/>
      <c r="BG526" s="37"/>
      <c r="BH526" s="32"/>
      <c r="BI526" s="32"/>
    </row>
    <row r="527" spans="1:61" ht="10.199999999999999" x14ac:dyDescent="0.2">
      <c r="A527" s="30"/>
      <c r="B527" s="32"/>
      <c r="C527" s="32"/>
      <c r="D527" s="49"/>
      <c r="E527" s="32"/>
      <c r="F527" s="30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6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6"/>
      <c r="BF527" s="32"/>
      <c r="BG527" s="37"/>
      <c r="BH527" s="32"/>
      <c r="BI527" s="32"/>
    </row>
    <row r="528" spans="1:61" ht="10.199999999999999" x14ac:dyDescent="0.2">
      <c r="A528" s="30"/>
      <c r="B528" s="32"/>
      <c r="C528" s="32"/>
      <c r="D528" s="49"/>
      <c r="E528" s="32"/>
      <c r="F528" s="30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6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6"/>
      <c r="BF528" s="32"/>
      <c r="BG528" s="37"/>
      <c r="BH528" s="32"/>
      <c r="BI528" s="32"/>
    </row>
    <row r="529" spans="1:61" ht="10.199999999999999" x14ac:dyDescent="0.2">
      <c r="A529" s="30"/>
      <c r="B529" s="32"/>
      <c r="C529" s="32"/>
      <c r="D529" s="49"/>
      <c r="E529" s="32"/>
      <c r="F529" s="30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6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6"/>
      <c r="BF529" s="32"/>
      <c r="BG529" s="37"/>
      <c r="BH529" s="32"/>
      <c r="BI529" s="32"/>
    </row>
    <row r="530" spans="1:61" ht="10.199999999999999" x14ac:dyDescent="0.2">
      <c r="A530" s="30"/>
      <c r="B530" s="32"/>
      <c r="C530" s="32"/>
      <c r="D530" s="49"/>
      <c r="E530" s="32"/>
      <c r="F530" s="30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6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6"/>
      <c r="BF530" s="32"/>
      <c r="BG530" s="37"/>
      <c r="BH530" s="32"/>
      <c r="BI530" s="32"/>
    </row>
    <row r="531" spans="1:61" ht="10.199999999999999" x14ac:dyDescent="0.2">
      <c r="A531" s="30"/>
      <c r="B531" s="32"/>
      <c r="C531" s="32"/>
      <c r="D531" s="49"/>
      <c r="E531" s="32"/>
      <c r="F531" s="30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6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6"/>
      <c r="BF531" s="32"/>
      <c r="BG531" s="37"/>
      <c r="BH531" s="32"/>
      <c r="BI531" s="32"/>
    </row>
    <row r="532" spans="1:61" ht="10.199999999999999" x14ac:dyDescent="0.2">
      <c r="A532" s="30"/>
      <c r="B532" s="32"/>
      <c r="C532" s="32"/>
      <c r="D532" s="49"/>
      <c r="E532" s="32"/>
      <c r="F532" s="30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6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6"/>
      <c r="BF532" s="32"/>
      <c r="BG532" s="37"/>
      <c r="BH532" s="32"/>
      <c r="BI532" s="32"/>
    </row>
    <row r="533" spans="1:61" ht="10.199999999999999" x14ac:dyDescent="0.2">
      <c r="A533" s="30"/>
      <c r="B533" s="32"/>
      <c r="C533" s="32"/>
      <c r="D533" s="49"/>
      <c r="E533" s="32"/>
      <c r="F533" s="30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6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6"/>
      <c r="BF533" s="32"/>
      <c r="BG533" s="37"/>
      <c r="BH533" s="32"/>
      <c r="BI533" s="32"/>
    </row>
    <row r="534" spans="1:61" ht="10.199999999999999" x14ac:dyDescent="0.2">
      <c r="A534" s="30"/>
      <c r="B534" s="32"/>
      <c r="C534" s="32"/>
      <c r="D534" s="49"/>
      <c r="E534" s="32"/>
      <c r="F534" s="30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6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6"/>
      <c r="BF534" s="32"/>
      <c r="BG534" s="37"/>
      <c r="BH534" s="32"/>
      <c r="BI534" s="32"/>
    </row>
    <row r="535" spans="1:61" ht="10.199999999999999" x14ac:dyDescent="0.2">
      <c r="A535" s="30"/>
      <c r="B535" s="32"/>
      <c r="C535" s="32"/>
      <c r="D535" s="49"/>
      <c r="E535" s="32"/>
      <c r="F535" s="30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6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6"/>
      <c r="BF535" s="32"/>
      <c r="BG535" s="37"/>
      <c r="BH535" s="32"/>
      <c r="BI535" s="32"/>
    </row>
    <row r="536" spans="1:61" ht="10.199999999999999" x14ac:dyDescent="0.2">
      <c r="A536" s="30"/>
      <c r="B536" s="32"/>
      <c r="C536" s="32"/>
      <c r="D536" s="49"/>
      <c r="E536" s="32"/>
      <c r="F536" s="30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6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6"/>
      <c r="BF536" s="32"/>
      <c r="BG536" s="37"/>
      <c r="BH536" s="32"/>
      <c r="BI536" s="32"/>
    </row>
    <row r="537" spans="1:61" ht="10.199999999999999" x14ac:dyDescent="0.2">
      <c r="A537" s="30"/>
      <c r="B537" s="32"/>
      <c r="C537" s="32"/>
      <c r="D537" s="49"/>
      <c r="E537" s="32"/>
      <c r="F537" s="30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6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6"/>
      <c r="BF537" s="32"/>
      <c r="BG537" s="37"/>
      <c r="BH537" s="32"/>
      <c r="BI537" s="32"/>
    </row>
    <row r="538" spans="1:61" ht="10.199999999999999" x14ac:dyDescent="0.2">
      <c r="A538" s="30"/>
      <c r="B538" s="32"/>
      <c r="C538" s="32"/>
      <c r="D538" s="49"/>
      <c r="E538" s="32"/>
      <c r="F538" s="30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6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6"/>
      <c r="BF538" s="32"/>
      <c r="BG538" s="37"/>
      <c r="BH538" s="32"/>
      <c r="BI538" s="32"/>
    </row>
    <row r="539" spans="1:61" ht="10.199999999999999" x14ac:dyDescent="0.2">
      <c r="A539" s="30"/>
      <c r="B539" s="32"/>
      <c r="C539" s="32"/>
      <c r="D539" s="49"/>
      <c r="E539" s="32"/>
      <c r="F539" s="30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6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6"/>
      <c r="BF539" s="32"/>
      <c r="BG539" s="37"/>
      <c r="BH539" s="32"/>
      <c r="BI539" s="32"/>
    </row>
    <row r="540" spans="1:61" ht="10.199999999999999" x14ac:dyDescent="0.2">
      <c r="A540" s="30"/>
      <c r="B540" s="32"/>
      <c r="C540" s="32"/>
      <c r="D540" s="49"/>
      <c r="E540" s="32"/>
      <c r="F540" s="30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6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6"/>
      <c r="BF540" s="32"/>
      <c r="BG540" s="37"/>
      <c r="BH540" s="32"/>
      <c r="BI540" s="32"/>
    </row>
    <row r="541" spans="1:61" ht="10.199999999999999" x14ac:dyDescent="0.2">
      <c r="A541" s="30"/>
      <c r="B541" s="32"/>
      <c r="C541" s="32"/>
      <c r="D541" s="49"/>
      <c r="E541" s="32"/>
      <c r="F541" s="30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6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6"/>
      <c r="BF541" s="32"/>
      <c r="BG541" s="37"/>
      <c r="BH541" s="32"/>
      <c r="BI541" s="32"/>
    </row>
    <row r="542" spans="1:61" ht="10.199999999999999" x14ac:dyDescent="0.2">
      <c r="A542" s="30"/>
      <c r="B542" s="32"/>
      <c r="C542" s="32"/>
      <c r="D542" s="49"/>
      <c r="E542" s="32"/>
      <c r="F542" s="30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6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6"/>
      <c r="BF542" s="32"/>
      <c r="BG542" s="37"/>
      <c r="BH542" s="32"/>
      <c r="BI542" s="32"/>
    </row>
    <row r="543" spans="1:61" ht="10.199999999999999" x14ac:dyDescent="0.2">
      <c r="A543" s="30"/>
      <c r="B543" s="32"/>
      <c r="C543" s="32"/>
      <c r="D543" s="49"/>
      <c r="E543" s="32"/>
      <c r="F543" s="30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6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6"/>
      <c r="BF543" s="32"/>
      <c r="BG543" s="37"/>
      <c r="BH543" s="32"/>
      <c r="BI543" s="32"/>
    </row>
    <row r="544" spans="1:61" ht="10.199999999999999" x14ac:dyDescent="0.2">
      <c r="A544" s="30"/>
      <c r="B544" s="32"/>
      <c r="C544" s="32"/>
      <c r="D544" s="49"/>
      <c r="E544" s="32"/>
      <c r="F544" s="30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6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6"/>
      <c r="BF544" s="32"/>
      <c r="BG544" s="37"/>
      <c r="BH544" s="32"/>
      <c r="BI544" s="32"/>
    </row>
    <row r="545" spans="1:61" ht="10.199999999999999" x14ac:dyDescent="0.2">
      <c r="A545" s="30"/>
      <c r="B545" s="32"/>
      <c r="C545" s="32"/>
      <c r="D545" s="49"/>
      <c r="E545" s="32"/>
      <c r="F545" s="30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6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6"/>
      <c r="BF545" s="32"/>
      <c r="BG545" s="37"/>
      <c r="BH545" s="32"/>
      <c r="BI545" s="32"/>
    </row>
    <row r="546" spans="1:61" ht="10.199999999999999" x14ac:dyDescent="0.2">
      <c r="A546" s="30"/>
      <c r="B546" s="32"/>
      <c r="C546" s="32"/>
      <c r="D546" s="49"/>
      <c r="E546" s="32"/>
      <c r="F546" s="30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6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6"/>
      <c r="BF546" s="32"/>
      <c r="BG546" s="37"/>
      <c r="BH546" s="32"/>
      <c r="BI546" s="32"/>
    </row>
    <row r="547" spans="1:61" ht="10.199999999999999" x14ac:dyDescent="0.2">
      <c r="A547" s="30"/>
      <c r="B547" s="32"/>
      <c r="C547" s="32"/>
      <c r="D547" s="49"/>
      <c r="E547" s="32"/>
      <c r="F547" s="30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6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6"/>
      <c r="BF547" s="32"/>
      <c r="BG547" s="37"/>
      <c r="BH547" s="32"/>
      <c r="BI547" s="32"/>
    </row>
    <row r="548" spans="1:61" ht="10.199999999999999" x14ac:dyDescent="0.2">
      <c r="A548" s="30"/>
      <c r="B548" s="32"/>
      <c r="C548" s="32"/>
      <c r="D548" s="49"/>
      <c r="E548" s="32"/>
      <c r="F548" s="30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6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6"/>
      <c r="BF548" s="32"/>
      <c r="BG548" s="37"/>
      <c r="BH548" s="32"/>
      <c r="BI548" s="32"/>
    </row>
    <row r="549" spans="1:61" ht="10.199999999999999" x14ac:dyDescent="0.2">
      <c r="A549" s="30"/>
      <c r="B549" s="32"/>
      <c r="C549" s="32"/>
      <c r="D549" s="49"/>
      <c r="E549" s="32"/>
      <c r="F549" s="30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6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6"/>
      <c r="BF549" s="32"/>
      <c r="BG549" s="37"/>
      <c r="BH549" s="32"/>
      <c r="BI549" s="32"/>
    </row>
    <row r="550" spans="1:61" ht="10.199999999999999" x14ac:dyDescent="0.2">
      <c r="A550" s="30"/>
      <c r="B550" s="32"/>
      <c r="C550" s="32"/>
      <c r="D550" s="49"/>
      <c r="E550" s="32"/>
      <c r="F550" s="30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6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6"/>
      <c r="BF550" s="32"/>
      <c r="BG550" s="37"/>
      <c r="BH550" s="32"/>
      <c r="BI550" s="32"/>
    </row>
    <row r="551" spans="1:61" ht="10.199999999999999" x14ac:dyDescent="0.2">
      <c r="A551" s="30"/>
      <c r="B551" s="32"/>
      <c r="C551" s="32"/>
      <c r="D551" s="49"/>
      <c r="E551" s="32"/>
      <c r="F551" s="30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6"/>
      <c r="BF551" s="32"/>
      <c r="BG551" s="37"/>
      <c r="BH551" s="32"/>
      <c r="BI551" s="32"/>
    </row>
    <row r="552" spans="1:61" ht="10.199999999999999" x14ac:dyDescent="0.2">
      <c r="A552" s="30"/>
      <c r="B552" s="32"/>
      <c r="C552" s="32"/>
      <c r="D552" s="49"/>
      <c r="E552" s="32"/>
      <c r="F552" s="30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6"/>
      <c r="BF552" s="32"/>
      <c r="BG552" s="37"/>
      <c r="BH552" s="32"/>
      <c r="BI552" s="32"/>
    </row>
    <row r="553" spans="1:61" ht="10.199999999999999" x14ac:dyDescent="0.2">
      <c r="A553" s="30"/>
      <c r="B553" s="32"/>
      <c r="C553" s="32"/>
      <c r="D553" s="49"/>
      <c r="E553" s="32"/>
      <c r="F553" s="30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6"/>
      <c r="BF553" s="32"/>
      <c r="BG553" s="37"/>
      <c r="BH553" s="32"/>
      <c r="BI553" s="32"/>
    </row>
    <row r="554" spans="1:61" ht="10.199999999999999" x14ac:dyDescent="0.2">
      <c r="A554" s="30"/>
      <c r="B554" s="32"/>
      <c r="C554" s="32"/>
      <c r="D554" s="49"/>
      <c r="E554" s="32"/>
      <c r="F554" s="30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6"/>
      <c r="BF554" s="32"/>
      <c r="BG554" s="37"/>
      <c r="BH554" s="32"/>
      <c r="BI554" s="32"/>
    </row>
    <row r="555" spans="1:61" ht="10.199999999999999" x14ac:dyDescent="0.2">
      <c r="A555" s="30"/>
      <c r="B555" s="32"/>
      <c r="C555" s="32"/>
      <c r="D555" s="49"/>
      <c r="E555" s="32"/>
      <c r="F555" s="30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6"/>
      <c r="BF555" s="32"/>
      <c r="BG555" s="37"/>
      <c r="BH555" s="32"/>
      <c r="BI555" s="32"/>
    </row>
    <row r="556" spans="1:61" ht="10.199999999999999" x14ac:dyDescent="0.2">
      <c r="A556" s="30"/>
      <c r="B556" s="32"/>
      <c r="C556" s="32"/>
      <c r="D556" s="49"/>
      <c r="E556" s="32"/>
      <c r="F556" s="30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6"/>
      <c r="BF556" s="32"/>
      <c r="BG556" s="37"/>
      <c r="BH556" s="32"/>
      <c r="BI556" s="32"/>
    </row>
    <row r="557" spans="1:61" ht="10.199999999999999" x14ac:dyDescent="0.2">
      <c r="A557" s="30"/>
      <c r="B557" s="32"/>
      <c r="C557" s="32"/>
      <c r="D557" s="49"/>
      <c r="E557" s="32"/>
      <c r="F557" s="30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6"/>
      <c r="BF557" s="32"/>
      <c r="BG557" s="37"/>
      <c r="BH557" s="32"/>
      <c r="BI557" s="32"/>
    </row>
    <row r="558" spans="1:61" ht="10.199999999999999" x14ac:dyDescent="0.2">
      <c r="A558" s="30"/>
      <c r="B558" s="32"/>
      <c r="C558" s="32"/>
      <c r="D558" s="49"/>
      <c r="E558" s="32"/>
      <c r="F558" s="30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6"/>
      <c r="BF558" s="32"/>
      <c r="BG558" s="37"/>
      <c r="BH558" s="32"/>
      <c r="BI558" s="32"/>
    </row>
    <row r="559" spans="1:61" ht="10.199999999999999" x14ac:dyDescent="0.2">
      <c r="A559" s="30"/>
      <c r="B559" s="32"/>
      <c r="C559" s="32"/>
      <c r="D559" s="49"/>
      <c r="E559" s="32"/>
      <c r="F559" s="30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6"/>
      <c r="BF559" s="32"/>
      <c r="BG559" s="37"/>
      <c r="BH559" s="32"/>
      <c r="BI559" s="32"/>
    </row>
    <row r="560" spans="1:61" ht="10.199999999999999" x14ac:dyDescent="0.2">
      <c r="A560" s="30"/>
      <c r="B560" s="32"/>
      <c r="C560" s="32"/>
      <c r="D560" s="49"/>
      <c r="E560" s="32"/>
      <c r="F560" s="30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6"/>
      <c r="BF560" s="32"/>
      <c r="BG560" s="37"/>
      <c r="BH560" s="32"/>
      <c r="BI560" s="32"/>
    </row>
    <row r="561" spans="1:61" ht="10.199999999999999" x14ac:dyDescent="0.2">
      <c r="A561" s="30"/>
      <c r="B561" s="32"/>
      <c r="C561" s="32"/>
      <c r="D561" s="49"/>
      <c r="E561" s="32"/>
      <c r="F561" s="30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6"/>
      <c r="BF561" s="32"/>
      <c r="BG561" s="37"/>
      <c r="BH561" s="32"/>
      <c r="BI561" s="32"/>
    </row>
    <row r="562" spans="1:61" ht="10.199999999999999" x14ac:dyDescent="0.2">
      <c r="A562" s="30"/>
      <c r="B562" s="32"/>
      <c r="C562" s="32"/>
      <c r="D562" s="49"/>
      <c r="E562" s="32"/>
      <c r="F562" s="30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6"/>
      <c r="BF562" s="32"/>
      <c r="BG562" s="37"/>
      <c r="BH562" s="32"/>
      <c r="BI562" s="32"/>
    </row>
    <row r="563" spans="1:61" ht="10.199999999999999" x14ac:dyDescent="0.2">
      <c r="A563" s="30"/>
      <c r="B563" s="32"/>
      <c r="C563" s="32"/>
      <c r="D563" s="49"/>
      <c r="E563" s="32"/>
      <c r="F563" s="30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6"/>
      <c r="BF563" s="32"/>
      <c r="BG563" s="37"/>
      <c r="BH563" s="32"/>
      <c r="BI563" s="32"/>
    </row>
    <row r="564" spans="1:61" ht="10.199999999999999" x14ac:dyDescent="0.2">
      <c r="A564" s="30"/>
      <c r="B564" s="32"/>
      <c r="C564" s="32"/>
      <c r="D564" s="49"/>
      <c r="E564" s="32"/>
      <c r="F564" s="30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6"/>
      <c r="BF564" s="32"/>
      <c r="BG564" s="37"/>
      <c r="BH564" s="32"/>
      <c r="BI564" s="32"/>
    </row>
    <row r="565" spans="1:61" ht="10.199999999999999" x14ac:dyDescent="0.2">
      <c r="A565" s="30"/>
      <c r="B565" s="32"/>
      <c r="C565" s="32"/>
      <c r="D565" s="49"/>
      <c r="E565" s="32"/>
      <c r="F565" s="30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6"/>
      <c r="BF565" s="32"/>
      <c r="BG565" s="37"/>
      <c r="BH565" s="32"/>
      <c r="BI565" s="32"/>
    </row>
    <row r="566" spans="1:61" ht="10.199999999999999" x14ac:dyDescent="0.2">
      <c r="A566" s="30"/>
      <c r="B566" s="32"/>
      <c r="C566" s="32"/>
      <c r="D566" s="49"/>
      <c r="E566" s="32"/>
      <c r="F566" s="30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6"/>
      <c r="BF566" s="32"/>
      <c r="BG566" s="37"/>
      <c r="BH566" s="32"/>
      <c r="BI566" s="32"/>
    </row>
    <row r="567" spans="1:61" ht="10.199999999999999" x14ac:dyDescent="0.2">
      <c r="A567" s="30"/>
      <c r="B567" s="32"/>
      <c r="C567" s="32"/>
      <c r="D567" s="49"/>
      <c r="E567" s="32"/>
      <c r="F567" s="30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6"/>
      <c r="BF567" s="32"/>
      <c r="BG567" s="37"/>
      <c r="BH567" s="32"/>
      <c r="BI567" s="32"/>
    </row>
    <row r="568" spans="1:61" ht="10.199999999999999" x14ac:dyDescent="0.2">
      <c r="A568" s="30"/>
      <c r="B568" s="32"/>
      <c r="C568" s="32"/>
      <c r="D568" s="49"/>
      <c r="E568" s="32"/>
      <c r="F568" s="30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6"/>
      <c r="BF568" s="32"/>
      <c r="BG568" s="37"/>
      <c r="BH568" s="32"/>
      <c r="BI568" s="32"/>
    </row>
    <row r="569" spans="1:61" ht="10.199999999999999" x14ac:dyDescent="0.2">
      <c r="A569" s="30"/>
      <c r="B569" s="32"/>
      <c r="C569" s="32"/>
      <c r="D569" s="49"/>
      <c r="E569" s="32"/>
      <c r="F569" s="30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6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6"/>
      <c r="BF569" s="32"/>
      <c r="BG569" s="37"/>
      <c r="BH569" s="32"/>
      <c r="BI569" s="32"/>
    </row>
    <row r="570" spans="1:61" ht="10.199999999999999" x14ac:dyDescent="0.2">
      <c r="A570" s="30"/>
      <c r="B570" s="32"/>
      <c r="C570" s="32"/>
      <c r="D570" s="49"/>
      <c r="E570" s="32"/>
      <c r="F570" s="30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6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6"/>
      <c r="BF570" s="32"/>
      <c r="BG570" s="37"/>
      <c r="BH570" s="32"/>
      <c r="BI570" s="32"/>
    </row>
    <row r="571" spans="1:61" ht="10.199999999999999" x14ac:dyDescent="0.2">
      <c r="A571" s="30"/>
      <c r="B571" s="32"/>
      <c r="C571" s="32"/>
      <c r="D571" s="49"/>
      <c r="E571" s="32"/>
      <c r="F571" s="30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6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6"/>
      <c r="BF571" s="32"/>
      <c r="BG571" s="37"/>
      <c r="BH571" s="32"/>
      <c r="BI571" s="32"/>
    </row>
    <row r="572" spans="1:61" ht="10.199999999999999" x14ac:dyDescent="0.2">
      <c r="A572" s="30"/>
      <c r="B572" s="32"/>
      <c r="C572" s="32"/>
      <c r="D572" s="49"/>
      <c r="E572" s="32"/>
      <c r="F572" s="30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6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6"/>
      <c r="BF572" s="32"/>
      <c r="BG572" s="37"/>
      <c r="BH572" s="32"/>
      <c r="BI572" s="32"/>
    </row>
    <row r="573" spans="1:61" ht="10.199999999999999" x14ac:dyDescent="0.2">
      <c r="A573" s="30"/>
      <c r="B573" s="32"/>
      <c r="C573" s="32"/>
      <c r="D573" s="49"/>
      <c r="E573" s="32"/>
      <c r="F573" s="30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6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6"/>
      <c r="BF573" s="32"/>
      <c r="BG573" s="37"/>
      <c r="BH573" s="32"/>
      <c r="BI573" s="32"/>
    </row>
    <row r="574" spans="1:61" ht="10.199999999999999" x14ac:dyDescent="0.2">
      <c r="A574" s="30"/>
      <c r="B574" s="32"/>
      <c r="C574" s="32"/>
      <c r="D574" s="49"/>
      <c r="E574" s="32"/>
      <c r="F574" s="30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6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6"/>
      <c r="BF574" s="32"/>
      <c r="BG574" s="37"/>
      <c r="BH574" s="32"/>
      <c r="BI574" s="32"/>
    </row>
    <row r="575" spans="1:61" ht="10.199999999999999" x14ac:dyDescent="0.2">
      <c r="A575" s="30"/>
      <c r="B575" s="32"/>
      <c r="C575" s="32"/>
      <c r="D575" s="49"/>
      <c r="E575" s="32"/>
      <c r="F575" s="30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6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6"/>
      <c r="BF575" s="32"/>
      <c r="BG575" s="37"/>
      <c r="BH575" s="32"/>
      <c r="BI575" s="32"/>
    </row>
    <row r="576" spans="1:61" ht="10.199999999999999" x14ac:dyDescent="0.2">
      <c r="A576" s="30"/>
      <c r="B576" s="32"/>
      <c r="C576" s="32"/>
      <c r="D576" s="49"/>
      <c r="E576" s="32"/>
      <c r="F576" s="30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6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6"/>
      <c r="BF576" s="32"/>
      <c r="BG576" s="37"/>
      <c r="BH576" s="32"/>
      <c r="BI576" s="32"/>
    </row>
    <row r="577" spans="1:61" ht="10.199999999999999" x14ac:dyDescent="0.2">
      <c r="A577" s="30"/>
      <c r="B577" s="32"/>
      <c r="C577" s="32"/>
      <c r="D577" s="49"/>
      <c r="E577" s="32"/>
      <c r="F577" s="30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6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6"/>
      <c r="BF577" s="32"/>
      <c r="BG577" s="37"/>
      <c r="BH577" s="32"/>
      <c r="BI577" s="32"/>
    </row>
    <row r="578" spans="1:61" ht="10.199999999999999" x14ac:dyDescent="0.2">
      <c r="A578" s="30"/>
      <c r="B578" s="32"/>
      <c r="C578" s="32"/>
      <c r="D578" s="49"/>
      <c r="E578" s="32"/>
      <c r="F578" s="30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6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6"/>
      <c r="BF578" s="32"/>
      <c r="BG578" s="37"/>
      <c r="BH578" s="32"/>
      <c r="BI578" s="32"/>
    </row>
    <row r="579" spans="1:61" ht="10.199999999999999" x14ac:dyDescent="0.2">
      <c r="A579" s="30"/>
      <c r="B579" s="32"/>
      <c r="C579" s="32"/>
      <c r="D579" s="49"/>
      <c r="E579" s="32"/>
      <c r="F579" s="30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6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6"/>
      <c r="BF579" s="32"/>
      <c r="BG579" s="37"/>
      <c r="BH579" s="32"/>
      <c r="BI579" s="32"/>
    </row>
    <row r="580" spans="1:61" ht="10.199999999999999" x14ac:dyDescent="0.2">
      <c r="A580" s="30"/>
      <c r="B580" s="32"/>
      <c r="C580" s="32"/>
      <c r="D580" s="49"/>
      <c r="E580" s="32"/>
      <c r="F580" s="30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6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6"/>
      <c r="BF580" s="32"/>
      <c r="BG580" s="37"/>
      <c r="BH580" s="32"/>
      <c r="BI580" s="32"/>
    </row>
    <row r="581" spans="1:61" ht="10.199999999999999" x14ac:dyDescent="0.2">
      <c r="A581" s="30"/>
      <c r="B581" s="32"/>
      <c r="C581" s="32"/>
      <c r="D581" s="49"/>
      <c r="E581" s="32"/>
      <c r="F581" s="30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6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6"/>
      <c r="BF581" s="32"/>
      <c r="BG581" s="37"/>
      <c r="BH581" s="32"/>
      <c r="BI581" s="32"/>
    </row>
    <row r="582" spans="1:61" ht="10.199999999999999" x14ac:dyDescent="0.2">
      <c r="A582" s="30"/>
      <c r="B582" s="32"/>
      <c r="C582" s="32"/>
      <c r="D582" s="49"/>
      <c r="E582" s="32"/>
      <c r="F582" s="30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6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6"/>
      <c r="BF582" s="32"/>
      <c r="BG582" s="37"/>
      <c r="BH582" s="32"/>
      <c r="BI582" s="32"/>
    </row>
    <row r="583" spans="1:61" ht="10.199999999999999" x14ac:dyDescent="0.2">
      <c r="A583" s="30"/>
      <c r="B583" s="32"/>
      <c r="C583" s="32"/>
      <c r="D583" s="49"/>
      <c r="E583" s="32"/>
      <c r="F583" s="30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6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6"/>
      <c r="BF583" s="32"/>
      <c r="BG583" s="37"/>
      <c r="BH583" s="32"/>
      <c r="BI583" s="32"/>
    </row>
    <row r="584" spans="1:61" ht="10.199999999999999" x14ac:dyDescent="0.2">
      <c r="A584" s="30"/>
      <c r="B584" s="32"/>
      <c r="C584" s="32"/>
      <c r="D584" s="49"/>
      <c r="E584" s="32"/>
      <c r="F584" s="30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6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6"/>
      <c r="BF584" s="32"/>
      <c r="BG584" s="37"/>
      <c r="BH584" s="32"/>
      <c r="BI584" s="32"/>
    </row>
    <row r="585" spans="1:61" ht="10.199999999999999" x14ac:dyDescent="0.2">
      <c r="A585" s="30"/>
      <c r="B585" s="32"/>
      <c r="C585" s="32"/>
      <c r="D585" s="49"/>
      <c r="E585" s="32"/>
      <c r="F585" s="30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6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6"/>
      <c r="BF585" s="32"/>
      <c r="BG585" s="37"/>
      <c r="BH585" s="32"/>
      <c r="BI585" s="32"/>
    </row>
    <row r="586" spans="1:61" ht="10.199999999999999" x14ac:dyDescent="0.2">
      <c r="A586" s="30"/>
      <c r="B586" s="32"/>
      <c r="C586" s="32"/>
      <c r="D586" s="49"/>
      <c r="E586" s="32"/>
      <c r="F586" s="30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6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6"/>
      <c r="BF586" s="32"/>
      <c r="BG586" s="37"/>
      <c r="BH586" s="32"/>
      <c r="BI586" s="32"/>
    </row>
    <row r="587" spans="1:61" ht="10.199999999999999" x14ac:dyDescent="0.2">
      <c r="A587" s="30"/>
      <c r="B587" s="32"/>
      <c r="C587" s="32"/>
      <c r="D587" s="49"/>
      <c r="E587" s="32"/>
      <c r="F587" s="30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6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6"/>
      <c r="BF587" s="32"/>
      <c r="BG587" s="37"/>
      <c r="BH587" s="32"/>
      <c r="BI587" s="32"/>
    </row>
    <row r="588" spans="1:61" ht="10.199999999999999" x14ac:dyDescent="0.2">
      <c r="A588" s="30"/>
      <c r="B588" s="32"/>
      <c r="C588" s="32"/>
      <c r="D588" s="49"/>
      <c r="E588" s="32"/>
      <c r="F588" s="30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6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6"/>
      <c r="BF588" s="32"/>
      <c r="BG588" s="37"/>
      <c r="BH588" s="32"/>
      <c r="BI588" s="32"/>
    </row>
    <row r="589" spans="1:61" ht="10.199999999999999" x14ac:dyDescent="0.2">
      <c r="A589" s="30"/>
      <c r="B589" s="32"/>
      <c r="C589" s="32"/>
      <c r="D589" s="49"/>
      <c r="E589" s="32"/>
      <c r="F589" s="30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6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6"/>
      <c r="BF589" s="32"/>
      <c r="BG589" s="37"/>
      <c r="BH589" s="32"/>
      <c r="BI589" s="32"/>
    </row>
    <row r="590" spans="1:61" ht="10.199999999999999" x14ac:dyDescent="0.2">
      <c r="A590" s="30"/>
      <c r="B590" s="32"/>
      <c r="C590" s="32"/>
      <c r="D590" s="49"/>
      <c r="E590" s="32"/>
      <c r="F590" s="30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6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6"/>
      <c r="BF590" s="32"/>
      <c r="BG590" s="37"/>
      <c r="BH590" s="32"/>
      <c r="BI590" s="32"/>
    </row>
    <row r="591" spans="1:61" ht="10.199999999999999" x14ac:dyDescent="0.2">
      <c r="A591" s="30"/>
      <c r="B591" s="32"/>
      <c r="C591" s="32"/>
      <c r="D591" s="49"/>
      <c r="E591" s="32"/>
      <c r="F591" s="30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6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6"/>
      <c r="BF591" s="32"/>
      <c r="BG591" s="37"/>
      <c r="BH591" s="32"/>
      <c r="BI591" s="32"/>
    </row>
    <row r="592" spans="1:61" ht="10.199999999999999" x14ac:dyDescent="0.2">
      <c r="A592" s="30"/>
      <c r="B592" s="32"/>
      <c r="C592" s="32"/>
      <c r="D592" s="49"/>
      <c r="E592" s="32"/>
      <c r="F592" s="30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6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6"/>
      <c r="BF592" s="32"/>
      <c r="BG592" s="37"/>
      <c r="BH592" s="32"/>
      <c r="BI592" s="32"/>
    </row>
    <row r="593" spans="1:61" ht="10.199999999999999" x14ac:dyDescent="0.2">
      <c r="A593" s="30"/>
      <c r="B593" s="32"/>
      <c r="C593" s="32"/>
      <c r="D593" s="49"/>
      <c r="E593" s="32"/>
      <c r="F593" s="30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6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6"/>
      <c r="BF593" s="32"/>
      <c r="BG593" s="37"/>
      <c r="BH593" s="32"/>
      <c r="BI593" s="32"/>
    </row>
    <row r="594" spans="1:61" ht="10.199999999999999" x14ac:dyDescent="0.2">
      <c r="A594" s="30"/>
      <c r="B594" s="32"/>
      <c r="C594" s="32"/>
      <c r="D594" s="49"/>
      <c r="E594" s="32"/>
      <c r="F594" s="30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6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6"/>
      <c r="BF594" s="32"/>
      <c r="BG594" s="37"/>
      <c r="BH594" s="32"/>
      <c r="BI594" s="32"/>
    </row>
    <row r="595" spans="1:61" ht="10.199999999999999" x14ac:dyDescent="0.2">
      <c r="A595" s="30"/>
      <c r="B595" s="32"/>
      <c r="C595" s="32"/>
      <c r="D595" s="49"/>
      <c r="E595" s="32"/>
      <c r="F595" s="30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6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6"/>
      <c r="BF595" s="32"/>
      <c r="BG595" s="37"/>
      <c r="BH595" s="32"/>
      <c r="BI595" s="32"/>
    </row>
    <row r="596" spans="1:61" ht="10.199999999999999" x14ac:dyDescent="0.2">
      <c r="A596" s="30"/>
      <c r="B596" s="32"/>
      <c r="C596" s="32"/>
      <c r="D596" s="49"/>
      <c r="E596" s="32"/>
      <c r="F596" s="30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6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6"/>
      <c r="BF596" s="32"/>
      <c r="BG596" s="37"/>
      <c r="BH596" s="32"/>
      <c r="BI596" s="32"/>
    </row>
    <row r="597" spans="1:61" ht="10.199999999999999" x14ac:dyDescent="0.2">
      <c r="A597" s="30"/>
      <c r="B597" s="32"/>
      <c r="C597" s="32"/>
      <c r="D597" s="49"/>
      <c r="E597" s="32"/>
      <c r="F597" s="30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6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6"/>
      <c r="BF597" s="32"/>
      <c r="BG597" s="37"/>
      <c r="BH597" s="32"/>
      <c r="BI597" s="32"/>
    </row>
    <row r="598" spans="1:61" ht="10.199999999999999" x14ac:dyDescent="0.2">
      <c r="A598" s="30"/>
      <c r="B598" s="32"/>
      <c r="C598" s="32"/>
      <c r="D598" s="49"/>
      <c r="E598" s="32"/>
      <c r="F598" s="30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6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6"/>
      <c r="BF598" s="32"/>
      <c r="BG598" s="37"/>
      <c r="BH598" s="32"/>
      <c r="BI598" s="32"/>
    </row>
    <row r="599" spans="1:61" ht="10.199999999999999" x14ac:dyDescent="0.2">
      <c r="A599" s="30"/>
      <c r="B599" s="32"/>
      <c r="C599" s="32"/>
      <c r="D599" s="49"/>
      <c r="E599" s="32"/>
      <c r="F599" s="30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6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6"/>
      <c r="BF599" s="32"/>
      <c r="BG599" s="37"/>
      <c r="BH599" s="32"/>
      <c r="BI599" s="32"/>
    </row>
    <row r="600" spans="1:61" ht="10.199999999999999" x14ac:dyDescent="0.2">
      <c r="A600" s="30"/>
      <c r="B600" s="32"/>
      <c r="C600" s="32"/>
      <c r="D600" s="49"/>
      <c r="E600" s="32"/>
      <c r="F600" s="30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6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6"/>
      <c r="BF600" s="32"/>
      <c r="BG600" s="37"/>
      <c r="BH600" s="32"/>
      <c r="BI600" s="32"/>
    </row>
    <row r="601" spans="1:61" ht="10.199999999999999" x14ac:dyDescent="0.2">
      <c r="A601" s="30"/>
      <c r="B601" s="32"/>
      <c r="C601" s="32"/>
      <c r="D601" s="49"/>
      <c r="E601" s="32"/>
      <c r="F601" s="30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6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6"/>
      <c r="BF601" s="32"/>
      <c r="BG601" s="37"/>
      <c r="BH601" s="32"/>
      <c r="BI601" s="32"/>
    </row>
    <row r="602" spans="1:61" ht="10.199999999999999" x14ac:dyDescent="0.2">
      <c r="A602" s="30"/>
      <c r="B602" s="32"/>
      <c r="C602" s="32"/>
      <c r="D602" s="49"/>
      <c r="E602" s="32"/>
      <c r="F602" s="30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6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6"/>
      <c r="BF602" s="32"/>
      <c r="BG602" s="37"/>
      <c r="BH602" s="32"/>
      <c r="BI602" s="32"/>
    </row>
    <row r="603" spans="1:61" ht="10.199999999999999" x14ac:dyDescent="0.2">
      <c r="A603" s="30"/>
      <c r="B603" s="32"/>
      <c r="C603" s="32"/>
      <c r="D603" s="49"/>
      <c r="E603" s="32"/>
      <c r="F603" s="30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6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6"/>
      <c r="BF603" s="32"/>
      <c r="BG603" s="37"/>
      <c r="BH603" s="32"/>
      <c r="BI603" s="32"/>
    </row>
    <row r="604" spans="1:61" ht="10.199999999999999" x14ac:dyDescent="0.2">
      <c r="A604" s="30"/>
      <c r="B604" s="32"/>
      <c r="C604" s="32"/>
      <c r="D604" s="49"/>
      <c r="E604" s="32"/>
      <c r="F604" s="30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6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6"/>
      <c r="BF604" s="32"/>
      <c r="BG604" s="37"/>
      <c r="BH604" s="32"/>
      <c r="BI604" s="32"/>
    </row>
    <row r="605" spans="1:61" ht="10.199999999999999" x14ac:dyDescent="0.2">
      <c r="A605" s="30"/>
      <c r="B605" s="32"/>
      <c r="C605" s="32"/>
      <c r="D605" s="49"/>
      <c r="E605" s="32"/>
      <c r="F605" s="30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6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6"/>
      <c r="BF605" s="32"/>
      <c r="BG605" s="37"/>
      <c r="BH605" s="32"/>
      <c r="BI605" s="32"/>
    </row>
    <row r="606" spans="1:61" ht="10.199999999999999" x14ac:dyDescent="0.2">
      <c r="A606" s="30"/>
      <c r="B606" s="32"/>
      <c r="C606" s="32"/>
      <c r="D606" s="49"/>
      <c r="E606" s="32"/>
      <c r="F606" s="30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6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6"/>
      <c r="BF606" s="32"/>
      <c r="BG606" s="37"/>
      <c r="BH606" s="32"/>
      <c r="BI606" s="32"/>
    </row>
    <row r="607" spans="1:61" ht="10.199999999999999" x14ac:dyDescent="0.2">
      <c r="A607" s="30"/>
      <c r="B607" s="32"/>
      <c r="C607" s="32"/>
      <c r="D607" s="49"/>
      <c r="E607" s="32"/>
      <c r="F607" s="30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6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6"/>
      <c r="BF607" s="32"/>
      <c r="BG607" s="37"/>
      <c r="BH607" s="32"/>
      <c r="BI607" s="32"/>
    </row>
    <row r="608" spans="1:61" ht="10.199999999999999" x14ac:dyDescent="0.2">
      <c r="A608" s="30"/>
      <c r="B608" s="32"/>
      <c r="C608" s="32"/>
      <c r="D608" s="49"/>
      <c r="E608" s="32"/>
      <c r="F608" s="30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6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6"/>
      <c r="BF608" s="32"/>
      <c r="BG608" s="37"/>
      <c r="BH608" s="32"/>
      <c r="BI608" s="32"/>
    </row>
    <row r="609" spans="1:61" ht="10.199999999999999" x14ac:dyDescent="0.2">
      <c r="A609" s="30"/>
      <c r="B609" s="32"/>
      <c r="C609" s="32"/>
      <c r="D609" s="49"/>
      <c r="E609" s="32"/>
      <c r="F609" s="30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6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6"/>
      <c r="BF609" s="32"/>
      <c r="BG609" s="37"/>
      <c r="BH609" s="32"/>
      <c r="BI609" s="32"/>
    </row>
    <row r="610" spans="1:61" ht="10.199999999999999" x14ac:dyDescent="0.2">
      <c r="A610" s="30"/>
      <c r="B610" s="32"/>
      <c r="C610" s="32"/>
      <c r="D610" s="49"/>
      <c r="E610" s="32"/>
      <c r="F610" s="30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6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6"/>
      <c r="BF610" s="32"/>
      <c r="BG610" s="37"/>
      <c r="BH610" s="32"/>
      <c r="BI610" s="32"/>
    </row>
    <row r="611" spans="1:61" ht="10.199999999999999" x14ac:dyDescent="0.2">
      <c r="A611" s="30"/>
      <c r="B611" s="32"/>
      <c r="C611" s="32"/>
      <c r="D611" s="49"/>
      <c r="E611" s="32"/>
      <c r="F611" s="30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6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6"/>
      <c r="BF611" s="32"/>
      <c r="BG611" s="37"/>
      <c r="BH611" s="32"/>
      <c r="BI611" s="32"/>
    </row>
    <row r="612" spans="1:61" ht="10.199999999999999" x14ac:dyDescent="0.2">
      <c r="A612" s="30"/>
      <c r="B612" s="32"/>
      <c r="C612" s="32"/>
      <c r="D612" s="49"/>
      <c r="E612" s="32"/>
      <c r="F612" s="30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6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6"/>
      <c r="BF612" s="32"/>
      <c r="BG612" s="37"/>
      <c r="BH612" s="32"/>
      <c r="BI612" s="32"/>
    </row>
    <row r="613" spans="1:61" ht="10.199999999999999" x14ac:dyDescent="0.2">
      <c r="A613" s="30"/>
      <c r="B613" s="32"/>
      <c r="C613" s="32"/>
      <c r="D613" s="49"/>
      <c r="E613" s="32"/>
      <c r="F613" s="30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6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6"/>
      <c r="BF613" s="32"/>
      <c r="BG613" s="37"/>
      <c r="BH613" s="32"/>
      <c r="BI613" s="32"/>
    </row>
    <row r="614" spans="1:61" ht="10.199999999999999" x14ac:dyDescent="0.2">
      <c r="A614" s="30"/>
      <c r="B614" s="32"/>
      <c r="C614" s="32"/>
      <c r="D614" s="49"/>
      <c r="E614" s="32"/>
      <c r="F614" s="30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6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6"/>
      <c r="BF614" s="32"/>
      <c r="BG614" s="37"/>
      <c r="BH614" s="32"/>
      <c r="BI614" s="32"/>
    </row>
    <row r="615" spans="1:61" ht="10.199999999999999" x14ac:dyDescent="0.2">
      <c r="A615" s="30"/>
      <c r="B615" s="32"/>
      <c r="C615" s="32"/>
      <c r="D615" s="49"/>
      <c r="E615" s="32"/>
      <c r="F615" s="30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6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6"/>
      <c r="BF615" s="32"/>
      <c r="BG615" s="37"/>
      <c r="BH615" s="32"/>
      <c r="BI615" s="32"/>
    </row>
    <row r="616" spans="1:61" ht="10.199999999999999" x14ac:dyDescent="0.2">
      <c r="A616" s="30"/>
      <c r="B616" s="32"/>
      <c r="C616" s="32"/>
      <c r="D616" s="49"/>
      <c r="E616" s="32"/>
      <c r="F616" s="30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6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6"/>
      <c r="BF616" s="32"/>
      <c r="BG616" s="37"/>
      <c r="BH616" s="32"/>
      <c r="BI616" s="32"/>
    </row>
    <row r="617" spans="1:61" ht="10.199999999999999" x14ac:dyDescent="0.2">
      <c r="A617" s="30"/>
      <c r="B617" s="32"/>
      <c r="C617" s="32"/>
      <c r="D617" s="49"/>
      <c r="E617" s="32"/>
      <c r="F617" s="30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6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6"/>
      <c r="BF617" s="32"/>
      <c r="BG617" s="37"/>
      <c r="BH617" s="32"/>
      <c r="BI617" s="32"/>
    </row>
    <row r="618" spans="1:61" ht="10.199999999999999" x14ac:dyDescent="0.2">
      <c r="A618" s="30"/>
      <c r="B618" s="32"/>
      <c r="C618" s="32"/>
      <c r="D618" s="49"/>
      <c r="E618" s="32"/>
      <c r="F618" s="30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6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6"/>
      <c r="BF618" s="32"/>
      <c r="BG618" s="37"/>
      <c r="BH618" s="32"/>
      <c r="BI618" s="32"/>
    </row>
    <row r="619" spans="1:61" ht="10.199999999999999" x14ac:dyDescent="0.2">
      <c r="A619" s="30"/>
      <c r="B619" s="32"/>
      <c r="C619" s="32"/>
      <c r="D619" s="49"/>
      <c r="E619" s="32"/>
      <c r="F619" s="30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6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6"/>
      <c r="BF619" s="32"/>
      <c r="BG619" s="37"/>
      <c r="BH619" s="32"/>
      <c r="BI619" s="32"/>
    </row>
    <row r="620" spans="1:61" ht="10.199999999999999" x14ac:dyDescent="0.2">
      <c r="A620" s="30"/>
      <c r="B620" s="32"/>
      <c r="C620" s="32"/>
      <c r="D620" s="49"/>
      <c r="E620" s="32"/>
      <c r="F620" s="30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6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6"/>
      <c r="BF620" s="32"/>
      <c r="BG620" s="37"/>
      <c r="BH620" s="32"/>
      <c r="BI620" s="32"/>
    </row>
    <row r="621" spans="1:61" ht="10.199999999999999" x14ac:dyDescent="0.2">
      <c r="A621" s="30"/>
      <c r="B621" s="32"/>
      <c r="C621" s="32"/>
      <c r="D621" s="49"/>
      <c r="E621" s="32"/>
      <c r="F621" s="30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6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6"/>
      <c r="BF621" s="32"/>
      <c r="BG621" s="37"/>
      <c r="BH621" s="32"/>
      <c r="BI621" s="32"/>
    </row>
    <row r="622" spans="1:61" ht="10.199999999999999" x14ac:dyDescent="0.2">
      <c r="A622" s="30"/>
      <c r="B622" s="32"/>
      <c r="C622" s="32"/>
      <c r="D622" s="49"/>
      <c r="E622" s="32"/>
      <c r="F622" s="30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6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6"/>
      <c r="BF622" s="32"/>
      <c r="BG622" s="37"/>
      <c r="BH622" s="32"/>
      <c r="BI622" s="32"/>
    </row>
    <row r="623" spans="1:61" ht="10.199999999999999" x14ac:dyDescent="0.2">
      <c r="A623" s="30"/>
      <c r="B623" s="32"/>
      <c r="C623" s="32"/>
      <c r="D623" s="49"/>
      <c r="E623" s="32"/>
      <c r="F623" s="30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6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6"/>
      <c r="BF623" s="32"/>
      <c r="BG623" s="37"/>
      <c r="BH623" s="32"/>
      <c r="BI623" s="32"/>
    </row>
    <row r="624" spans="1:61" ht="10.199999999999999" x14ac:dyDescent="0.2">
      <c r="A624" s="30"/>
      <c r="B624" s="32"/>
      <c r="C624" s="32"/>
      <c r="D624" s="49"/>
      <c r="E624" s="32"/>
      <c r="F624" s="30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6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6"/>
      <c r="BF624" s="32"/>
      <c r="BG624" s="37"/>
      <c r="BH624" s="32"/>
      <c r="BI624" s="32"/>
    </row>
    <row r="625" spans="1:61" x14ac:dyDescent="0.25">
      <c r="A625" s="30"/>
      <c r="B625" s="32"/>
      <c r="C625" s="32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6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6"/>
      <c r="BF625" s="32"/>
      <c r="BG625" s="37"/>
      <c r="BH625" s="32"/>
      <c r="BI625" s="32"/>
    </row>
    <row r="626" spans="1:61" x14ac:dyDescent="0.25">
      <c r="A626" s="30"/>
      <c r="B626" s="32"/>
      <c r="C626" s="32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6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6"/>
      <c r="BF626" s="32"/>
      <c r="BG626" s="37"/>
      <c r="BH626" s="32"/>
      <c r="BI626" s="32"/>
    </row>
    <row r="627" spans="1:61" x14ac:dyDescent="0.25">
      <c r="A627" s="30"/>
      <c r="B627" s="32"/>
      <c r="C627" s="32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6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6"/>
      <c r="BF627" s="32"/>
      <c r="BG627" s="37"/>
      <c r="BH627" s="32"/>
      <c r="BI627" s="32"/>
    </row>
    <row r="628" spans="1:61" x14ac:dyDescent="0.25">
      <c r="A628" s="30"/>
      <c r="B628" s="32"/>
      <c r="C628" s="32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6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6"/>
      <c r="BF628" s="32"/>
      <c r="BG628" s="37"/>
      <c r="BH628" s="32"/>
      <c r="BI628" s="32"/>
    </row>
    <row r="629" spans="1:61" x14ac:dyDescent="0.25">
      <c r="A629" s="30"/>
      <c r="B629" s="32"/>
      <c r="C629" s="32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6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6"/>
      <c r="BF629" s="32"/>
      <c r="BG629" s="37"/>
      <c r="BH629" s="32"/>
      <c r="BI629" s="32"/>
    </row>
    <row r="630" spans="1:61" x14ac:dyDescent="0.25">
      <c r="A630" s="30"/>
      <c r="B630" s="32"/>
      <c r="C630" s="32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6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6"/>
      <c r="BF630" s="32"/>
      <c r="BG630" s="37"/>
      <c r="BH630" s="32"/>
      <c r="BI630" s="32"/>
    </row>
    <row r="631" spans="1:61" x14ac:dyDescent="0.25">
      <c r="A631" s="30"/>
      <c r="B631" s="32"/>
      <c r="C631" s="32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6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6"/>
      <c r="BF631" s="32"/>
      <c r="BG631" s="37"/>
      <c r="BH631" s="32"/>
      <c r="BI631" s="32"/>
    </row>
    <row r="632" spans="1:61" x14ac:dyDescent="0.25">
      <c r="A632" s="30"/>
      <c r="B632" s="32"/>
      <c r="C632" s="32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6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6"/>
      <c r="BF632" s="32"/>
      <c r="BG632" s="37"/>
      <c r="BH632" s="32"/>
      <c r="BI632" s="32"/>
    </row>
    <row r="633" spans="1:61" x14ac:dyDescent="0.25">
      <c r="A633" s="30"/>
      <c r="B633" s="32"/>
      <c r="C633" s="32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6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6"/>
      <c r="BF633" s="32"/>
      <c r="BG633" s="37"/>
      <c r="BH633" s="32"/>
      <c r="BI633" s="32"/>
    </row>
    <row r="634" spans="1:61" x14ac:dyDescent="0.25">
      <c r="A634" s="30"/>
      <c r="B634" s="32"/>
      <c r="C634" s="32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6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6"/>
      <c r="BF634" s="32"/>
      <c r="BG634" s="37"/>
      <c r="BH634" s="32"/>
      <c r="BI634" s="32"/>
    </row>
    <row r="635" spans="1:61" x14ac:dyDescent="0.25">
      <c r="A635" s="30"/>
      <c r="B635" s="32"/>
      <c r="C635" s="32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6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6"/>
      <c r="BF635" s="32"/>
      <c r="BG635" s="37"/>
      <c r="BH635" s="32"/>
      <c r="BI635" s="32"/>
    </row>
    <row r="636" spans="1:61" x14ac:dyDescent="0.25">
      <c r="A636" s="30"/>
      <c r="B636" s="32"/>
      <c r="C636" s="32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6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6"/>
      <c r="BF636" s="32"/>
      <c r="BG636" s="37"/>
      <c r="BH636" s="32"/>
      <c r="BI636" s="32"/>
    </row>
    <row r="637" spans="1:61" x14ac:dyDescent="0.25">
      <c r="A637" s="30"/>
      <c r="B637" s="32"/>
      <c r="C637" s="32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6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6"/>
      <c r="BF637" s="32"/>
      <c r="BG637" s="37"/>
      <c r="BH637" s="32"/>
      <c r="BI637" s="32"/>
    </row>
    <row r="638" spans="1:61" x14ac:dyDescent="0.25">
      <c r="A638" s="30"/>
      <c r="B638" s="32"/>
      <c r="C638" s="32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6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6"/>
      <c r="BF638" s="32"/>
      <c r="BG638" s="37"/>
      <c r="BH638" s="32"/>
      <c r="BI638" s="32"/>
    </row>
    <row r="639" spans="1:61" x14ac:dyDescent="0.25">
      <c r="A639" s="30"/>
      <c r="B639" s="32"/>
      <c r="C639" s="32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6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6"/>
      <c r="BF639" s="32"/>
      <c r="BG639" s="37"/>
      <c r="BH639" s="32"/>
      <c r="BI639" s="32"/>
    </row>
    <row r="640" spans="1:61" x14ac:dyDescent="0.25">
      <c r="A640" s="30"/>
      <c r="B640" s="32"/>
      <c r="C640" s="32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6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6"/>
      <c r="BF640" s="32"/>
      <c r="BG640" s="37"/>
      <c r="BH640" s="32"/>
      <c r="BI640" s="32"/>
    </row>
    <row r="641" spans="1:61" x14ac:dyDescent="0.25">
      <c r="A641" s="30"/>
      <c r="B641" s="32"/>
      <c r="C641" s="32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6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6"/>
      <c r="BF641" s="32"/>
      <c r="BG641" s="37"/>
      <c r="BH641" s="32"/>
      <c r="BI641" s="32"/>
    </row>
    <row r="642" spans="1:61" x14ac:dyDescent="0.25">
      <c r="A642" s="30"/>
      <c r="B642" s="32"/>
      <c r="C642" s="32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6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6"/>
      <c r="BF642" s="32"/>
      <c r="BG642" s="37"/>
      <c r="BH642" s="32"/>
      <c r="BI642" s="32"/>
    </row>
    <row r="643" spans="1:61" x14ac:dyDescent="0.25">
      <c r="A643" s="30"/>
      <c r="B643" s="32"/>
      <c r="C643" s="32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6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6"/>
      <c r="BF643" s="32"/>
      <c r="BG643" s="37"/>
      <c r="BH643" s="32"/>
      <c r="BI643" s="32"/>
    </row>
    <row r="644" spans="1:61" x14ac:dyDescent="0.25">
      <c r="A644" s="30"/>
      <c r="B644" s="32"/>
      <c r="C644" s="32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6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6"/>
      <c r="BF644" s="32"/>
      <c r="BG644" s="37"/>
      <c r="BH644" s="32"/>
      <c r="BI644" s="32"/>
    </row>
    <row r="645" spans="1:61" x14ac:dyDescent="0.25">
      <c r="A645" s="30"/>
      <c r="B645" s="32"/>
      <c r="C645" s="32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6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6"/>
      <c r="BF645" s="32"/>
      <c r="BG645" s="37"/>
      <c r="BH645" s="32"/>
      <c r="BI645" s="32"/>
    </row>
    <row r="646" spans="1:61" x14ac:dyDescent="0.25">
      <c r="A646" s="30"/>
      <c r="B646" s="32"/>
      <c r="C646" s="32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6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6"/>
      <c r="BF646" s="32"/>
      <c r="BG646" s="37"/>
      <c r="BH646" s="32"/>
      <c r="BI646" s="32"/>
    </row>
    <row r="647" spans="1:61" x14ac:dyDescent="0.25">
      <c r="A647" s="30"/>
      <c r="B647" s="32"/>
      <c r="C647" s="32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6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6"/>
      <c r="BF647" s="32"/>
      <c r="BG647" s="37"/>
      <c r="BH647" s="32"/>
      <c r="BI647" s="32"/>
    </row>
    <row r="648" spans="1:61" x14ac:dyDescent="0.25">
      <c r="A648" s="30"/>
      <c r="B648" s="32"/>
      <c r="C648" s="32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6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6"/>
      <c r="BF648" s="32"/>
      <c r="BG648" s="37"/>
      <c r="BH648" s="32"/>
      <c r="BI648" s="32"/>
    </row>
    <row r="649" spans="1:61" x14ac:dyDescent="0.25">
      <c r="A649" s="30"/>
      <c r="B649" s="32"/>
      <c r="C649" s="32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6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6"/>
      <c r="BF649" s="32"/>
      <c r="BG649" s="37"/>
      <c r="BH649" s="32"/>
      <c r="BI649" s="32"/>
    </row>
    <row r="650" spans="1:61" x14ac:dyDescent="0.25">
      <c r="A650" s="30"/>
      <c r="B650" s="32"/>
      <c r="C650" s="32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6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6"/>
      <c r="BF650" s="32"/>
      <c r="BG650" s="37"/>
      <c r="BH650" s="32"/>
      <c r="BI650" s="32"/>
    </row>
    <row r="651" spans="1:61" x14ac:dyDescent="0.25">
      <c r="A651" s="30"/>
      <c r="B651" s="32"/>
      <c r="C651" s="32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6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6"/>
      <c r="BF651" s="32"/>
      <c r="BG651" s="37"/>
      <c r="BH651" s="32"/>
      <c r="BI651" s="32"/>
    </row>
    <row r="652" spans="1:61" x14ac:dyDescent="0.25">
      <c r="A652" s="30"/>
      <c r="B652" s="32"/>
      <c r="C652" s="32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6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6"/>
      <c r="BF652" s="32"/>
      <c r="BG652" s="37"/>
      <c r="BH652" s="32"/>
      <c r="BI652" s="32"/>
    </row>
    <row r="653" spans="1:61" x14ac:dyDescent="0.25">
      <c r="A653" s="30"/>
      <c r="B653" s="32"/>
      <c r="C653" s="32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6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6"/>
      <c r="BF653" s="32"/>
      <c r="BG653" s="37"/>
      <c r="BH653" s="32"/>
      <c r="BI653" s="32"/>
    </row>
    <row r="654" spans="1:61" x14ac:dyDescent="0.25">
      <c r="A654" s="30"/>
      <c r="B654" s="32"/>
      <c r="C654" s="32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6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6"/>
      <c r="BF654" s="32"/>
      <c r="BG654" s="37"/>
      <c r="BH654" s="32"/>
      <c r="BI654" s="32"/>
    </row>
    <row r="655" spans="1:61" x14ac:dyDescent="0.25">
      <c r="A655" s="30"/>
      <c r="B655" s="32"/>
      <c r="C655" s="32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6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6"/>
      <c r="BF655" s="32"/>
      <c r="BG655" s="37"/>
      <c r="BH655" s="32"/>
      <c r="BI655" s="32"/>
    </row>
    <row r="656" spans="1:61" x14ac:dyDescent="0.25">
      <c r="A656" s="30"/>
      <c r="B656" s="32"/>
      <c r="C656" s="32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6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6"/>
      <c r="BF656" s="32"/>
      <c r="BG656" s="37"/>
      <c r="BH656" s="32"/>
      <c r="BI656" s="32"/>
    </row>
    <row r="657" spans="1:61" x14ac:dyDescent="0.25">
      <c r="A657" s="30"/>
      <c r="B657" s="32"/>
      <c r="C657" s="32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6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6"/>
      <c r="BF657" s="32"/>
      <c r="BG657" s="37"/>
      <c r="BH657" s="32"/>
      <c r="BI657" s="32"/>
    </row>
    <row r="658" spans="1:61" x14ac:dyDescent="0.25">
      <c r="A658" s="30"/>
      <c r="B658" s="32"/>
      <c r="C658" s="32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6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6"/>
      <c r="BF658" s="32"/>
      <c r="BG658" s="37"/>
      <c r="BH658" s="32"/>
      <c r="BI658" s="32"/>
    </row>
    <row r="659" spans="1:61" x14ac:dyDescent="0.25">
      <c r="A659" s="30"/>
      <c r="B659" s="32"/>
      <c r="C659" s="32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6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6"/>
      <c r="BF659" s="32"/>
      <c r="BG659" s="37"/>
      <c r="BH659" s="32"/>
      <c r="BI659" s="32"/>
    </row>
    <row r="660" spans="1:61" x14ac:dyDescent="0.25">
      <c r="A660" s="30"/>
      <c r="B660" s="32"/>
      <c r="C660" s="32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6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6"/>
      <c r="BF660" s="32"/>
      <c r="BG660" s="37"/>
      <c r="BH660" s="32"/>
      <c r="BI660" s="32"/>
    </row>
    <row r="661" spans="1:61" x14ac:dyDescent="0.25">
      <c r="A661" s="30"/>
      <c r="B661" s="32"/>
      <c r="C661" s="32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6"/>
      <c r="BF661" s="32"/>
      <c r="BG661" s="37"/>
      <c r="BH661" s="32"/>
      <c r="BI661" s="32"/>
    </row>
    <row r="662" spans="1:61" x14ac:dyDescent="0.25">
      <c r="A662" s="30"/>
      <c r="B662" s="32"/>
      <c r="C662" s="32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6"/>
      <c r="BF662" s="32"/>
      <c r="BG662" s="37"/>
      <c r="BH662" s="32"/>
      <c r="BI662" s="32"/>
    </row>
    <row r="663" spans="1:61" x14ac:dyDescent="0.25">
      <c r="A663" s="30"/>
      <c r="B663" s="32"/>
      <c r="C663" s="32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6"/>
      <c r="BF663" s="32"/>
      <c r="BG663" s="37"/>
      <c r="BH663" s="32"/>
      <c r="BI663" s="32"/>
    </row>
    <row r="664" spans="1:61" x14ac:dyDescent="0.25">
      <c r="A664" s="30"/>
      <c r="B664" s="32"/>
      <c r="C664" s="32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6"/>
      <c r="BF664" s="32"/>
      <c r="BG664" s="37"/>
      <c r="BH664" s="32"/>
      <c r="BI664" s="32"/>
    </row>
    <row r="665" spans="1:61" x14ac:dyDescent="0.25">
      <c r="A665" s="30"/>
      <c r="B665" s="32"/>
      <c r="C665" s="32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6"/>
      <c r="BF665" s="32"/>
      <c r="BG665" s="37"/>
      <c r="BH665" s="32"/>
      <c r="BI665" s="32"/>
    </row>
    <row r="666" spans="1:61" x14ac:dyDescent="0.25">
      <c r="A666" s="30"/>
      <c r="B666" s="32"/>
      <c r="C666" s="32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6"/>
      <c r="BF666" s="32"/>
      <c r="BG666" s="37"/>
      <c r="BH666" s="32"/>
      <c r="BI666" s="32"/>
    </row>
    <row r="667" spans="1:61" x14ac:dyDescent="0.25">
      <c r="A667" s="30"/>
      <c r="B667" s="32"/>
      <c r="C667" s="32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6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6"/>
      <c r="BF667" s="32"/>
      <c r="BG667" s="37"/>
      <c r="BH667" s="32"/>
      <c r="BI667" s="32"/>
    </row>
    <row r="668" spans="1:61" x14ac:dyDescent="0.25">
      <c r="A668" s="30"/>
      <c r="B668" s="32"/>
      <c r="C668" s="32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6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6"/>
      <c r="BF668" s="32"/>
      <c r="BG668" s="37"/>
      <c r="BH668" s="32"/>
      <c r="BI668" s="32"/>
    </row>
    <row r="669" spans="1:61" x14ac:dyDescent="0.25">
      <c r="A669" s="30"/>
      <c r="B669" s="32"/>
      <c r="C669" s="32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6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6"/>
      <c r="BF669" s="32"/>
      <c r="BG669" s="37"/>
      <c r="BH669" s="32"/>
      <c r="BI669" s="32"/>
    </row>
    <row r="670" spans="1:61" x14ac:dyDescent="0.25">
      <c r="A670" s="30"/>
      <c r="B670" s="32"/>
      <c r="C670" s="32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6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6"/>
      <c r="BF670" s="32"/>
      <c r="BG670" s="37"/>
      <c r="BH670" s="32"/>
      <c r="BI670" s="32"/>
    </row>
    <row r="671" spans="1:61" x14ac:dyDescent="0.25">
      <c r="A671" s="30"/>
      <c r="B671" s="32"/>
      <c r="C671" s="32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6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6"/>
      <c r="BF671" s="32"/>
      <c r="BG671" s="37"/>
      <c r="BH671" s="32"/>
      <c r="BI671" s="32"/>
    </row>
    <row r="672" spans="1:61" x14ac:dyDescent="0.25">
      <c r="A672" s="30"/>
      <c r="B672" s="32"/>
      <c r="C672" s="32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6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6"/>
      <c r="BF672" s="32"/>
      <c r="BG672" s="37"/>
      <c r="BH672" s="32"/>
      <c r="BI672" s="32"/>
    </row>
    <row r="673" spans="1:61" x14ac:dyDescent="0.25">
      <c r="A673" s="30"/>
      <c r="B673" s="32"/>
      <c r="C673" s="32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6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6"/>
      <c r="BF673" s="32"/>
      <c r="BG673" s="37"/>
      <c r="BH673" s="32"/>
      <c r="BI673" s="32"/>
    </row>
    <row r="674" spans="1:61" x14ac:dyDescent="0.25">
      <c r="A674" s="30"/>
      <c r="B674" s="32"/>
      <c r="C674" s="32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6"/>
      <c r="BF674" s="32"/>
      <c r="BG674" s="37"/>
      <c r="BH674" s="32"/>
      <c r="BI674" s="32"/>
    </row>
    <row r="675" spans="1:61" x14ac:dyDescent="0.25">
      <c r="A675" s="30"/>
      <c r="B675" s="32"/>
      <c r="C675" s="32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6"/>
      <c r="BF675" s="32"/>
      <c r="BG675" s="37"/>
      <c r="BH675" s="32"/>
      <c r="BI675" s="32"/>
    </row>
    <row r="676" spans="1:61" x14ac:dyDescent="0.25">
      <c r="A676" s="30"/>
      <c r="B676" s="32"/>
      <c r="C676" s="32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6"/>
      <c r="BF676" s="32"/>
      <c r="BG676" s="37"/>
      <c r="BH676" s="32"/>
      <c r="BI676" s="32"/>
    </row>
    <row r="677" spans="1:61" x14ac:dyDescent="0.25">
      <c r="A677" s="30"/>
      <c r="B677" s="32"/>
      <c r="C677" s="32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6"/>
      <c r="BF677" s="32"/>
      <c r="BG677" s="37"/>
      <c r="BH677" s="32"/>
      <c r="BI677" s="32"/>
    </row>
    <row r="678" spans="1:61" x14ac:dyDescent="0.25">
      <c r="A678" s="30"/>
      <c r="B678" s="32"/>
      <c r="C678" s="32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6"/>
      <c r="BF678" s="32"/>
      <c r="BG678" s="37"/>
      <c r="BH678" s="32"/>
      <c r="BI678" s="32"/>
    </row>
    <row r="679" spans="1:61" x14ac:dyDescent="0.25">
      <c r="A679" s="30"/>
      <c r="B679" s="32"/>
      <c r="C679" s="32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6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6"/>
      <c r="BF679" s="32"/>
      <c r="BG679" s="37"/>
      <c r="BH679" s="32"/>
      <c r="BI679" s="32"/>
    </row>
    <row r="680" spans="1:61" x14ac:dyDescent="0.25">
      <c r="A680" s="30"/>
      <c r="B680" s="32"/>
      <c r="C680" s="32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6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6"/>
      <c r="BF680" s="32"/>
      <c r="BG680" s="37"/>
      <c r="BH680" s="32"/>
      <c r="BI680" s="32"/>
    </row>
    <row r="681" spans="1:61" x14ac:dyDescent="0.25">
      <c r="A681" s="30"/>
      <c r="B681" s="32"/>
      <c r="C681" s="32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6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6"/>
      <c r="BF681" s="32"/>
      <c r="BG681" s="37"/>
      <c r="BH681" s="32"/>
      <c r="BI681" s="32"/>
    </row>
    <row r="682" spans="1:61" x14ac:dyDescent="0.25">
      <c r="A682" s="30"/>
      <c r="B682" s="32"/>
      <c r="C682" s="32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6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6"/>
      <c r="BF682" s="32"/>
      <c r="BG682" s="37"/>
      <c r="BH682" s="32"/>
      <c r="BI682" s="32"/>
    </row>
    <row r="683" spans="1:61" x14ac:dyDescent="0.25">
      <c r="A683" s="30"/>
      <c r="B683" s="32"/>
      <c r="C683" s="32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6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6"/>
      <c r="BF683" s="32"/>
      <c r="BG683" s="37"/>
      <c r="BH683" s="32"/>
      <c r="BI683" s="32"/>
    </row>
    <row r="684" spans="1:61" x14ac:dyDescent="0.25">
      <c r="A684" s="30"/>
      <c r="B684" s="32"/>
      <c r="C684" s="32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6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6"/>
      <c r="BF684" s="32"/>
      <c r="BG684" s="37"/>
      <c r="BH684" s="32"/>
      <c r="BI684" s="32"/>
    </row>
    <row r="685" spans="1:61" x14ac:dyDescent="0.25">
      <c r="A685" s="30"/>
      <c r="B685" s="32"/>
      <c r="C685" s="32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6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6"/>
      <c r="BF685" s="32"/>
      <c r="BG685" s="37"/>
      <c r="BH685" s="32"/>
      <c r="BI685" s="32"/>
    </row>
    <row r="686" spans="1:61" x14ac:dyDescent="0.25">
      <c r="A686" s="30"/>
      <c r="B686" s="32"/>
      <c r="C686" s="32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6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6"/>
      <c r="BF686" s="32"/>
      <c r="BG686" s="37"/>
      <c r="BH686" s="32"/>
      <c r="BI686" s="32"/>
    </row>
    <row r="687" spans="1:61" x14ac:dyDescent="0.25">
      <c r="A687" s="30"/>
      <c r="B687" s="32"/>
      <c r="C687" s="32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6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6"/>
      <c r="BF687" s="32"/>
      <c r="BG687" s="37"/>
      <c r="BH687" s="32"/>
      <c r="BI687" s="32"/>
    </row>
    <row r="688" spans="1:61" x14ac:dyDescent="0.25">
      <c r="A688" s="30"/>
      <c r="B688" s="32"/>
      <c r="C688" s="32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6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6"/>
      <c r="BF688" s="32"/>
      <c r="BG688" s="37"/>
      <c r="BH688" s="32"/>
      <c r="BI688" s="32"/>
    </row>
    <row r="689" spans="1:61" x14ac:dyDescent="0.25">
      <c r="A689" s="30"/>
      <c r="B689" s="32"/>
      <c r="C689" s="32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6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6"/>
      <c r="BF689" s="32"/>
      <c r="BG689" s="37"/>
      <c r="BH689" s="32"/>
      <c r="BI689" s="32"/>
    </row>
    <row r="690" spans="1:61" x14ac:dyDescent="0.25">
      <c r="A690" s="30"/>
      <c r="B690" s="32"/>
      <c r="C690" s="32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6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6"/>
      <c r="BF690" s="32"/>
      <c r="BG690" s="37"/>
      <c r="BH690" s="32"/>
      <c r="BI690" s="32"/>
    </row>
    <row r="691" spans="1:61" x14ac:dyDescent="0.25">
      <c r="A691" s="30"/>
      <c r="B691" s="32"/>
      <c r="C691" s="32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6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6"/>
      <c r="BF691" s="32"/>
      <c r="BG691" s="37"/>
      <c r="BH691" s="32"/>
      <c r="BI691" s="32"/>
    </row>
    <row r="692" spans="1:61" x14ac:dyDescent="0.25">
      <c r="A692" s="30"/>
      <c r="B692" s="32"/>
      <c r="C692" s="32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6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6"/>
      <c r="BF692" s="32"/>
      <c r="BG692" s="37"/>
      <c r="BH692" s="32"/>
      <c r="BI692" s="32"/>
    </row>
    <row r="693" spans="1:61" x14ac:dyDescent="0.25">
      <c r="A693" s="30"/>
      <c r="B693" s="32"/>
      <c r="C693" s="32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6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6"/>
      <c r="BF693" s="32"/>
      <c r="BG693" s="37"/>
      <c r="BH693" s="32"/>
      <c r="BI693" s="32"/>
    </row>
    <row r="694" spans="1:61" x14ac:dyDescent="0.25">
      <c r="A694" s="30"/>
      <c r="B694" s="32"/>
      <c r="C694" s="32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6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6"/>
      <c r="BF694" s="32"/>
      <c r="BG694" s="37"/>
      <c r="BH694" s="32"/>
      <c r="BI694" s="32"/>
    </row>
    <row r="695" spans="1:61" x14ac:dyDescent="0.25">
      <c r="A695" s="30"/>
      <c r="B695" s="32"/>
      <c r="C695" s="32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6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6"/>
      <c r="BF695" s="32"/>
      <c r="BG695" s="37"/>
      <c r="BH695" s="32"/>
      <c r="BI695" s="32"/>
    </row>
    <row r="696" spans="1:61" x14ac:dyDescent="0.25">
      <c r="A696" s="30"/>
      <c r="B696" s="32"/>
      <c r="C696" s="32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6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6"/>
      <c r="BF696" s="32"/>
      <c r="BG696" s="37"/>
      <c r="BH696" s="32"/>
      <c r="BI696" s="32"/>
    </row>
    <row r="697" spans="1:61" x14ac:dyDescent="0.25">
      <c r="A697" s="30"/>
      <c r="B697" s="32"/>
      <c r="C697" s="32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6"/>
      <c r="BF697" s="32"/>
      <c r="BG697" s="37"/>
      <c r="BH697" s="32"/>
      <c r="BI697" s="32"/>
    </row>
    <row r="698" spans="1:61" x14ac:dyDescent="0.25">
      <c r="A698" s="30"/>
      <c r="B698" s="32"/>
      <c r="C698" s="32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6"/>
      <c r="BF698" s="32"/>
      <c r="BG698" s="37"/>
      <c r="BH698" s="32"/>
      <c r="BI698" s="32"/>
    </row>
    <row r="699" spans="1:61" x14ac:dyDescent="0.25">
      <c r="A699" s="30"/>
      <c r="B699" s="32"/>
      <c r="C699" s="32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6"/>
      <c r="BF699" s="32"/>
      <c r="BG699" s="37"/>
      <c r="BH699" s="32"/>
      <c r="BI699" s="32"/>
    </row>
    <row r="700" spans="1:61" x14ac:dyDescent="0.25">
      <c r="A700" s="30"/>
      <c r="B700" s="32"/>
      <c r="C700" s="32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6"/>
      <c r="BF700" s="32"/>
      <c r="BG700" s="37"/>
      <c r="BH700" s="32"/>
      <c r="BI700" s="32"/>
    </row>
    <row r="701" spans="1:61" x14ac:dyDescent="0.25">
      <c r="A701" s="30"/>
      <c r="B701" s="32"/>
      <c r="C701" s="32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6"/>
      <c r="BF701" s="32"/>
      <c r="BG701" s="37"/>
      <c r="BH701" s="32"/>
      <c r="BI701" s="32"/>
    </row>
    <row r="702" spans="1:61" x14ac:dyDescent="0.25">
      <c r="A702" s="30"/>
      <c r="B702" s="32"/>
      <c r="C702" s="32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6"/>
      <c r="BF702" s="32"/>
      <c r="BG702" s="37"/>
      <c r="BH702" s="32"/>
      <c r="BI702" s="32"/>
    </row>
    <row r="703" spans="1:61" x14ac:dyDescent="0.25">
      <c r="A703" s="30"/>
      <c r="B703" s="32"/>
      <c r="C703" s="32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6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6"/>
      <c r="BF703" s="32"/>
      <c r="BG703" s="37"/>
      <c r="BH703" s="32"/>
      <c r="BI703" s="32"/>
    </row>
    <row r="704" spans="1:61" x14ac:dyDescent="0.25">
      <c r="A704" s="30"/>
      <c r="B704" s="32"/>
      <c r="C704" s="32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6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6"/>
      <c r="BF704" s="32"/>
      <c r="BG704" s="37"/>
      <c r="BH704" s="32"/>
      <c r="BI704" s="32"/>
    </row>
    <row r="705" spans="1:61" x14ac:dyDescent="0.25">
      <c r="A705" s="30"/>
      <c r="B705" s="32"/>
      <c r="C705" s="32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6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6"/>
      <c r="BF705" s="32"/>
      <c r="BG705" s="37"/>
      <c r="BH705" s="32"/>
      <c r="BI705" s="32"/>
    </row>
    <row r="706" spans="1:61" x14ac:dyDescent="0.25">
      <c r="A706" s="30"/>
      <c r="B706" s="32"/>
      <c r="C706" s="32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6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6"/>
      <c r="BF706" s="32"/>
      <c r="BG706" s="37"/>
      <c r="BH706" s="32"/>
      <c r="BI706" s="32"/>
    </row>
    <row r="707" spans="1:61" x14ac:dyDescent="0.25">
      <c r="A707" s="30"/>
      <c r="B707" s="32"/>
      <c r="C707" s="32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6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6"/>
      <c r="BF707" s="32"/>
      <c r="BG707" s="37"/>
      <c r="BH707" s="32"/>
      <c r="BI707" s="32"/>
    </row>
    <row r="708" spans="1:61" x14ac:dyDescent="0.25">
      <c r="A708" s="30"/>
      <c r="B708" s="32"/>
      <c r="C708" s="32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6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6"/>
      <c r="BF708" s="32"/>
      <c r="BG708" s="37"/>
      <c r="BH708" s="32"/>
      <c r="BI708" s="32"/>
    </row>
    <row r="709" spans="1:61" x14ac:dyDescent="0.25">
      <c r="A709" s="30"/>
      <c r="B709" s="32"/>
      <c r="C709" s="32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6"/>
      <c r="BF709" s="32"/>
      <c r="BG709" s="37"/>
      <c r="BH709" s="32"/>
      <c r="BI709" s="32"/>
    </row>
    <row r="710" spans="1:61" x14ac:dyDescent="0.25">
      <c r="A710" s="30"/>
      <c r="B710" s="32"/>
      <c r="C710" s="32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6"/>
      <c r="BF710" s="32"/>
      <c r="BG710" s="37"/>
      <c r="BH710" s="32"/>
      <c r="BI710" s="32"/>
    </row>
    <row r="711" spans="1:61" x14ac:dyDescent="0.25">
      <c r="A711" s="30"/>
      <c r="B711" s="32"/>
      <c r="C711" s="32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6"/>
      <c r="BF711" s="32"/>
      <c r="BG711" s="37"/>
      <c r="BH711" s="32"/>
      <c r="BI711" s="32"/>
    </row>
    <row r="712" spans="1:61" x14ac:dyDescent="0.25">
      <c r="A712" s="30"/>
      <c r="B712" s="32"/>
      <c r="C712" s="32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6"/>
      <c r="BF712" s="32"/>
      <c r="BG712" s="37"/>
      <c r="BH712" s="32"/>
      <c r="BI712" s="32"/>
    </row>
    <row r="713" spans="1:61" x14ac:dyDescent="0.25">
      <c r="A713" s="30"/>
      <c r="B713" s="32"/>
      <c r="C713" s="32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6"/>
      <c r="BF713" s="32"/>
      <c r="BG713" s="37"/>
      <c r="BH713" s="32"/>
      <c r="BI713" s="32"/>
    </row>
    <row r="714" spans="1:61" x14ac:dyDescent="0.25">
      <c r="A714" s="30"/>
      <c r="B714" s="32"/>
      <c r="C714" s="32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6"/>
      <c r="BF714" s="32"/>
      <c r="BG714" s="37"/>
      <c r="BH714" s="32"/>
      <c r="BI714" s="32"/>
    </row>
    <row r="715" spans="1:61" x14ac:dyDescent="0.25">
      <c r="A715" s="30"/>
      <c r="B715" s="32"/>
      <c r="C715" s="32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6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6"/>
      <c r="BF715" s="32"/>
      <c r="BG715" s="37"/>
      <c r="BH715" s="32"/>
      <c r="BI715" s="32"/>
    </row>
    <row r="716" spans="1:61" x14ac:dyDescent="0.25">
      <c r="A716" s="30"/>
      <c r="B716" s="32"/>
      <c r="C716" s="32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6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6"/>
      <c r="BF716" s="32"/>
      <c r="BG716" s="37"/>
      <c r="BH716" s="32"/>
      <c r="BI716" s="32"/>
    </row>
    <row r="717" spans="1:61" x14ac:dyDescent="0.25">
      <c r="A717" s="30"/>
      <c r="B717" s="32"/>
      <c r="C717" s="32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6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6"/>
      <c r="BF717" s="32"/>
      <c r="BG717" s="37"/>
      <c r="BH717" s="32"/>
      <c r="BI717" s="32"/>
    </row>
    <row r="718" spans="1:61" x14ac:dyDescent="0.25">
      <c r="A718" s="30"/>
      <c r="B718" s="32"/>
      <c r="C718" s="32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6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6"/>
      <c r="BF718" s="32"/>
      <c r="BG718" s="37"/>
      <c r="BH718" s="32"/>
      <c r="BI718" s="32"/>
    </row>
    <row r="719" spans="1:61" x14ac:dyDescent="0.25">
      <c r="A719" s="30"/>
      <c r="B719" s="32"/>
      <c r="C719" s="32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6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6"/>
      <c r="BF719" s="32"/>
      <c r="BG719" s="37"/>
      <c r="BH719" s="32"/>
      <c r="BI719" s="32"/>
    </row>
    <row r="720" spans="1:61" x14ac:dyDescent="0.25">
      <c r="A720" s="30"/>
      <c r="B720" s="32"/>
      <c r="C720" s="32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6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6"/>
      <c r="BF720" s="32"/>
      <c r="BG720" s="37"/>
      <c r="BH720" s="32"/>
      <c r="BI720" s="32"/>
    </row>
    <row r="721" spans="1:61" x14ac:dyDescent="0.25">
      <c r="A721" s="30"/>
      <c r="B721" s="32"/>
      <c r="C721" s="32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6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6"/>
      <c r="BF721" s="32"/>
      <c r="BG721" s="37"/>
      <c r="BH721" s="32"/>
      <c r="BI721" s="32"/>
    </row>
    <row r="722" spans="1:61" x14ac:dyDescent="0.25">
      <c r="A722" s="30"/>
      <c r="B722" s="32"/>
      <c r="C722" s="32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6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6"/>
      <c r="BF722" s="32"/>
      <c r="BG722" s="37"/>
      <c r="BH722" s="32"/>
      <c r="BI722" s="32"/>
    </row>
    <row r="723" spans="1:61" x14ac:dyDescent="0.25">
      <c r="A723" s="30"/>
      <c r="B723" s="32"/>
      <c r="C723" s="32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6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6"/>
      <c r="BF723" s="32"/>
      <c r="BG723" s="37"/>
      <c r="BH723" s="32"/>
      <c r="BI723" s="32"/>
    </row>
    <row r="724" spans="1:61" x14ac:dyDescent="0.25">
      <c r="A724" s="30"/>
      <c r="B724" s="32"/>
      <c r="C724" s="32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6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6"/>
      <c r="BF724" s="32"/>
      <c r="BG724" s="37"/>
      <c r="BH724" s="32"/>
      <c r="BI724" s="32"/>
    </row>
    <row r="725" spans="1:61" x14ac:dyDescent="0.25">
      <c r="A725" s="30"/>
      <c r="B725" s="32"/>
      <c r="C725" s="32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6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6"/>
      <c r="BF725" s="32"/>
      <c r="BG725" s="37"/>
      <c r="BH725" s="32"/>
      <c r="BI725" s="32"/>
    </row>
    <row r="726" spans="1:61" x14ac:dyDescent="0.25">
      <c r="A726" s="30"/>
      <c r="B726" s="32"/>
      <c r="C726" s="32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6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6"/>
      <c r="BF726" s="32"/>
      <c r="BG726" s="37"/>
      <c r="BH726" s="32"/>
      <c r="BI726" s="32"/>
    </row>
    <row r="727" spans="1:61" x14ac:dyDescent="0.25">
      <c r="A727" s="30"/>
      <c r="B727" s="32"/>
      <c r="C727" s="32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6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6"/>
      <c r="BF727" s="32"/>
      <c r="BG727" s="37"/>
      <c r="BH727" s="32"/>
      <c r="BI727" s="32"/>
    </row>
    <row r="728" spans="1:61" x14ac:dyDescent="0.25">
      <c r="A728" s="30"/>
      <c r="B728" s="32"/>
      <c r="C728" s="32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6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6"/>
      <c r="BF728" s="32"/>
      <c r="BG728" s="37"/>
      <c r="BH728" s="32"/>
      <c r="BI728" s="32"/>
    </row>
    <row r="729" spans="1:61" x14ac:dyDescent="0.25">
      <c r="A729" s="30"/>
      <c r="B729" s="32"/>
      <c r="C729" s="32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6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6"/>
      <c r="BF729" s="32"/>
      <c r="BG729" s="37"/>
      <c r="BH729" s="32"/>
      <c r="BI729" s="32"/>
    </row>
    <row r="730" spans="1:61" x14ac:dyDescent="0.25">
      <c r="A730" s="30"/>
      <c r="B730" s="32"/>
      <c r="C730" s="32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6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6"/>
      <c r="BF730" s="32"/>
      <c r="BG730" s="37"/>
      <c r="BH730" s="32"/>
      <c r="BI730" s="32"/>
    </row>
    <row r="731" spans="1:61" x14ac:dyDescent="0.25">
      <c r="A731" s="30"/>
      <c r="B731" s="32"/>
      <c r="C731" s="32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6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6"/>
      <c r="BF731" s="32"/>
      <c r="BG731" s="37"/>
      <c r="BH731" s="32"/>
      <c r="BI731" s="32"/>
    </row>
    <row r="732" spans="1:61" x14ac:dyDescent="0.25">
      <c r="A732" s="30"/>
      <c r="B732" s="32"/>
      <c r="C732" s="32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6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6"/>
      <c r="BF732" s="32"/>
      <c r="BG732" s="37"/>
      <c r="BH732" s="32"/>
      <c r="BI732" s="32"/>
    </row>
    <row r="733" spans="1:61" x14ac:dyDescent="0.25">
      <c r="A733" s="30"/>
      <c r="B733" s="32"/>
      <c r="C733" s="32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6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6"/>
      <c r="BF733" s="32"/>
      <c r="BG733" s="37"/>
      <c r="BH733" s="32"/>
      <c r="BI733" s="32"/>
    </row>
    <row r="734" spans="1:61" x14ac:dyDescent="0.25">
      <c r="A734" s="30"/>
      <c r="B734" s="32"/>
      <c r="C734" s="32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6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6"/>
      <c r="BF734" s="32"/>
      <c r="BG734" s="37"/>
      <c r="BH734" s="32"/>
      <c r="BI734" s="32"/>
    </row>
    <row r="735" spans="1:61" x14ac:dyDescent="0.25">
      <c r="A735" s="30"/>
      <c r="B735" s="32"/>
      <c r="C735" s="32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6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6"/>
      <c r="BF735" s="32"/>
      <c r="BG735" s="37"/>
      <c r="BH735" s="32"/>
      <c r="BI735" s="32"/>
    </row>
    <row r="736" spans="1:61" x14ac:dyDescent="0.25">
      <c r="A736" s="30"/>
      <c r="B736" s="32"/>
      <c r="C736" s="32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6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6"/>
      <c r="BF736" s="32"/>
      <c r="BG736" s="37"/>
      <c r="BH736" s="32"/>
      <c r="BI736" s="32"/>
    </row>
    <row r="737" spans="1:61" x14ac:dyDescent="0.25">
      <c r="A737" s="30"/>
      <c r="B737" s="32"/>
      <c r="C737" s="32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6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6"/>
      <c r="BF737" s="32"/>
      <c r="BG737" s="37"/>
      <c r="BH737" s="32"/>
      <c r="BI737" s="32"/>
    </row>
    <row r="738" spans="1:61" x14ac:dyDescent="0.25">
      <c r="A738" s="30"/>
      <c r="B738" s="32"/>
      <c r="C738" s="32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6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6"/>
      <c r="BF738" s="32"/>
      <c r="BG738" s="37"/>
      <c r="BH738" s="32"/>
      <c r="BI738" s="32"/>
    </row>
    <row r="739" spans="1:61" x14ac:dyDescent="0.25">
      <c r="A739" s="30"/>
      <c r="B739" s="32"/>
      <c r="C739" s="32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6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6"/>
      <c r="BF739" s="32"/>
      <c r="BG739" s="37"/>
      <c r="BH739" s="32"/>
      <c r="BI739" s="32"/>
    </row>
    <row r="740" spans="1:61" x14ac:dyDescent="0.25">
      <c r="A740" s="30"/>
      <c r="B740" s="32"/>
      <c r="C740" s="32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6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6"/>
      <c r="BF740" s="32"/>
      <c r="BG740" s="37"/>
      <c r="BH740" s="32"/>
      <c r="BI740" s="32"/>
    </row>
    <row r="741" spans="1:61" x14ac:dyDescent="0.25">
      <c r="A741" s="30"/>
      <c r="B741" s="32"/>
      <c r="C741" s="32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6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6"/>
      <c r="BF741" s="32"/>
      <c r="BG741" s="37"/>
      <c r="BH741" s="32"/>
      <c r="BI741" s="32"/>
    </row>
    <row r="742" spans="1:61" x14ac:dyDescent="0.25">
      <c r="A742" s="30"/>
      <c r="B742" s="32"/>
      <c r="C742" s="32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6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6"/>
      <c r="BF742" s="32"/>
      <c r="BG742" s="37"/>
      <c r="BH742" s="32"/>
      <c r="BI742" s="32"/>
    </row>
    <row r="743" spans="1:61" x14ac:dyDescent="0.25">
      <c r="A743" s="30"/>
      <c r="B743" s="32"/>
      <c r="C743" s="32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6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6"/>
      <c r="BF743" s="32"/>
      <c r="BG743" s="37"/>
      <c r="BH743" s="32"/>
      <c r="BI743" s="32"/>
    </row>
    <row r="744" spans="1:61" x14ac:dyDescent="0.25">
      <c r="A744" s="30"/>
      <c r="B744" s="32"/>
      <c r="C744" s="32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6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6"/>
      <c r="BF744" s="32"/>
      <c r="BG744" s="37"/>
      <c r="BH744" s="32"/>
      <c r="BI744" s="32"/>
    </row>
    <row r="745" spans="1:61" x14ac:dyDescent="0.25">
      <c r="A745" s="30"/>
      <c r="B745" s="32"/>
      <c r="C745" s="32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6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6"/>
      <c r="BF745" s="32"/>
      <c r="BG745" s="37"/>
      <c r="BH745" s="32"/>
      <c r="BI745" s="32"/>
    </row>
    <row r="746" spans="1:61" x14ac:dyDescent="0.25">
      <c r="A746" s="30"/>
      <c r="B746" s="32"/>
      <c r="C746" s="32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6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6"/>
      <c r="BF746" s="32"/>
      <c r="BG746" s="37"/>
      <c r="BH746" s="32"/>
      <c r="BI746" s="32"/>
    </row>
    <row r="747" spans="1:61" x14ac:dyDescent="0.25">
      <c r="A747" s="30"/>
      <c r="B747" s="32"/>
      <c r="C747" s="32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6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6"/>
      <c r="BF747" s="32"/>
      <c r="BG747" s="37"/>
      <c r="BH747" s="32"/>
      <c r="BI747" s="32"/>
    </row>
    <row r="748" spans="1:61" x14ac:dyDescent="0.25">
      <c r="A748" s="30"/>
      <c r="B748" s="32"/>
      <c r="C748" s="32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6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6"/>
      <c r="BF748" s="32"/>
      <c r="BG748" s="37"/>
      <c r="BH748" s="32"/>
      <c r="BI748" s="32"/>
    </row>
    <row r="749" spans="1:61" x14ac:dyDescent="0.25">
      <c r="A749" s="30"/>
      <c r="B749" s="32"/>
      <c r="C749" s="32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6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6"/>
      <c r="BF749" s="32"/>
      <c r="BG749" s="37"/>
      <c r="BH749" s="32"/>
      <c r="BI749" s="32"/>
    </row>
    <row r="750" spans="1:61" x14ac:dyDescent="0.25">
      <c r="A750" s="30"/>
      <c r="B750" s="32"/>
      <c r="C750" s="32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6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6"/>
      <c r="BF750" s="32"/>
      <c r="BG750" s="37"/>
      <c r="BH750" s="32"/>
      <c r="BI750" s="32"/>
    </row>
    <row r="751" spans="1:61" x14ac:dyDescent="0.25">
      <c r="A751" s="30"/>
      <c r="B751" s="32"/>
      <c r="C751" s="32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6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6"/>
      <c r="BF751" s="32"/>
      <c r="BG751" s="37"/>
      <c r="BH751" s="32"/>
      <c r="BI751" s="32"/>
    </row>
    <row r="752" spans="1:61" x14ac:dyDescent="0.25">
      <c r="A752" s="30"/>
      <c r="B752" s="32"/>
      <c r="C752" s="32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6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6"/>
      <c r="BF752" s="32"/>
      <c r="BG752" s="37"/>
      <c r="BH752" s="32"/>
      <c r="BI752" s="32"/>
    </row>
    <row r="753" spans="1:61" x14ac:dyDescent="0.25">
      <c r="A753" s="30"/>
      <c r="B753" s="32"/>
      <c r="C753" s="32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6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6"/>
      <c r="BF753" s="32"/>
      <c r="BG753" s="37"/>
      <c r="BH753" s="32"/>
      <c r="BI753" s="32"/>
    </row>
    <row r="754" spans="1:61" x14ac:dyDescent="0.25">
      <c r="A754" s="30"/>
      <c r="B754" s="32"/>
      <c r="C754" s="32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6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6"/>
      <c r="BF754" s="32"/>
      <c r="BG754" s="37"/>
      <c r="BH754" s="32"/>
      <c r="BI754" s="32"/>
    </row>
    <row r="755" spans="1:61" x14ac:dyDescent="0.25">
      <c r="A755" s="30"/>
      <c r="B755" s="32"/>
      <c r="C755" s="32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6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6"/>
      <c r="BF755" s="32"/>
      <c r="BG755" s="37"/>
      <c r="BH755" s="32"/>
      <c r="BI755" s="32"/>
    </row>
    <row r="756" spans="1:61" x14ac:dyDescent="0.25">
      <c r="A756" s="30"/>
      <c r="B756" s="32"/>
      <c r="C756" s="32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6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6"/>
      <c r="BF756" s="32"/>
      <c r="BG756" s="37"/>
      <c r="BH756" s="32"/>
      <c r="BI756" s="32"/>
    </row>
    <row r="757" spans="1:61" x14ac:dyDescent="0.25">
      <c r="A757" s="30"/>
      <c r="B757" s="32"/>
      <c r="C757" s="32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6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6"/>
      <c r="BF757" s="32"/>
      <c r="BG757" s="37"/>
      <c r="BH757" s="32"/>
      <c r="BI757" s="32"/>
    </row>
    <row r="758" spans="1:61" x14ac:dyDescent="0.25">
      <c r="A758" s="30"/>
      <c r="B758" s="32"/>
      <c r="C758" s="32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6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6"/>
      <c r="BF758" s="32"/>
      <c r="BG758" s="37"/>
      <c r="BH758" s="32"/>
      <c r="BI758" s="32"/>
    </row>
    <row r="759" spans="1:61" x14ac:dyDescent="0.25">
      <c r="A759" s="30"/>
      <c r="B759" s="32"/>
      <c r="C759" s="32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6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6"/>
      <c r="BF759" s="32"/>
      <c r="BG759" s="37"/>
      <c r="BH759" s="32"/>
      <c r="BI759" s="32"/>
    </row>
    <row r="760" spans="1:61" x14ac:dyDescent="0.25">
      <c r="A760" s="30"/>
      <c r="B760" s="32"/>
      <c r="C760" s="32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6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6"/>
      <c r="BF760" s="32"/>
      <c r="BG760" s="37"/>
      <c r="BH760" s="32"/>
      <c r="BI760" s="32"/>
    </row>
    <row r="761" spans="1:61" x14ac:dyDescent="0.25">
      <c r="A761" s="30"/>
      <c r="B761" s="32"/>
      <c r="C761" s="32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6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6"/>
      <c r="BF761" s="32"/>
      <c r="BG761" s="37"/>
      <c r="BH761" s="32"/>
      <c r="BI761" s="32"/>
    </row>
    <row r="762" spans="1:61" x14ac:dyDescent="0.25">
      <c r="A762" s="30"/>
      <c r="B762" s="32"/>
      <c r="C762" s="32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6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6"/>
      <c r="BF762" s="32"/>
      <c r="BG762" s="37"/>
      <c r="BH762" s="32"/>
      <c r="BI762" s="32"/>
    </row>
    <row r="763" spans="1:61" x14ac:dyDescent="0.25">
      <c r="A763" s="30"/>
      <c r="B763" s="32"/>
      <c r="C763" s="32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6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6"/>
      <c r="BF763" s="32"/>
      <c r="BG763" s="37"/>
      <c r="BH763" s="32"/>
      <c r="BI763" s="32"/>
    </row>
    <row r="764" spans="1:61" x14ac:dyDescent="0.25">
      <c r="A764" s="30"/>
      <c r="B764" s="32"/>
      <c r="C764" s="32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6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6"/>
      <c r="BF764" s="32"/>
      <c r="BG764" s="37"/>
      <c r="BH764" s="32"/>
      <c r="BI764" s="32"/>
    </row>
    <row r="765" spans="1:61" x14ac:dyDescent="0.25">
      <c r="A765" s="30"/>
      <c r="B765" s="32"/>
      <c r="C765" s="32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6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6"/>
      <c r="BF765" s="32"/>
      <c r="BG765" s="37"/>
      <c r="BH765" s="32"/>
      <c r="BI765" s="32"/>
    </row>
    <row r="766" spans="1:61" x14ac:dyDescent="0.25">
      <c r="A766" s="30"/>
      <c r="B766" s="32"/>
      <c r="C766" s="32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6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6"/>
      <c r="BF766" s="32"/>
      <c r="BG766" s="37"/>
      <c r="BH766" s="32"/>
      <c r="BI766" s="32"/>
    </row>
    <row r="767" spans="1:61" x14ac:dyDescent="0.25">
      <c r="A767" s="30"/>
      <c r="B767" s="32"/>
      <c r="C767" s="32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6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6"/>
      <c r="BF767" s="32"/>
      <c r="BG767" s="37"/>
      <c r="BH767" s="32"/>
      <c r="BI767" s="32"/>
    </row>
    <row r="768" spans="1:61" x14ac:dyDescent="0.25">
      <c r="A768" s="30"/>
      <c r="B768" s="32"/>
      <c r="C768" s="32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6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6"/>
      <c r="BF768" s="32"/>
      <c r="BG768" s="37"/>
      <c r="BH768" s="32"/>
      <c r="BI768" s="32"/>
    </row>
    <row r="769" spans="1:61" x14ac:dyDescent="0.25">
      <c r="A769" s="30"/>
      <c r="B769" s="32"/>
      <c r="C769" s="32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6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6"/>
      <c r="BF769" s="32"/>
      <c r="BG769" s="37"/>
      <c r="BH769" s="32"/>
      <c r="BI769" s="32"/>
    </row>
    <row r="770" spans="1:61" x14ac:dyDescent="0.25">
      <c r="A770" s="30"/>
      <c r="B770" s="32"/>
      <c r="C770" s="32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6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6"/>
      <c r="BF770" s="32"/>
      <c r="BG770" s="37"/>
      <c r="BH770" s="32"/>
      <c r="BI770" s="32"/>
    </row>
    <row r="771" spans="1:61" x14ac:dyDescent="0.25">
      <c r="A771" s="30"/>
      <c r="B771" s="32"/>
      <c r="C771" s="32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6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6"/>
      <c r="BF771" s="32"/>
      <c r="BG771" s="37"/>
      <c r="BH771" s="32"/>
      <c r="BI771" s="32"/>
    </row>
    <row r="772" spans="1:61" x14ac:dyDescent="0.25">
      <c r="A772" s="30"/>
      <c r="B772" s="32"/>
      <c r="C772" s="32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6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6"/>
      <c r="BF772" s="32"/>
      <c r="BG772" s="37"/>
      <c r="BH772" s="32"/>
      <c r="BI772" s="32"/>
    </row>
    <row r="773" spans="1:61" x14ac:dyDescent="0.25">
      <c r="A773" s="30"/>
      <c r="B773" s="32"/>
      <c r="C773" s="32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6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6"/>
      <c r="BF773" s="32"/>
      <c r="BG773" s="37"/>
      <c r="BH773" s="32"/>
      <c r="BI773" s="32"/>
    </row>
    <row r="774" spans="1:61" x14ac:dyDescent="0.25">
      <c r="A774" s="30"/>
      <c r="B774" s="32"/>
      <c r="C774" s="32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6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6"/>
      <c r="BF774" s="32"/>
      <c r="BG774" s="37"/>
      <c r="BH774" s="32"/>
      <c r="BI774" s="32"/>
    </row>
    <row r="775" spans="1:61" x14ac:dyDescent="0.25">
      <c r="A775" s="30"/>
      <c r="B775" s="32"/>
      <c r="C775" s="32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6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6"/>
      <c r="BF775" s="32"/>
      <c r="BG775" s="37"/>
      <c r="BH775" s="32"/>
      <c r="BI775" s="32"/>
    </row>
    <row r="776" spans="1:61" x14ac:dyDescent="0.25">
      <c r="A776" s="30"/>
      <c r="B776" s="32"/>
      <c r="C776" s="32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6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6"/>
      <c r="BF776" s="32"/>
      <c r="BG776" s="37"/>
      <c r="BH776" s="32"/>
      <c r="BI776" s="32"/>
    </row>
    <row r="777" spans="1:61" x14ac:dyDescent="0.25">
      <c r="A777" s="30"/>
      <c r="B777" s="32"/>
      <c r="C777" s="32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6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6"/>
      <c r="BF777" s="32"/>
      <c r="BG777" s="37"/>
      <c r="BH777" s="32"/>
      <c r="BI777" s="32"/>
    </row>
    <row r="778" spans="1:61" x14ac:dyDescent="0.25">
      <c r="A778" s="30"/>
      <c r="B778" s="32"/>
      <c r="C778" s="32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6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6"/>
      <c r="BF778" s="32"/>
      <c r="BG778" s="37"/>
      <c r="BH778" s="32"/>
      <c r="BI778" s="32"/>
    </row>
    <row r="779" spans="1:61" x14ac:dyDescent="0.25">
      <c r="A779" s="30"/>
      <c r="B779" s="32"/>
      <c r="C779" s="32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6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6"/>
      <c r="BF779" s="32"/>
      <c r="BG779" s="37"/>
      <c r="BH779" s="32"/>
      <c r="BI779" s="32"/>
    </row>
    <row r="780" spans="1:61" x14ac:dyDescent="0.25">
      <c r="A780" s="30"/>
      <c r="B780" s="32"/>
      <c r="C780" s="32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6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6"/>
      <c r="BF780" s="32"/>
      <c r="BG780" s="37"/>
      <c r="BH780" s="32"/>
      <c r="BI780" s="32"/>
    </row>
    <row r="781" spans="1:61" x14ac:dyDescent="0.25">
      <c r="A781" s="30"/>
      <c r="B781" s="32"/>
      <c r="C781" s="32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6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6"/>
      <c r="BF781" s="32"/>
      <c r="BG781" s="37"/>
      <c r="BH781" s="32"/>
      <c r="BI781" s="32"/>
    </row>
    <row r="782" spans="1:61" x14ac:dyDescent="0.25">
      <c r="A782" s="30"/>
      <c r="B782" s="32"/>
      <c r="C782" s="32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6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6"/>
      <c r="BF782" s="32"/>
      <c r="BG782" s="37"/>
      <c r="BH782" s="32"/>
      <c r="BI782" s="32"/>
    </row>
    <row r="783" spans="1:61" x14ac:dyDescent="0.25">
      <c r="A783" s="30"/>
      <c r="B783" s="32"/>
      <c r="C783" s="32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6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6"/>
      <c r="BF783" s="32"/>
      <c r="BG783" s="37"/>
      <c r="BH783" s="32"/>
      <c r="BI783" s="32"/>
    </row>
    <row r="784" spans="1:61" x14ac:dyDescent="0.25">
      <c r="A784" s="30"/>
      <c r="B784" s="32"/>
      <c r="C784" s="32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6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6"/>
      <c r="BF784" s="32"/>
      <c r="BG784" s="37"/>
      <c r="BH784" s="32"/>
      <c r="BI784" s="32"/>
    </row>
    <row r="785" spans="1:61" x14ac:dyDescent="0.25">
      <c r="A785" s="30"/>
      <c r="B785" s="32"/>
      <c r="C785" s="32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6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6"/>
      <c r="BF785" s="32"/>
      <c r="BG785" s="37"/>
      <c r="BH785" s="32"/>
      <c r="BI785" s="32"/>
    </row>
    <row r="786" spans="1:61" x14ac:dyDescent="0.25">
      <c r="A786" s="30"/>
      <c r="B786" s="32"/>
      <c r="C786" s="32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6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6"/>
      <c r="BF786" s="32"/>
      <c r="BG786" s="37"/>
      <c r="BH786" s="32"/>
      <c r="BI786" s="32"/>
    </row>
    <row r="787" spans="1:61" x14ac:dyDescent="0.25">
      <c r="A787" s="30"/>
      <c r="B787" s="32"/>
      <c r="C787" s="32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6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6"/>
      <c r="BF787" s="32"/>
      <c r="BG787" s="37"/>
      <c r="BH787" s="32"/>
      <c r="BI787" s="32"/>
    </row>
    <row r="788" spans="1:61" x14ac:dyDescent="0.25">
      <c r="A788" s="30"/>
      <c r="B788" s="32"/>
      <c r="C788" s="32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6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6"/>
      <c r="BF788" s="32"/>
      <c r="BG788" s="37"/>
      <c r="BH788" s="32"/>
      <c r="BI788" s="32"/>
    </row>
    <row r="789" spans="1:61" x14ac:dyDescent="0.25">
      <c r="A789" s="30"/>
      <c r="B789" s="32"/>
      <c r="C789" s="32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6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6"/>
      <c r="BF789" s="32"/>
      <c r="BG789" s="37"/>
      <c r="BH789" s="32"/>
      <c r="BI789" s="32"/>
    </row>
    <row r="790" spans="1:61" x14ac:dyDescent="0.25">
      <c r="A790" s="30"/>
      <c r="B790" s="32"/>
      <c r="C790" s="32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6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6"/>
      <c r="BF790" s="32"/>
      <c r="BG790" s="37"/>
      <c r="BH790" s="32"/>
      <c r="BI790" s="32"/>
    </row>
    <row r="791" spans="1:61" x14ac:dyDescent="0.25">
      <c r="A791" s="30"/>
      <c r="B791" s="32"/>
      <c r="C791" s="32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6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6"/>
      <c r="BF791" s="32"/>
      <c r="BG791" s="37"/>
      <c r="BH791" s="32"/>
      <c r="BI791" s="32"/>
    </row>
    <row r="792" spans="1:61" x14ac:dyDescent="0.25">
      <c r="A792" s="30"/>
      <c r="B792" s="32"/>
      <c r="C792" s="32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6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6"/>
      <c r="BF792" s="32"/>
      <c r="BG792" s="37"/>
      <c r="BH792" s="32"/>
      <c r="BI792" s="32"/>
    </row>
    <row r="793" spans="1:61" x14ac:dyDescent="0.25">
      <c r="A793" s="30"/>
      <c r="B793" s="32"/>
      <c r="C793" s="32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6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6"/>
      <c r="BF793" s="32"/>
      <c r="BG793" s="37"/>
      <c r="BH793" s="32"/>
      <c r="BI793" s="32"/>
    </row>
    <row r="794" spans="1:61" x14ac:dyDescent="0.25">
      <c r="A794" s="30"/>
      <c r="B794" s="32"/>
      <c r="C794" s="32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6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6"/>
      <c r="BF794" s="32"/>
      <c r="BG794" s="37"/>
      <c r="BH794" s="32"/>
      <c r="BI794" s="32"/>
    </row>
    <row r="795" spans="1:61" x14ac:dyDescent="0.25">
      <c r="A795" s="30"/>
      <c r="B795" s="32"/>
      <c r="C795" s="32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6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6"/>
      <c r="BF795" s="32"/>
      <c r="BG795" s="37"/>
      <c r="BH795" s="32"/>
      <c r="BI795" s="32"/>
    </row>
    <row r="796" spans="1:61" x14ac:dyDescent="0.25">
      <c r="A796" s="30"/>
      <c r="B796" s="32"/>
      <c r="C796" s="32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6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6"/>
      <c r="BF796" s="32"/>
      <c r="BG796" s="37"/>
      <c r="BH796" s="32"/>
      <c r="BI796" s="32"/>
    </row>
    <row r="797" spans="1:61" x14ac:dyDescent="0.25">
      <c r="A797" s="30"/>
      <c r="B797" s="32"/>
      <c r="C797" s="32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6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6"/>
      <c r="BF797" s="32"/>
      <c r="BG797" s="37"/>
      <c r="BH797" s="32"/>
      <c r="BI797" s="32"/>
    </row>
    <row r="798" spans="1:61" x14ac:dyDescent="0.25">
      <c r="A798" s="30"/>
      <c r="B798" s="32"/>
      <c r="C798" s="32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6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6"/>
      <c r="BF798" s="32"/>
      <c r="BG798" s="37"/>
      <c r="BH798" s="32"/>
      <c r="BI798" s="32"/>
    </row>
    <row r="799" spans="1:61" x14ac:dyDescent="0.25">
      <c r="A799" s="30"/>
      <c r="B799" s="32"/>
      <c r="C799" s="32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6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6"/>
      <c r="BF799" s="32"/>
      <c r="BG799" s="37"/>
      <c r="BH799" s="32"/>
      <c r="BI799" s="32"/>
    </row>
    <row r="800" spans="1:61" x14ac:dyDescent="0.25">
      <c r="A800" s="30"/>
      <c r="B800" s="32"/>
      <c r="C800" s="32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6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6"/>
      <c r="BF800" s="32"/>
      <c r="BG800" s="37"/>
      <c r="BH800" s="32"/>
      <c r="BI800" s="32"/>
    </row>
    <row r="801" spans="1:61" x14ac:dyDescent="0.25">
      <c r="A801" s="30"/>
      <c r="B801" s="32"/>
      <c r="C801" s="32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6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6"/>
      <c r="BF801" s="32"/>
      <c r="BG801" s="37"/>
      <c r="BH801" s="32"/>
      <c r="BI801" s="32"/>
    </row>
    <row r="802" spans="1:61" x14ac:dyDescent="0.25">
      <c r="A802" s="30"/>
      <c r="B802" s="32"/>
      <c r="C802" s="32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6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6"/>
      <c r="BF802" s="32"/>
      <c r="BG802" s="37"/>
      <c r="BH802" s="32"/>
      <c r="BI802" s="32"/>
    </row>
    <row r="803" spans="1:61" x14ac:dyDescent="0.25">
      <c r="A803" s="30"/>
      <c r="B803" s="32"/>
      <c r="C803" s="32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6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6"/>
      <c r="BF803" s="32"/>
      <c r="BG803" s="37"/>
      <c r="BH803" s="32"/>
      <c r="BI803" s="32"/>
    </row>
    <row r="804" spans="1:61" x14ac:dyDescent="0.25">
      <c r="A804" s="30"/>
      <c r="B804" s="32"/>
      <c r="C804" s="32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6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6"/>
      <c r="BF804" s="32"/>
      <c r="BG804" s="37"/>
      <c r="BH804" s="32"/>
      <c r="BI804" s="32"/>
    </row>
    <row r="805" spans="1:61" x14ac:dyDescent="0.25">
      <c r="A805" s="30"/>
      <c r="B805" s="32"/>
      <c r="C805" s="32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6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6"/>
      <c r="BF805" s="32"/>
      <c r="BG805" s="37"/>
      <c r="BH805" s="32"/>
      <c r="BI805" s="32"/>
    </row>
    <row r="806" spans="1:61" x14ac:dyDescent="0.25">
      <c r="A806" s="30"/>
      <c r="B806" s="32"/>
      <c r="C806" s="32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6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6"/>
      <c r="BF806" s="32"/>
      <c r="BG806" s="37"/>
      <c r="BH806" s="32"/>
      <c r="BI806" s="32"/>
    </row>
    <row r="807" spans="1:61" x14ac:dyDescent="0.25">
      <c r="A807" s="30"/>
      <c r="B807" s="32"/>
      <c r="C807" s="32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6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6"/>
      <c r="BF807" s="32"/>
      <c r="BG807" s="37"/>
      <c r="BH807" s="32"/>
      <c r="BI807" s="32"/>
    </row>
    <row r="808" spans="1:61" x14ac:dyDescent="0.25">
      <c r="A808" s="30"/>
      <c r="B808" s="32"/>
      <c r="C808" s="32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6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6"/>
      <c r="BF808" s="32"/>
      <c r="BG808" s="37"/>
      <c r="BH808" s="32"/>
      <c r="BI808" s="32"/>
    </row>
    <row r="809" spans="1:61" x14ac:dyDescent="0.25">
      <c r="A809" s="30"/>
      <c r="B809" s="32"/>
      <c r="C809" s="32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6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6"/>
      <c r="BF809" s="32"/>
      <c r="BG809" s="37"/>
      <c r="BH809" s="32"/>
      <c r="BI809" s="32"/>
    </row>
    <row r="810" spans="1:61" x14ac:dyDescent="0.25">
      <c r="A810" s="30"/>
      <c r="B810" s="32"/>
      <c r="C810" s="32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6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6"/>
      <c r="BF810" s="32"/>
      <c r="BG810" s="37"/>
      <c r="BH810" s="32"/>
      <c r="BI810" s="32"/>
    </row>
    <row r="811" spans="1:61" x14ac:dyDescent="0.25">
      <c r="A811" s="30"/>
      <c r="B811" s="32"/>
      <c r="C811" s="32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6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6"/>
      <c r="BF811" s="32"/>
      <c r="BG811" s="37"/>
      <c r="BH811" s="32"/>
      <c r="BI811" s="32"/>
    </row>
    <row r="812" spans="1:61" x14ac:dyDescent="0.25">
      <c r="A812" s="30"/>
      <c r="B812" s="32"/>
      <c r="C812" s="32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6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6"/>
      <c r="BF812" s="32"/>
      <c r="BG812" s="37"/>
      <c r="BH812" s="32"/>
      <c r="BI812" s="32"/>
    </row>
    <row r="813" spans="1:61" x14ac:dyDescent="0.25">
      <c r="A813" s="30"/>
      <c r="B813" s="32"/>
      <c r="C813" s="32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6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6"/>
      <c r="BF813" s="32"/>
      <c r="BG813" s="37"/>
      <c r="BH813" s="32"/>
      <c r="BI813" s="32"/>
    </row>
    <row r="814" spans="1:61" x14ac:dyDescent="0.25">
      <c r="A814" s="30"/>
      <c r="B814" s="32"/>
      <c r="C814" s="32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6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6"/>
      <c r="BF814" s="32"/>
      <c r="BG814" s="37"/>
      <c r="BH814" s="32"/>
      <c r="BI814" s="32"/>
    </row>
    <row r="815" spans="1:61" x14ac:dyDescent="0.25">
      <c r="A815" s="30"/>
      <c r="B815" s="32"/>
      <c r="C815" s="32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6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6"/>
      <c r="BF815" s="32"/>
      <c r="BG815" s="37"/>
      <c r="BH815" s="32"/>
      <c r="BI815" s="32"/>
    </row>
    <row r="816" spans="1:61" x14ac:dyDescent="0.25">
      <c r="A816" s="30"/>
      <c r="B816" s="32"/>
      <c r="C816" s="32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6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6"/>
      <c r="BF816" s="32"/>
      <c r="BG816" s="37"/>
      <c r="BH816" s="32"/>
      <c r="BI816" s="32"/>
    </row>
    <row r="817" spans="1:61" x14ac:dyDescent="0.25">
      <c r="A817" s="30"/>
      <c r="B817" s="32"/>
      <c r="C817" s="32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6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6"/>
      <c r="BF817" s="32"/>
      <c r="BG817" s="37"/>
      <c r="BH817" s="32"/>
      <c r="BI817" s="32"/>
    </row>
    <row r="818" spans="1:61" x14ac:dyDescent="0.25">
      <c r="A818" s="30"/>
      <c r="B818" s="32"/>
      <c r="C818" s="32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6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6"/>
      <c r="BF818" s="32"/>
      <c r="BG818" s="37"/>
      <c r="BH818" s="32"/>
      <c r="BI818" s="32"/>
    </row>
    <row r="819" spans="1:61" x14ac:dyDescent="0.25">
      <c r="A819" s="30"/>
      <c r="B819" s="32"/>
      <c r="C819" s="32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6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6"/>
      <c r="BF819" s="32"/>
      <c r="BG819" s="37"/>
      <c r="BH819" s="32"/>
      <c r="BI819" s="32"/>
    </row>
    <row r="820" spans="1:61" x14ac:dyDescent="0.25">
      <c r="A820" s="30"/>
      <c r="B820" s="32"/>
      <c r="C820" s="32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6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6"/>
      <c r="BF820" s="32"/>
      <c r="BG820" s="37"/>
      <c r="BH820" s="32"/>
      <c r="BI820" s="32"/>
    </row>
    <row r="821" spans="1:61" x14ac:dyDescent="0.25">
      <c r="A821" s="30"/>
      <c r="B821" s="32"/>
      <c r="C821" s="32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6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6"/>
      <c r="BF821" s="32"/>
      <c r="BG821" s="37"/>
      <c r="BH821" s="32"/>
      <c r="BI821" s="32"/>
    </row>
    <row r="822" spans="1:61" x14ac:dyDescent="0.25">
      <c r="A822" s="30"/>
      <c r="B822" s="32"/>
      <c r="C822" s="32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6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6"/>
      <c r="BF822" s="32"/>
      <c r="BG822" s="37"/>
      <c r="BH822" s="32"/>
      <c r="BI822" s="32"/>
    </row>
    <row r="823" spans="1:61" x14ac:dyDescent="0.25">
      <c r="A823" s="30"/>
      <c r="B823" s="32"/>
      <c r="C823" s="32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6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6"/>
      <c r="BF823" s="32"/>
      <c r="BG823" s="37"/>
      <c r="BH823" s="32"/>
      <c r="BI823" s="32"/>
    </row>
    <row r="824" spans="1:61" x14ac:dyDescent="0.25">
      <c r="A824" s="30"/>
      <c r="B824" s="32"/>
      <c r="C824" s="32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6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6"/>
      <c r="BF824" s="32"/>
      <c r="BG824" s="37"/>
      <c r="BH824" s="32"/>
      <c r="BI824" s="32"/>
    </row>
    <row r="825" spans="1:61" x14ac:dyDescent="0.25">
      <c r="A825" s="30"/>
      <c r="B825" s="32"/>
      <c r="C825" s="32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6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6"/>
      <c r="BF825" s="32"/>
      <c r="BG825" s="37"/>
      <c r="BH825" s="32"/>
      <c r="BI825" s="32"/>
    </row>
    <row r="826" spans="1:61" x14ac:dyDescent="0.25">
      <c r="A826" s="30"/>
      <c r="B826" s="32"/>
      <c r="C826" s="32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6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6"/>
      <c r="BF826" s="32"/>
      <c r="BG826" s="37"/>
      <c r="BH826" s="32"/>
      <c r="BI826" s="32"/>
    </row>
    <row r="827" spans="1:61" x14ac:dyDescent="0.25">
      <c r="A827" s="30"/>
      <c r="B827" s="32"/>
      <c r="C827" s="32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6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6"/>
      <c r="BF827" s="32"/>
      <c r="BG827" s="37"/>
      <c r="BH827" s="32"/>
      <c r="BI827" s="32"/>
    </row>
    <row r="828" spans="1:61" x14ac:dyDescent="0.25">
      <c r="A828" s="30"/>
      <c r="B828" s="32"/>
      <c r="C828" s="32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6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6"/>
      <c r="BF828" s="32"/>
      <c r="BG828" s="37"/>
      <c r="BH828" s="32"/>
      <c r="BI828" s="32"/>
    </row>
    <row r="829" spans="1:61" x14ac:dyDescent="0.25">
      <c r="A829" s="30"/>
      <c r="B829" s="32"/>
      <c r="C829" s="32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6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6"/>
      <c r="BF829" s="32"/>
      <c r="BG829" s="37"/>
      <c r="BH829" s="32"/>
      <c r="BI829" s="32"/>
    </row>
    <row r="830" spans="1:61" x14ac:dyDescent="0.25">
      <c r="A830" s="30"/>
      <c r="B830" s="32"/>
      <c r="C830" s="32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6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6"/>
      <c r="BF830" s="32"/>
      <c r="BG830" s="37"/>
      <c r="BH830" s="32"/>
      <c r="BI830" s="32"/>
    </row>
    <row r="831" spans="1:61" x14ac:dyDescent="0.25">
      <c r="A831" s="30"/>
      <c r="B831" s="32"/>
      <c r="C831" s="32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6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6"/>
      <c r="BF831" s="32"/>
      <c r="BG831" s="37"/>
      <c r="BH831" s="32"/>
      <c r="BI831" s="32"/>
    </row>
    <row r="832" spans="1:61" x14ac:dyDescent="0.25">
      <c r="A832" s="30"/>
      <c r="B832" s="32"/>
      <c r="C832" s="32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6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6"/>
      <c r="BF832" s="32"/>
      <c r="BG832" s="37"/>
      <c r="BH832" s="32"/>
      <c r="BI832" s="32"/>
    </row>
    <row r="833" spans="1:61" x14ac:dyDescent="0.25">
      <c r="A833" s="30"/>
      <c r="B833" s="32"/>
      <c r="C833" s="32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6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6"/>
      <c r="BF833" s="32"/>
      <c r="BG833" s="37"/>
      <c r="BH833" s="32"/>
      <c r="BI833" s="32"/>
    </row>
    <row r="834" spans="1:61" x14ac:dyDescent="0.25">
      <c r="A834" s="30"/>
      <c r="B834" s="32"/>
      <c r="C834" s="32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6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6"/>
      <c r="BF834" s="32"/>
      <c r="BG834" s="37"/>
      <c r="BH834" s="32"/>
      <c r="BI834" s="32"/>
    </row>
    <row r="835" spans="1:61" x14ac:dyDescent="0.25">
      <c r="A835" s="30"/>
      <c r="B835" s="32"/>
      <c r="C835" s="32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6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6"/>
      <c r="BF835" s="32"/>
      <c r="BG835" s="37"/>
      <c r="BH835" s="32"/>
      <c r="BI835" s="32"/>
    </row>
    <row r="836" spans="1:61" x14ac:dyDescent="0.25">
      <c r="A836" s="30"/>
      <c r="B836" s="32"/>
      <c r="C836" s="32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6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6"/>
      <c r="BF836" s="32"/>
      <c r="BG836" s="37"/>
      <c r="BH836" s="32"/>
      <c r="BI836" s="32"/>
    </row>
    <row r="837" spans="1:61" x14ac:dyDescent="0.25">
      <c r="A837" s="30"/>
      <c r="B837" s="32"/>
      <c r="C837" s="32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6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6"/>
      <c r="BF837" s="32"/>
      <c r="BG837" s="37"/>
      <c r="BH837" s="32"/>
      <c r="BI837" s="32"/>
    </row>
    <row r="838" spans="1:61" x14ac:dyDescent="0.25">
      <c r="A838" s="30"/>
      <c r="B838" s="32"/>
      <c r="C838" s="32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6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6"/>
      <c r="BF838" s="32"/>
      <c r="BG838" s="37"/>
      <c r="BH838" s="32"/>
      <c r="BI838" s="32"/>
    </row>
    <row r="839" spans="1:61" x14ac:dyDescent="0.25">
      <c r="A839" s="30"/>
      <c r="B839" s="32"/>
      <c r="C839" s="32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6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6"/>
      <c r="BF839" s="32"/>
      <c r="BG839" s="37"/>
      <c r="BH839" s="32"/>
      <c r="BI839" s="32"/>
    </row>
    <row r="840" spans="1:61" x14ac:dyDescent="0.25">
      <c r="A840" s="30"/>
      <c r="B840" s="32"/>
      <c r="C840" s="32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6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6"/>
      <c r="BF840" s="32"/>
      <c r="BG840" s="37"/>
      <c r="BH840" s="32"/>
      <c r="BI840" s="32"/>
    </row>
    <row r="841" spans="1:61" x14ac:dyDescent="0.25">
      <c r="A841" s="30"/>
      <c r="B841" s="32"/>
      <c r="C841" s="32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6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6"/>
      <c r="BF841" s="32"/>
      <c r="BG841" s="37"/>
      <c r="BH841" s="32"/>
      <c r="BI841" s="32"/>
    </row>
    <row r="842" spans="1:61" x14ac:dyDescent="0.25">
      <c r="A842" s="30"/>
      <c r="B842" s="32"/>
      <c r="C842" s="32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6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6"/>
      <c r="BF842" s="32"/>
      <c r="BG842" s="37"/>
      <c r="BH842" s="32"/>
      <c r="BI842" s="32"/>
    </row>
    <row r="843" spans="1:61" x14ac:dyDescent="0.25">
      <c r="A843" s="30"/>
      <c r="B843" s="32"/>
      <c r="C843" s="32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6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6"/>
      <c r="BF843" s="32"/>
      <c r="BG843" s="37"/>
      <c r="BH843" s="32"/>
      <c r="BI843" s="32"/>
    </row>
    <row r="844" spans="1:61" x14ac:dyDescent="0.25">
      <c r="A844" s="30"/>
      <c r="B844" s="32"/>
      <c r="C844" s="32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6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6"/>
      <c r="BF844" s="32"/>
      <c r="BG844" s="37"/>
      <c r="BH844" s="32"/>
      <c r="BI844" s="32"/>
    </row>
    <row r="845" spans="1:61" x14ac:dyDescent="0.25">
      <c r="A845" s="30"/>
      <c r="B845" s="32"/>
      <c r="C845" s="32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6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6"/>
      <c r="BF845" s="32"/>
      <c r="BG845" s="37"/>
      <c r="BH845" s="32"/>
      <c r="BI845" s="32"/>
    </row>
    <row r="846" spans="1:61" x14ac:dyDescent="0.25">
      <c r="A846" s="30"/>
      <c r="B846" s="32"/>
      <c r="C846" s="32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6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6"/>
      <c r="BF846" s="32"/>
      <c r="BG846" s="37"/>
      <c r="BH846" s="32"/>
      <c r="BI846" s="32"/>
    </row>
    <row r="847" spans="1:61" x14ac:dyDescent="0.25">
      <c r="A847" s="30"/>
      <c r="B847" s="32"/>
      <c r="C847" s="32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6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6"/>
      <c r="BF847" s="32"/>
      <c r="BG847" s="37"/>
      <c r="BH847" s="32"/>
      <c r="BI847" s="32"/>
    </row>
    <row r="848" spans="1:61" x14ac:dyDescent="0.25">
      <c r="A848" s="30"/>
      <c r="B848" s="32"/>
      <c r="C848" s="32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6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6"/>
      <c r="BF848" s="32"/>
      <c r="BG848" s="37"/>
      <c r="BH848" s="32"/>
      <c r="BI848" s="32"/>
    </row>
    <row r="849" spans="1:61" x14ac:dyDescent="0.25">
      <c r="A849" s="30"/>
      <c r="B849" s="32"/>
      <c r="C849" s="32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6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6"/>
      <c r="BF849" s="32"/>
      <c r="BG849" s="37"/>
      <c r="BH849" s="32"/>
      <c r="BI849" s="32"/>
    </row>
    <row r="850" spans="1:61" x14ac:dyDescent="0.25">
      <c r="A850" s="30"/>
      <c r="B850" s="32"/>
      <c r="C850" s="32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6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6"/>
      <c r="BF850" s="32"/>
      <c r="BG850" s="37"/>
      <c r="BH850" s="32"/>
      <c r="BI850" s="32"/>
    </row>
    <row r="851" spans="1:61" x14ac:dyDescent="0.25">
      <c r="A851" s="30"/>
      <c r="B851" s="32"/>
      <c r="C851" s="32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6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6"/>
      <c r="BF851" s="32"/>
      <c r="BG851" s="37"/>
      <c r="BH851" s="32"/>
      <c r="BI851" s="32"/>
    </row>
    <row r="852" spans="1:61" x14ac:dyDescent="0.25">
      <c r="A852" s="30"/>
      <c r="B852" s="32"/>
      <c r="C852" s="32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6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6"/>
      <c r="BF852" s="32"/>
      <c r="BG852" s="37"/>
      <c r="BH852" s="32"/>
      <c r="BI852" s="32"/>
    </row>
    <row r="853" spans="1:61" x14ac:dyDescent="0.25">
      <c r="A853" s="30"/>
      <c r="B853" s="32"/>
      <c r="C853" s="32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6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6"/>
      <c r="BF853" s="32"/>
      <c r="BG853" s="37"/>
      <c r="BH853" s="32"/>
      <c r="BI853" s="32"/>
    </row>
    <row r="854" spans="1:61" x14ac:dyDescent="0.25">
      <c r="A854" s="30"/>
      <c r="B854" s="32"/>
      <c r="C854" s="32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6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6"/>
      <c r="BF854" s="32"/>
      <c r="BG854" s="37"/>
      <c r="BH854" s="32"/>
      <c r="BI854" s="32"/>
    </row>
    <row r="855" spans="1:61" x14ac:dyDescent="0.25">
      <c r="A855" s="30"/>
      <c r="B855" s="32"/>
      <c r="C855" s="32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6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6"/>
      <c r="BF855" s="32"/>
      <c r="BG855" s="37"/>
      <c r="BH855" s="32"/>
      <c r="BI855" s="32"/>
    </row>
    <row r="856" spans="1:61" x14ac:dyDescent="0.25">
      <c r="A856" s="30"/>
      <c r="B856" s="32"/>
      <c r="C856" s="32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6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6"/>
      <c r="BF856" s="32"/>
      <c r="BG856" s="37"/>
      <c r="BH856" s="32"/>
      <c r="BI856" s="32"/>
    </row>
    <row r="857" spans="1:61" x14ac:dyDescent="0.25">
      <c r="A857" s="30"/>
      <c r="B857" s="32"/>
      <c r="C857" s="32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6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6"/>
      <c r="BF857" s="32"/>
      <c r="BG857" s="37"/>
      <c r="BH857" s="32"/>
      <c r="BI857" s="32"/>
    </row>
    <row r="858" spans="1:61" x14ac:dyDescent="0.25">
      <c r="A858" s="30"/>
      <c r="B858" s="32"/>
      <c r="C858" s="32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6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6"/>
      <c r="BF858" s="32"/>
      <c r="BG858" s="37"/>
      <c r="BH858" s="32"/>
      <c r="BI858" s="32"/>
    </row>
    <row r="859" spans="1:61" x14ac:dyDescent="0.25">
      <c r="A859" s="30"/>
      <c r="B859" s="32"/>
      <c r="C859" s="32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6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6"/>
      <c r="BF859" s="32"/>
      <c r="BG859" s="37"/>
      <c r="BH859" s="32"/>
      <c r="BI859" s="32"/>
    </row>
    <row r="860" spans="1:61" x14ac:dyDescent="0.25">
      <c r="A860" s="30"/>
      <c r="B860" s="32"/>
      <c r="C860" s="32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6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6"/>
      <c r="BF860" s="32"/>
      <c r="BG860" s="37"/>
      <c r="BH860" s="32"/>
      <c r="BI860" s="32"/>
    </row>
    <row r="861" spans="1:61" x14ac:dyDescent="0.25">
      <c r="A861" s="30"/>
      <c r="B861" s="32"/>
      <c r="C861" s="32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6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6"/>
      <c r="BF861" s="32"/>
      <c r="BG861" s="37"/>
      <c r="BH861" s="32"/>
      <c r="BI861" s="32"/>
    </row>
    <row r="862" spans="1:61" x14ac:dyDescent="0.25">
      <c r="A862" s="30"/>
      <c r="B862" s="32"/>
      <c r="C862" s="32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6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6"/>
      <c r="BF862" s="32"/>
      <c r="BG862" s="37"/>
      <c r="BH862" s="32"/>
      <c r="BI862" s="32"/>
    </row>
    <row r="863" spans="1:61" x14ac:dyDescent="0.25">
      <c r="A863" s="30"/>
      <c r="B863" s="32"/>
      <c r="C863" s="32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6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6"/>
      <c r="BF863" s="32"/>
      <c r="BG863" s="37"/>
      <c r="BH863" s="32"/>
      <c r="BI863" s="32"/>
    </row>
    <row r="864" spans="1:61" x14ac:dyDescent="0.25">
      <c r="A864" s="30"/>
      <c r="B864" s="32"/>
      <c r="C864" s="32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6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6"/>
      <c r="BF864" s="32"/>
      <c r="BG864" s="37"/>
      <c r="BH864" s="32"/>
      <c r="BI864" s="32"/>
    </row>
    <row r="865" spans="1:61" x14ac:dyDescent="0.25">
      <c r="A865" s="30"/>
      <c r="B865" s="32"/>
      <c r="C865" s="32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6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6"/>
      <c r="BF865" s="32"/>
      <c r="BG865" s="37"/>
      <c r="BH865" s="32"/>
      <c r="BI865" s="32"/>
    </row>
    <row r="866" spans="1:61" x14ac:dyDescent="0.25">
      <c r="A866" s="30"/>
      <c r="B866" s="32"/>
      <c r="C866" s="32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6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6"/>
      <c r="BF866" s="32"/>
      <c r="BG866" s="37"/>
      <c r="BH866" s="32"/>
      <c r="BI866" s="32"/>
    </row>
    <row r="867" spans="1:61" x14ac:dyDescent="0.25">
      <c r="A867" s="30"/>
      <c r="B867" s="32"/>
      <c r="C867" s="32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6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6"/>
      <c r="BF867" s="32"/>
      <c r="BG867" s="37"/>
      <c r="BH867" s="32"/>
      <c r="BI867" s="32"/>
    </row>
    <row r="868" spans="1:61" x14ac:dyDescent="0.25">
      <c r="A868" s="30"/>
      <c r="B868" s="32"/>
      <c r="C868" s="32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6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6"/>
      <c r="BF868" s="32"/>
      <c r="BG868" s="37"/>
      <c r="BH868" s="32"/>
      <c r="BI868" s="32"/>
    </row>
    <row r="869" spans="1:61" x14ac:dyDescent="0.25">
      <c r="A869" s="30"/>
      <c r="B869" s="32"/>
      <c r="C869" s="32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6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6"/>
      <c r="BF869" s="32"/>
      <c r="BG869" s="37"/>
      <c r="BH869" s="32"/>
      <c r="BI869" s="32"/>
    </row>
    <row r="870" spans="1:61" x14ac:dyDescent="0.25">
      <c r="A870" s="30"/>
      <c r="B870" s="32"/>
      <c r="C870" s="32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6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6"/>
      <c r="BF870" s="32"/>
      <c r="BG870" s="37"/>
      <c r="BH870" s="32"/>
      <c r="BI870" s="32"/>
    </row>
    <row r="871" spans="1:61" x14ac:dyDescent="0.25">
      <c r="A871" s="30"/>
      <c r="B871" s="32"/>
      <c r="C871" s="32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6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6"/>
      <c r="BF871" s="32"/>
      <c r="BG871" s="37"/>
      <c r="BH871" s="32"/>
      <c r="BI871" s="32"/>
    </row>
    <row r="872" spans="1:61" x14ac:dyDescent="0.25">
      <c r="A872" s="30"/>
      <c r="B872" s="32"/>
      <c r="C872" s="32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6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6"/>
      <c r="BF872" s="32"/>
      <c r="BG872" s="37"/>
      <c r="BH872" s="32"/>
      <c r="BI872" s="32"/>
    </row>
    <row r="873" spans="1:61" x14ac:dyDescent="0.25">
      <c r="A873" s="30"/>
      <c r="B873" s="32"/>
      <c r="C873" s="32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6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6"/>
      <c r="BF873" s="32"/>
      <c r="BG873" s="37"/>
      <c r="BH873" s="32"/>
      <c r="BI873" s="32"/>
    </row>
    <row r="874" spans="1:61" x14ac:dyDescent="0.25">
      <c r="A874" s="30"/>
      <c r="B874" s="32"/>
      <c r="C874" s="32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6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6"/>
      <c r="BF874" s="32"/>
      <c r="BG874" s="37"/>
      <c r="BH874" s="32"/>
      <c r="BI874" s="32"/>
    </row>
    <row r="875" spans="1:61" x14ac:dyDescent="0.25">
      <c r="A875" s="30"/>
      <c r="B875" s="32"/>
      <c r="C875" s="32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6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6"/>
      <c r="BF875" s="32"/>
      <c r="BG875" s="37"/>
      <c r="BH875" s="32"/>
      <c r="BI875" s="32"/>
    </row>
    <row r="876" spans="1:61" x14ac:dyDescent="0.25">
      <c r="A876" s="30"/>
      <c r="B876" s="32"/>
      <c r="C876" s="32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6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6"/>
      <c r="BF876" s="32"/>
      <c r="BG876" s="37"/>
      <c r="BH876" s="32"/>
      <c r="BI876" s="32"/>
    </row>
    <row r="877" spans="1:61" x14ac:dyDescent="0.25">
      <c r="A877" s="30"/>
      <c r="B877" s="32"/>
      <c r="C877" s="32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6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6"/>
      <c r="BF877" s="32"/>
      <c r="BG877" s="37"/>
      <c r="BH877" s="32"/>
      <c r="BI877" s="32"/>
    </row>
    <row r="878" spans="1:61" x14ac:dyDescent="0.25">
      <c r="A878" s="30"/>
      <c r="B878" s="32"/>
      <c r="C878" s="32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6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6"/>
      <c r="BF878" s="32"/>
      <c r="BG878" s="37"/>
      <c r="BH878" s="32"/>
      <c r="BI878" s="32"/>
    </row>
    <row r="879" spans="1:61" x14ac:dyDescent="0.25">
      <c r="A879" s="30"/>
      <c r="B879" s="32"/>
      <c r="C879" s="32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6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6"/>
      <c r="BF879" s="32"/>
      <c r="BG879" s="37"/>
      <c r="BH879" s="32"/>
      <c r="BI879" s="32"/>
    </row>
    <row r="880" spans="1:61" x14ac:dyDescent="0.25">
      <c r="A880" s="30"/>
      <c r="B880" s="32"/>
      <c r="C880" s="32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6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6"/>
      <c r="BF880" s="32"/>
      <c r="BG880" s="37"/>
      <c r="BH880" s="32"/>
      <c r="BI880" s="32"/>
    </row>
    <row r="881" spans="1:61" x14ac:dyDescent="0.25">
      <c r="A881" s="30"/>
      <c r="B881" s="32"/>
      <c r="C881" s="32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6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6"/>
      <c r="BF881" s="32"/>
      <c r="BG881" s="37"/>
      <c r="BH881" s="32"/>
      <c r="BI881" s="32"/>
    </row>
    <row r="882" spans="1:61" x14ac:dyDescent="0.25">
      <c r="A882" s="30"/>
      <c r="B882" s="32"/>
      <c r="C882" s="32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6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6"/>
      <c r="BF882" s="32"/>
      <c r="BG882" s="37"/>
      <c r="BH882" s="32"/>
      <c r="BI882" s="32"/>
    </row>
    <row r="883" spans="1:61" x14ac:dyDescent="0.25">
      <c r="A883" s="30"/>
      <c r="B883" s="32"/>
      <c r="C883" s="32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6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6"/>
      <c r="BF883" s="32"/>
      <c r="BG883" s="37"/>
      <c r="BH883" s="32"/>
      <c r="BI883" s="32"/>
    </row>
    <row r="884" spans="1:61" x14ac:dyDescent="0.25">
      <c r="A884" s="30"/>
      <c r="B884" s="32"/>
      <c r="C884" s="32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6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6"/>
      <c r="BF884" s="32"/>
      <c r="BG884" s="37"/>
      <c r="BH884" s="32"/>
      <c r="BI884" s="32"/>
    </row>
    <row r="885" spans="1:61" x14ac:dyDescent="0.25">
      <c r="A885" s="30"/>
      <c r="B885" s="32"/>
      <c r="C885" s="32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6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6"/>
      <c r="BF885" s="32"/>
      <c r="BG885" s="37"/>
      <c r="BH885" s="32"/>
      <c r="BI885" s="32"/>
    </row>
    <row r="886" spans="1:61" x14ac:dyDescent="0.25">
      <c r="A886" s="30"/>
      <c r="B886" s="32"/>
      <c r="C886" s="32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6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6"/>
      <c r="BF886" s="32"/>
      <c r="BG886" s="37"/>
      <c r="BH886" s="32"/>
      <c r="BI886" s="32"/>
    </row>
    <row r="887" spans="1:61" x14ac:dyDescent="0.25">
      <c r="A887" s="30"/>
      <c r="B887" s="32"/>
      <c r="C887" s="32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6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6"/>
      <c r="BF887" s="32"/>
      <c r="BG887" s="37"/>
      <c r="BH887" s="32"/>
      <c r="BI887" s="32"/>
    </row>
    <row r="888" spans="1:61" x14ac:dyDescent="0.25">
      <c r="A888" s="30"/>
      <c r="B888" s="32"/>
      <c r="C888" s="32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6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6"/>
      <c r="BF888" s="32"/>
      <c r="BG888" s="37"/>
      <c r="BH888" s="32"/>
      <c r="BI888" s="32"/>
    </row>
    <row r="889" spans="1:61" x14ac:dyDescent="0.25">
      <c r="A889" s="30"/>
      <c r="B889" s="32"/>
      <c r="C889" s="32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6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6"/>
      <c r="BF889" s="32"/>
      <c r="BG889" s="37"/>
      <c r="BH889" s="32"/>
      <c r="BI889" s="32"/>
    </row>
    <row r="890" spans="1:61" x14ac:dyDescent="0.25">
      <c r="A890" s="30"/>
      <c r="B890" s="32"/>
      <c r="C890" s="32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6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6"/>
      <c r="BF890" s="32"/>
      <c r="BG890" s="37"/>
      <c r="BH890" s="32"/>
      <c r="BI890" s="32"/>
    </row>
    <row r="891" spans="1:61" x14ac:dyDescent="0.25">
      <c r="A891" s="30"/>
      <c r="B891" s="32"/>
      <c r="C891" s="32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6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6"/>
      <c r="BF891" s="32"/>
      <c r="BG891" s="37"/>
      <c r="BH891" s="32"/>
      <c r="BI891" s="32"/>
    </row>
    <row r="892" spans="1:61" x14ac:dyDescent="0.25">
      <c r="A892" s="30"/>
      <c r="B892" s="32"/>
      <c r="C892" s="32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6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6"/>
      <c r="BF892" s="32"/>
      <c r="BG892" s="37"/>
      <c r="BH892" s="32"/>
      <c r="BI892" s="32"/>
    </row>
    <row r="893" spans="1:61" x14ac:dyDescent="0.25">
      <c r="A893" s="30"/>
      <c r="B893" s="32"/>
      <c r="C893" s="32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6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6"/>
      <c r="BF893" s="32"/>
      <c r="BG893" s="37"/>
      <c r="BH893" s="32"/>
      <c r="BI893" s="32"/>
    </row>
    <row r="894" spans="1:61" x14ac:dyDescent="0.25">
      <c r="A894" s="30"/>
      <c r="B894" s="32"/>
      <c r="C894" s="32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6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6"/>
      <c r="BF894" s="32"/>
      <c r="BG894" s="37"/>
      <c r="BH894" s="32"/>
      <c r="BI894" s="32"/>
    </row>
    <row r="895" spans="1:61" x14ac:dyDescent="0.25">
      <c r="A895" s="30"/>
      <c r="B895" s="32"/>
      <c r="C895" s="32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6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6"/>
      <c r="BF895" s="32"/>
      <c r="BG895" s="37"/>
      <c r="BH895" s="32"/>
      <c r="BI895" s="32"/>
    </row>
    <row r="896" spans="1:61" x14ac:dyDescent="0.25">
      <c r="A896" s="30"/>
      <c r="B896" s="32"/>
      <c r="C896" s="32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6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6"/>
      <c r="BF896" s="32"/>
      <c r="BG896" s="37"/>
      <c r="BH896" s="32"/>
      <c r="BI896" s="32"/>
    </row>
    <row r="897" spans="1:61" x14ac:dyDescent="0.25">
      <c r="A897" s="30"/>
      <c r="B897" s="32"/>
      <c r="C897" s="32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6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6"/>
      <c r="BF897" s="32"/>
      <c r="BG897" s="37"/>
      <c r="BH897" s="32"/>
      <c r="BI897" s="32"/>
    </row>
    <row r="898" spans="1:61" x14ac:dyDescent="0.25">
      <c r="A898" s="30"/>
      <c r="B898" s="32"/>
      <c r="C898" s="32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6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6"/>
      <c r="BF898" s="32"/>
      <c r="BG898" s="37"/>
      <c r="BH898" s="32"/>
      <c r="BI898" s="32"/>
    </row>
    <row r="899" spans="1:61" x14ac:dyDescent="0.25">
      <c r="A899" s="30"/>
      <c r="B899" s="32"/>
      <c r="C899" s="32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6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6"/>
      <c r="BF899" s="32"/>
      <c r="BG899" s="37"/>
      <c r="BH899" s="32"/>
      <c r="BI899" s="32"/>
    </row>
    <row r="900" spans="1:61" x14ac:dyDescent="0.25">
      <c r="A900" s="30"/>
      <c r="B900" s="32"/>
      <c r="C900" s="32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6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6"/>
      <c r="BF900" s="32"/>
      <c r="BG900" s="37"/>
      <c r="BH900" s="32"/>
      <c r="BI900" s="32"/>
    </row>
    <row r="901" spans="1:61" x14ac:dyDescent="0.25">
      <c r="A901" s="30"/>
      <c r="B901" s="32"/>
      <c r="C901" s="32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6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6"/>
      <c r="BF901" s="32"/>
      <c r="BG901" s="37"/>
      <c r="BH901" s="32"/>
      <c r="BI901" s="32"/>
    </row>
    <row r="902" spans="1:61" x14ac:dyDescent="0.25">
      <c r="A902" s="30"/>
      <c r="B902" s="32"/>
      <c r="C902" s="32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6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6"/>
      <c r="BF902" s="32"/>
      <c r="BG902" s="37"/>
      <c r="BH902" s="32"/>
      <c r="BI902" s="32"/>
    </row>
    <row r="903" spans="1:61" x14ac:dyDescent="0.25">
      <c r="A903" s="30"/>
      <c r="B903" s="32"/>
      <c r="C903" s="32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6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6"/>
      <c r="BF903" s="32"/>
      <c r="BG903" s="37"/>
      <c r="BH903" s="32"/>
      <c r="BI903" s="32"/>
    </row>
    <row r="904" spans="1:61" x14ac:dyDescent="0.25">
      <c r="A904" s="30"/>
      <c r="B904" s="32"/>
      <c r="C904" s="32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6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6"/>
      <c r="BF904" s="32"/>
      <c r="BG904" s="37"/>
      <c r="BH904" s="32"/>
      <c r="BI904" s="32"/>
    </row>
    <row r="905" spans="1:61" x14ac:dyDescent="0.25">
      <c r="A905" s="30"/>
      <c r="B905" s="32"/>
      <c r="C905" s="32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6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6"/>
      <c r="BF905" s="32"/>
      <c r="BG905" s="37"/>
      <c r="BH905" s="32"/>
      <c r="BI905" s="32"/>
    </row>
    <row r="906" spans="1:61" x14ac:dyDescent="0.25">
      <c r="A906" s="30"/>
      <c r="B906" s="32"/>
      <c r="C906" s="32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6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6"/>
      <c r="BF906" s="32"/>
      <c r="BG906" s="37"/>
      <c r="BH906" s="32"/>
      <c r="BI906" s="32"/>
    </row>
    <row r="907" spans="1:61" x14ac:dyDescent="0.25">
      <c r="A907" s="30"/>
      <c r="B907" s="32"/>
      <c r="C907" s="32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6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6"/>
      <c r="BF907" s="32"/>
      <c r="BG907" s="37"/>
      <c r="BH907" s="32"/>
      <c r="BI907" s="32"/>
    </row>
    <row r="908" spans="1:61" x14ac:dyDescent="0.25">
      <c r="A908" s="30"/>
      <c r="B908" s="32"/>
      <c r="C908" s="32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6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6"/>
      <c r="BF908" s="32"/>
      <c r="BG908" s="37"/>
      <c r="BH908" s="32"/>
      <c r="BI908" s="32"/>
    </row>
    <row r="909" spans="1:61" x14ac:dyDescent="0.25">
      <c r="A909" s="30"/>
      <c r="B909" s="32"/>
      <c r="C909" s="32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6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6"/>
      <c r="BF909" s="32"/>
      <c r="BG909" s="37"/>
      <c r="BH909" s="32"/>
      <c r="BI909" s="32"/>
    </row>
    <row r="910" spans="1:61" x14ac:dyDescent="0.25">
      <c r="A910" s="30"/>
      <c r="B910" s="32"/>
      <c r="C910" s="32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6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6"/>
      <c r="BF910" s="32"/>
      <c r="BG910" s="37"/>
      <c r="BH910" s="32"/>
      <c r="BI910" s="32"/>
    </row>
    <row r="911" spans="1:61" x14ac:dyDescent="0.25">
      <c r="A911" s="30"/>
      <c r="B911" s="32"/>
      <c r="C911" s="32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6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6"/>
      <c r="BF911" s="32"/>
      <c r="BG911" s="37"/>
      <c r="BH911" s="32"/>
      <c r="BI911" s="32"/>
    </row>
    <row r="912" spans="1:61" x14ac:dyDescent="0.25">
      <c r="A912" s="30"/>
      <c r="B912" s="32"/>
      <c r="C912" s="32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6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6"/>
      <c r="BF912" s="32"/>
      <c r="BG912" s="37"/>
      <c r="BH912" s="32"/>
      <c r="BI912" s="32"/>
    </row>
    <row r="913" spans="1:61" x14ac:dyDescent="0.25">
      <c r="A913" s="30"/>
      <c r="B913" s="32"/>
      <c r="C913" s="32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6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6"/>
      <c r="BF913" s="32"/>
      <c r="BG913" s="37"/>
      <c r="BH913" s="32"/>
      <c r="BI913" s="32"/>
    </row>
    <row r="914" spans="1:61" x14ac:dyDescent="0.25">
      <c r="A914" s="30"/>
      <c r="B914" s="32"/>
      <c r="C914" s="32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6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6"/>
      <c r="BF914" s="32"/>
      <c r="BG914" s="37"/>
      <c r="BH914" s="32"/>
      <c r="BI914" s="32"/>
    </row>
    <row r="915" spans="1:61" x14ac:dyDescent="0.25">
      <c r="A915" s="30"/>
      <c r="B915" s="32"/>
      <c r="C915" s="32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6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6"/>
      <c r="BF915" s="32"/>
      <c r="BG915" s="37"/>
      <c r="BH915" s="32"/>
      <c r="BI915" s="32"/>
    </row>
    <row r="916" spans="1:61" x14ac:dyDescent="0.25">
      <c r="A916" s="30"/>
      <c r="B916" s="32"/>
      <c r="C916" s="32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6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6"/>
      <c r="BF916" s="32"/>
      <c r="BG916" s="37"/>
      <c r="BH916" s="32"/>
      <c r="BI916" s="32"/>
    </row>
    <row r="917" spans="1:61" x14ac:dyDescent="0.25">
      <c r="A917" s="30"/>
      <c r="B917" s="32"/>
      <c r="C917" s="32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6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6"/>
      <c r="BF917" s="32"/>
      <c r="BG917" s="37"/>
      <c r="BH917" s="32"/>
      <c r="BI917" s="32"/>
    </row>
    <row r="918" spans="1:61" x14ac:dyDescent="0.25">
      <c r="A918" s="30"/>
      <c r="B918" s="32"/>
      <c r="C918" s="32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6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6"/>
      <c r="BF918" s="32"/>
      <c r="BG918" s="37"/>
      <c r="BH918" s="32"/>
      <c r="BI918" s="32"/>
    </row>
    <row r="919" spans="1:61" x14ac:dyDescent="0.25">
      <c r="A919" s="30"/>
      <c r="B919" s="32"/>
      <c r="C919" s="32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6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6"/>
      <c r="BF919" s="32"/>
      <c r="BG919" s="37"/>
      <c r="BH919" s="32"/>
      <c r="BI919" s="32"/>
    </row>
    <row r="920" spans="1:61" x14ac:dyDescent="0.25">
      <c r="A920" s="30"/>
      <c r="B920" s="32"/>
      <c r="C920" s="32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6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6"/>
      <c r="BF920" s="32"/>
      <c r="BG920" s="37"/>
      <c r="BH920" s="32"/>
      <c r="BI920" s="32"/>
    </row>
    <row r="921" spans="1:61" x14ac:dyDescent="0.25">
      <c r="A921" s="30"/>
      <c r="B921" s="32"/>
      <c r="C921" s="32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6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6"/>
      <c r="BF921" s="32"/>
      <c r="BG921" s="37"/>
      <c r="BH921" s="32"/>
      <c r="BI921" s="32"/>
    </row>
    <row r="922" spans="1:61" x14ac:dyDescent="0.25">
      <c r="A922" s="30"/>
      <c r="B922" s="32"/>
      <c r="C922" s="32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6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6"/>
      <c r="BF922" s="32"/>
      <c r="BG922" s="37"/>
      <c r="BH922" s="32"/>
      <c r="BI922" s="32"/>
    </row>
    <row r="923" spans="1:61" x14ac:dyDescent="0.25">
      <c r="A923" s="30"/>
      <c r="B923" s="32"/>
      <c r="C923" s="32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6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6"/>
      <c r="BF923" s="32"/>
      <c r="BG923" s="37"/>
      <c r="BH923" s="32"/>
      <c r="BI923" s="32"/>
    </row>
    <row r="924" spans="1:61" x14ac:dyDescent="0.25">
      <c r="A924" s="30"/>
      <c r="B924" s="32"/>
      <c r="C924" s="32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6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6"/>
      <c r="BF924" s="32"/>
      <c r="BG924" s="37"/>
      <c r="BH924" s="32"/>
      <c r="BI924" s="32"/>
    </row>
    <row r="925" spans="1:61" x14ac:dyDescent="0.25">
      <c r="A925" s="30"/>
      <c r="B925" s="32"/>
      <c r="C925" s="32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6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6"/>
      <c r="BF925" s="32"/>
      <c r="BG925" s="37"/>
      <c r="BH925" s="32"/>
      <c r="BI925" s="32"/>
    </row>
    <row r="926" spans="1:61" x14ac:dyDescent="0.25">
      <c r="A926" s="30"/>
      <c r="B926" s="32"/>
      <c r="C926" s="32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6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6"/>
      <c r="BF926" s="32"/>
      <c r="BG926" s="37"/>
      <c r="BH926" s="32"/>
      <c r="BI926" s="32"/>
    </row>
    <row r="927" spans="1:61" x14ac:dyDescent="0.25">
      <c r="A927" s="30"/>
      <c r="B927" s="32"/>
      <c r="C927" s="32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6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6"/>
      <c r="BF927" s="32"/>
      <c r="BG927" s="37"/>
      <c r="BH927" s="32"/>
      <c r="BI927" s="32"/>
    </row>
    <row r="928" spans="1:61" x14ac:dyDescent="0.25">
      <c r="A928" s="30"/>
      <c r="B928" s="32"/>
      <c r="C928" s="32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6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6"/>
      <c r="BF928" s="32"/>
      <c r="BG928" s="37"/>
      <c r="BH928" s="32"/>
      <c r="BI928" s="32"/>
    </row>
    <row r="929" spans="1:61" x14ac:dyDescent="0.25">
      <c r="A929" s="30"/>
      <c r="B929" s="32"/>
      <c r="C929" s="32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6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6"/>
      <c r="BF929" s="32"/>
      <c r="BG929" s="37"/>
      <c r="BH929" s="32"/>
      <c r="BI929" s="32"/>
    </row>
    <row r="930" spans="1:61" x14ac:dyDescent="0.25">
      <c r="A930" s="30"/>
      <c r="B930" s="32"/>
      <c r="C930" s="32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6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6"/>
      <c r="BF930" s="32"/>
      <c r="BG930" s="37"/>
      <c r="BH930" s="32"/>
      <c r="BI930" s="32"/>
    </row>
    <row r="931" spans="1:61" x14ac:dyDescent="0.25">
      <c r="A931" s="30"/>
      <c r="B931" s="32"/>
      <c r="C931" s="32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6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6"/>
      <c r="BF931" s="32"/>
      <c r="BG931" s="37"/>
      <c r="BH931" s="32"/>
      <c r="BI931" s="32"/>
    </row>
    <row r="932" spans="1:61" x14ac:dyDescent="0.25">
      <c r="A932" s="30"/>
      <c r="B932" s="32"/>
      <c r="C932" s="32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6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6"/>
      <c r="BF932" s="32"/>
      <c r="BG932" s="37"/>
      <c r="BH932" s="32"/>
      <c r="BI932" s="32"/>
    </row>
    <row r="933" spans="1:61" x14ac:dyDescent="0.25">
      <c r="A933" s="30"/>
      <c r="B933" s="32"/>
      <c r="C933" s="32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6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6"/>
      <c r="BF933" s="32"/>
      <c r="BG933" s="37"/>
      <c r="BH933" s="32"/>
      <c r="BI933" s="32"/>
    </row>
    <row r="934" spans="1:61" x14ac:dyDescent="0.25">
      <c r="A934" s="30"/>
      <c r="B934" s="32"/>
      <c r="C934" s="32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6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6"/>
      <c r="BF934" s="32"/>
      <c r="BG934" s="37"/>
      <c r="BH934" s="32"/>
      <c r="BI934" s="32"/>
    </row>
    <row r="935" spans="1:61" x14ac:dyDescent="0.25">
      <c r="A935" s="30"/>
      <c r="B935" s="32"/>
      <c r="C935" s="32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6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6"/>
      <c r="BF935" s="32"/>
      <c r="BG935" s="37"/>
      <c r="BH935" s="32"/>
      <c r="BI935" s="32"/>
    </row>
    <row r="936" spans="1:61" x14ac:dyDescent="0.25">
      <c r="A936" s="30"/>
      <c r="B936" s="32"/>
      <c r="C936" s="32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6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6"/>
      <c r="BF936" s="32"/>
      <c r="BG936" s="37"/>
      <c r="BH936" s="32"/>
      <c r="BI936" s="32"/>
    </row>
    <row r="937" spans="1:61" x14ac:dyDescent="0.25">
      <c r="A937" s="30"/>
      <c r="B937" s="32"/>
      <c r="C937" s="32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6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6"/>
      <c r="BF937" s="32"/>
      <c r="BG937" s="37"/>
      <c r="BH937" s="32"/>
      <c r="BI937" s="32"/>
    </row>
    <row r="938" spans="1:61" x14ac:dyDescent="0.25">
      <c r="A938" s="30"/>
      <c r="B938" s="32"/>
      <c r="C938" s="32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6"/>
      <c r="BF938" s="32"/>
      <c r="BG938" s="37"/>
      <c r="BH938" s="32"/>
      <c r="BI938" s="32"/>
    </row>
    <row r="939" spans="1:61" x14ac:dyDescent="0.25">
      <c r="A939" s="30"/>
      <c r="B939" s="32"/>
      <c r="C939" s="32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6"/>
      <c r="BF939" s="32"/>
      <c r="BG939" s="37"/>
      <c r="BH939" s="32"/>
      <c r="BI939" s="32"/>
    </row>
    <row r="940" spans="1:61" x14ac:dyDescent="0.25">
      <c r="A940" s="30"/>
      <c r="B940" s="32"/>
      <c r="C940" s="32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6"/>
      <c r="BF940" s="32"/>
      <c r="BG940" s="37"/>
      <c r="BH940" s="32"/>
      <c r="BI940" s="32"/>
    </row>
    <row r="941" spans="1:61" x14ac:dyDescent="0.25">
      <c r="A941" s="30"/>
      <c r="B941" s="32"/>
      <c r="C941" s="32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6"/>
      <c r="BF941" s="32"/>
      <c r="BG941" s="37"/>
      <c r="BH941" s="32"/>
      <c r="BI941" s="32"/>
    </row>
    <row r="942" spans="1:61" x14ac:dyDescent="0.25">
      <c r="A942" s="30"/>
      <c r="B942" s="32"/>
      <c r="C942" s="32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6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6"/>
      <c r="BF942" s="32"/>
      <c r="BG942" s="37"/>
      <c r="BH942" s="32"/>
      <c r="BI942" s="32"/>
    </row>
    <row r="943" spans="1:61" x14ac:dyDescent="0.25">
      <c r="A943" s="30"/>
      <c r="B943" s="32"/>
      <c r="C943" s="32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6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6"/>
      <c r="BF943" s="32"/>
      <c r="BG943" s="37"/>
      <c r="BH943" s="32"/>
      <c r="BI943" s="32"/>
    </row>
    <row r="944" spans="1:61" x14ac:dyDescent="0.25">
      <c r="A944" s="30"/>
      <c r="B944" s="32"/>
      <c r="C944" s="32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6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6"/>
      <c r="BF944" s="32"/>
      <c r="BG944" s="37"/>
      <c r="BH944" s="32"/>
      <c r="BI944" s="32"/>
    </row>
    <row r="945" spans="1:61" x14ac:dyDescent="0.25">
      <c r="A945" s="30"/>
      <c r="B945" s="32"/>
      <c r="C945" s="32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6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6"/>
      <c r="BF945" s="32"/>
      <c r="BG945" s="37"/>
      <c r="BH945" s="32"/>
      <c r="BI945" s="32"/>
    </row>
    <row r="946" spans="1:61" x14ac:dyDescent="0.25">
      <c r="A946" s="30"/>
      <c r="B946" s="32"/>
      <c r="C946" s="32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6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6"/>
      <c r="BF946" s="32"/>
      <c r="BG946" s="37"/>
      <c r="BH946" s="32"/>
      <c r="BI946" s="32"/>
    </row>
    <row r="947" spans="1:61" x14ac:dyDescent="0.25">
      <c r="A947" s="30"/>
      <c r="B947" s="32"/>
      <c r="C947" s="32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6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6"/>
      <c r="BF947" s="32"/>
      <c r="BG947" s="37"/>
      <c r="BH947" s="32"/>
      <c r="BI947" s="32"/>
    </row>
    <row r="948" spans="1:61" x14ac:dyDescent="0.25">
      <c r="A948" s="30"/>
      <c r="B948" s="32"/>
      <c r="C948" s="32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6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6"/>
      <c r="BF948" s="32"/>
      <c r="BG948" s="37"/>
      <c r="BH948" s="32"/>
      <c r="BI948" s="32"/>
    </row>
    <row r="949" spans="1:61" x14ac:dyDescent="0.25">
      <c r="A949" s="30"/>
      <c r="B949" s="32"/>
      <c r="C949" s="32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6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6"/>
      <c r="BF949" s="32"/>
      <c r="BG949" s="37"/>
      <c r="BH949" s="32"/>
      <c r="BI949" s="32"/>
    </row>
    <row r="950" spans="1:61" x14ac:dyDescent="0.25">
      <c r="A950" s="30"/>
      <c r="B950" s="32"/>
      <c r="C950" s="32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6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6"/>
      <c r="BF950" s="32"/>
      <c r="BG950" s="37"/>
      <c r="BH950" s="32"/>
      <c r="BI950" s="32"/>
    </row>
    <row r="951" spans="1:61" x14ac:dyDescent="0.25">
      <c r="A951" s="30"/>
      <c r="B951" s="32"/>
      <c r="C951" s="32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6"/>
      <c r="BF951" s="32"/>
      <c r="BG951" s="37"/>
      <c r="BH951" s="32"/>
      <c r="BI951" s="32"/>
    </row>
    <row r="952" spans="1:61" x14ac:dyDescent="0.25">
      <c r="A952" s="30"/>
      <c r="B952" s="32"/>
      <c r="C952" s="32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6"/>
      <c r="BF952" s="32"/>
      <c r="BG952" s="37"/>
      <c r="BH952" s="32"/>
      <c r="BI952" s="32"/>
    </row>
    <row r="953" spans="1:61" x14ac:dyDescent="0.25">
      <c r="A953" s="30"/>
      <c r="B953" s="32"/>
      <c r="C953" s="32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6"/>
      <c r="BF953" s="32"/>
      <c r="BG953" s="37"/>
      <c r="BH953" s="32"/>
      <c r="BI953" s="32"/>
    </row>
    <row r="954" spans="1:61" x14ac:dyDescent="0.25">
      <c r="A954" s="30"/>
      <c r="B954" s="32"/>
      <c r="C954" s="32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6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6"/>
      <c r="BF954" s="32"/>
      <c r="BG954" s="37"/>
      <c r="BH954" s="32"/>
      <c r="BI954" s="32"/>
    </row>
    <row r="955" spans="1:61" x14ac:dyDescent="0.25">
      <c r="A955" s="30"/>
      <c r="B955" s="32"/>
      <c r="C955" s="32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6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6"/>
      <c r="BF955" s="32"/>
      <c r="BG955" s="37"/>
      <c r="BH955" s="32"/>
      <c r="BI955" s="32"/>
    </row>
    <row r="956" spans="1:61" x14ac:dyDescent="0.25">
      <c r="A956" s="30"/>
      <c r="B956" s="32"/>
      <c r="C956" s="32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6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6"/>
      <c r="BF956" s="32"/>
      <c r="BG956" s="37"/>
      <c r="BH956" s="32"/>
      <c r="BI956" s="32"/>
    </row>
    <row r="957" spans="1:61" x14ac:dyDescent="0.25">
      <c r="A957" s="30"/>
      <c r="B957" s="32"/>
      <c r="C957" s="32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6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6"/>
      <c r="BF957" s="32"/>
      <c r="BG957" s="37"/>
      <c r="BH957" s="32"/>
      <c r="BI957" s="32"/>
    </row>
    <row r="958" spans="1:61" x14ac:dyDescent="0.25">
      <c r="A958" s="30"/>
      <c r="B958" s="32"/>
      <c r="C958" s="32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6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6"/>
      <c r="BF958" s="32"/>
      <c r="BG958" s="37"/>
      <c r="BH958" s="32"/>
      <c r="BI958" s="32"/>
    </row>
    <row r="959" spans="1:61" x14ac:dyDescent="0.25">
      <c r="A959" s="30"/>
      <c r="B959" s="32"/>
      <c r="C959" s="32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6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6"/>
      <c r="BF959" s="32"/>
      <c r="BG959" s="37"/>
      <c r="BH959" s="32"/>
      <c r="BI959" s="32"/>
    </row>
    <row r="960" spans="1:61" x14ac:dyDescent="0.25">
      <c r="A960" s="30"/>
      <c r="B960" s="32"/>
      <c r="C960" s="32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6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6"/>
      <c r="BF960" s="32"/>
      <c r="BG960" s="37"/>
      <c r="BH960" s="32"/>
      <c r="BI960" s="32"/>
    </row>
    <row r="961" spans="1:61" x14ac:dyDescent="0.25">
      <c r="A961" s="30"/>
      <c r="B961" s="32"/>
      <c r="C961" s="32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6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6"/>
      <c r="BF961" s="32"/>
      <c r="BG961" s="37"/>
      <c r="BH961" s="32"/>
      <c r="BI961" s="32"/>
    </row>
    <row r="962" spans="1:61" x14ac:dyDescent="0.25">
      <c r="A962" s="30"/>
      <c r="B962" s="32"/>
      <c r="C962" s="32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6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6"/>
      <c r="BF962" s="32"/>
      <c r="BG962" s="37"/>
      <c r="BH962" s="32"/>
      <c r="BI962" s="32"/>
    </row>
    <row r="963" spans="1:61" x14ac:dyDescent="0.25">
      <c r="A963" s="30"/>
      <c r="B963" s="32"/>
      <c r="C963" s="32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6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6"/>
      <c r="BF963" s="32"/>
      <c r="BG963" s="37"/>
      <c r="BH963" s="32"/>
      <c r="BI963" s="32"/>
    </row>
    <row r="964" spans="1:61" x14ac:dyDescent="0.25">
      <c r="A964" s="30"/>
      <c r="B964" s="32"/>
      <c r="C964" s="32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6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6"/>
      <c r="BF964" s="32"/>
      <c r="BG964" s="37"/>
      <c r="BH964" s="32"/>
      <c r="BI964" s="32"/>
    </row>
    <row r="965" spans="1:61" x14ac:dyDescent="0.25">
      <c r="A965" s="30"/>
      <c r="B965" s="32"/>
      <c r="C965" s="32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6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6"/>
      <c r="BF965" s="32"/>
      <c r="BG965" s="37"/>
      <c r="BH965" s="32"/>
      <c r="BI965" s="32"/>
    </row>
    <row r="966" spans="1:61" x14ac:dyDescent="0.25">
      <c r="A966" s="30"/>
      <c r="B966" s="32"/>
      <c r="C966" s="32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6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6"/>
      <c r="BF966" s="32"/>
      <c r="BG966" s="37"/>
      <c r="BH966" s="32"/>
      <c r="BI966" s="32"/>
    </row>
    <row r="967" spans="1:61" x14ac:dyDescent="0.25">
      <c r="A967" s="30"/>
      <c r="B967" s="32"/>
      <c r="C967" s="32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6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6"/>
      <c r="BF967" s="32"/>
      <c r="BG967" s="37"/>
      <c r="BH967" s="32"/>
      <c r="BI967" s="32"/>
    </row>
    <row r="968" spans="1:61" x14ac:dyDescent="0.25">
      <c r="A968" s="30"/>
      <c r="B968" s="32"/>
      <c r="C968" s="32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6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6"/>
      <c r="BF968" s="32"/>
      <c r="BG968" s="37"/>
      <c r="BH968" s="32"/>
      <c r="BI968" s="32"/>
    </row>
    <row r="969" spans="1:61" x14ac:dyDescent="0.25">
      <c r="A969" s="30"/>
      <c r="B969" s="32"/>
      <c r="C969" s="32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6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6"/>
      <c r="BF969" s="32"/>
      <c r="BG969" s="37"/>
      <c r="BH969" s="32"/>
      <c r="BI969" s="32"/>
    </row>
    <row r="970" spans="1:61" x14ac:dyDescent="0.25">
      <c r="A970" s="30"/>
      <c r="B970" s="32"/>
      <c r="C970" s="32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6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6"/>
      <c r="BF970" s="32"/>
      <c r="BG970" s="37"/>
      <c r="BH970" s="32"/>
      <c r="BI970" s="32"/>
    </row>
    <row r="971" spans="1:61" x14ac:dyDescent="0.25">
      <c r="A971" s="30"/>
      <c r="B971" s="32"/>
      <c r="C971" s="32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6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6"/>
      <c r="BF971" s="32"/>
      <c r="BG971" s="37"/>
      <c r="BH971" s="32"/>
      <c r="BI971" s="32"/>
    </row>
    <row r="972" spans="1:61" x14ac:dyDescent="0.25">
      <c r="A972" s="30"/>
      <c r="B972" s="32"/>
      <c r="C972" s="32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6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6"/>
      <c r="BF972" s="32"/>
      <c r="BG972" s="37"/>
      <c r="BH972" s="32"/>
      <c r="BI972" s="32"/>
    </row>
    <row r="973" spans="1:61" x14ac:dyDescent="0.25">
      <c r="A973" s="30"/>
      <c r="B973" s="32"/>
      <c r="C973" s="32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6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6"/>
      <c r="BF973" s="32"/>
      <c r="BG973" s="37"/>
      <c r="BH973" s="32"/>
      <c r="BI973" s="32"/>
    </row>
    <row r="974" spans="1:61" x14ac:dyDescent="0.25">
      <c r="A974" s="30"/>
      <c r="B974" s="32"/>
      <c r="C974" s="32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6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6"/>
      <c r="BF974" s="32"/>
      <c r="BG974" s="37"/>
      <c r="BH974" s="32"/>
      <c r="BI974" s="32"/>
    </row>
    <row r="975" spans="1:61" x14ac:dyDescent="0.25">
      <c r="A975" s="30"/>
      <c r="B975" s="32"/>
      <c r="C975" s="32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6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6"/>
      <c r="BF975" s="32"/>
      <c r="BG975" s="37"/>
      <c r="BH975" s="32"/>
      <c r="BI975" s="32"/>
    </row>
    <row r="976" spans="1:61" x14ac:dyDescent="0.25">
      <c r="A976" s="30"/>
      <c r="B976" s="32"/>
      <c r="C976" s="32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6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6"/>
      <c r="BF976" s="32"/>
      <c r="BG976" s="37"/>
      <c r="BH976" s="32"/>
      <c r="BI976" s="32"/>
    </row>
    <row r="977" spans="1:61" x14ac:dyDescent="0.25">
      <c r="A977" s="30"/>
      <c r="B977" s="32"/>
      <c r="C977" s="32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6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6"/>
      <c r="BF977" s="32"/>
      <c r="BG977" s="37"/>
      <c r="BH977" s="32"/>
      <c r="BI977" s="32"/>
    </row>
    <row r="978" spans="1:61" x14ac:dyDescent="0.25">
      <c r="A978" s="30"/>
      <c r="B978" s="32"/>
      <c r="C978" s="32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6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6"/>
      <c r="BF978" s="32"/>
      <c r="BG978" s="37"/>
      <c r="BH978" s="32"/>
      <c r="BI978" s="32"/>
    </row>
    <row r="979" spans="1:61" x14ac:dyDescent="0.25">
      <c r="A979" s="30"/>
      <c r="B979" s="32"/>
      <c r="C979" s="32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6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6"/>
      <c r="BF979" s="32"/>
      <c r="BG979" s="37"/>
      <c r="BH979" s="32"/>
      <c r="BI979" s="32"/>
    </row>
    <row r="980" spans="1:61" x14ac:dyDescent="0.25">
      <c r="A980" s="30"/>
      <c r="B980" s="32"/>
      <c r="C980" s="32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6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6"/>
      <c r="BF980" s="32"/>
      <c r="BG980" s="37"/>
      <c r="BH980" s="32"/>
      <c r="BI980" s="32"/>
    </row>
    <row r="981" spans="1:61" x14ac:dyDescent="0.25">
      <c r="A981" s="30"/>
      <c r="B981" s="32"/>
      <c r="C981" s="32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6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6"/>
      <c r="BF981" s="32"/>
      <c r="BG981" s="37"/>
      <c r="BH981" s="32"/>
      <c r="BI981" s="32"/>
    </row>
    <row r="982" spans="1:61" x14ac:dyDescent="0.25">
      <c r="A982" s="30"/>
      <c r="B982" s="32"/>
      <c r="C982" s="32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6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6"/>
      <c r="BF982" s="32"/>
      <c r="BG982" s="37"/>
      <c r="BH982" s="32"/>
      <c r="BI982" s="32"/>
    </row>
    <row r="983" spans="1:61" x14ac:dyDescent="0.25">
      <c r="A983" s="30"/>
      <c r="B983" s="32"/>
      <c r="C983" s="32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6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6"/>
      <c r="BF983" s="32"/>
      <c r="BG983" s="37"/>
      <c r="BH983" s="32"/>
      <c r="BI983" s="32"/>
    </row>
    <row r="984" spans="1:61" x14ac:dyDescent="0.25">
      <c r="A984" s="30"/>
      <c r="B984" s="32"/>
      <c r="C984" s="32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6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6"/>
      <c r="BF984" s="32"/>
      <c r="BG984" s="37"/>
      <c r="BH984" s="32"/>
      <c r="BI984" s="32"/>
    </row>
    <row r="985" spans="1:61" x14ac:dyDescent="0.25">
      <c r="A985" s="30"/>
      <c r="B985" s="32"/>
      <c r="C985" s="32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6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6"/>
      <c r="BF985" s="32"/>
      <c r="BG985" s="37"/>
      <c r="BH985" s="32"/>
      <c r="BI985" s="32"/>
    </row>
    <row r="986" spans="1:61" x14ac:dyDescent="0.25">
      <c r="A986" s="30"/>
      <c r="B986" s="32"/>
      <c r="C986" s="32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6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6"/>
      <c r="BF986" s="32"/>
      <c r="BG986" s="37"/>
      <c r="BH986" s="32"/>
      <c r="BI986" s="32"/>
    </row>
    <row r="987" spans="1:61" x14ac:dyDescent="0.25">
      <c r="A987" s="30"/>
      <c r="B987" s="32"/>
      <c r="C987" s="32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6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6"/>
      <c r="BF987" s="32"/>
      <c r="BG987" s="37"/>
      <c r="BH987" s="32"/>
      <c r="BI987" s="32"/>
    </row>
    <row r="988" spans="1:61" x14ac:dyDescent="0.25">
      <c r="A988" s="30"/>
      <c r="B988" s="32"/>
      <c r="C988" s="32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6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6"/>
      <c r="BF988" s="32"/>
      <c r="BG988" s="37"/>
      <c r="BH988" s="32"/>
      <c r="BI988" s="32"/>
    </row>
    <row r="989" spans="1:61" x14ac:dyDescent="0.25">
      <c r="A989" s="30"/>
      <c r="B989" s="32"/>
      <c r="C989" s="32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6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6"/>
      <c r="BF989" s="32"/>
      <c r="BG989" s="37"/>
      <c r="BH989" s="32"/>
      <c r="BI989" s="32"/>
    </row>
    <row r="990" spans="1:61" x14ac:dyDescent="0.25">
      <c r="A990" s="30"/>
      <c r="B990" s="32"/>
      <c r="C990" s="32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6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6"/>
      <c r="BF990" s="32"/>
      <c r="BG990" s="37"/>
      <c r="BH990" s="32"/>
      <c r="BI990" s="32"/>
    </row>
    <row r="991" spans="1:61" x14ac:dyDescent="0.25">
      <c r="A991" s="30"/>
      <c r="B991" s="32"/>
      <c r="C991" s="32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6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6"/>
      <c r="BF991" s="32"/>
      <c r="BG991" s="37"/>
      <c r="BH991" s="32"/>
      <c r="BI991" s="32"/>
    </row>
    <row r="992" spans="1:61" x14ac:dyDescent="0.25">
      <c r="A992" s="30"/>
      <c r="B992" s="32"/>
      <c r="C992" s="32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6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6"/>
      <c r="BF992" s="32"/>
      <c r="BG992" s="37"/>
      <c r="BH992" s="32"/>
      <c r="BI992" s="32"/>
    </row>
    <row r="993" spans="1:61" x14ac:dyDescent="0.25">
      <c r="A993" s="30"/>
      <c r="B993" s="32"/>
      <c r="C993" s="32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6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6"/>
      <c r="BF993" s="32"/>
      <c r="BG993" s="37"/>
      <c r="BH993" s="32"/>
      <c r="BI993" s="32"/>
    </row>
    <row r="994" spans="1:61" x14ac:dyDescent="0.25">
      <c r="A994" s="30"/>
      <c r="B994" s="32"/>
      <c r="C994" s="32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6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6"/>
      <c r="BF994" s="32"/>
      <c r="BG994" s="37"/>
      <c r="BH994" s="32"/>
      <c r="BI994" s="32"/>
    </row>
    <row r="995" spans="1:61" x14ac:dyDescent="0.25">
      <c r="A995" s="30"/>
      <c r="B995" s="32"/>
      <c r="C995" s="32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6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6"/>
      <c r="BF995" s="32"/>
      <c r="BG995" s="37"/>
      <c r="BH995" s="32"/>
      <c r="BI995" s="32"/>
    </row>
    <row r="996" spans="1:61" x14ac:dyDescent="0.25">
      <c r="A996" s="30"/>
      <c r="B996" s="32"/>
      <c r="C996" s="32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6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6"/>
      <c r="BF996" s="32"/>
      <c r="BG996" s="37"/>
      <c r="BH996" s="32"/>
      <c r="BI996" s="32"/>
    </row>
    <row r="997" spans="1:61" x14ac:dyDescent="0.25">
      <c r="A997" s="30"/>
      <c r="B997" s="32"/>
      <c r="C997" s="32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6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6"/>
      <c r="BF997" s="32"/>
      <c r="BG997" s="37"/>
      <c r="BH997" s="32"/>
      <c r="BI997" s="32"/>
    </row>
    <row r="998" spans="1:61" x14ac:dyDescent="0.25">
      <c r="A998" s="30"/>
      <c r="B998" s="32"/>
      <c r="C998" s="32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6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6"/>
      <c r="BF998" s="32"/>
      <c r="BG998" s="37"/>
      <c r="BH998" s="32"/>
      <c r="BI998" s="32"/>
    </row>
    <row r="999" spans="1:61" x14ac:dyDescent="0.25">
      <c r="A999" s="30"/>
      <c r="B999" s="32"/>
      <c r="C999" s="32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6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6"/>
      <c r="BF999" s="32"/>
      <c r="BG999" s="37"/>
      <c r="BH999" s="32"/>
      <c r="BI999" s="32"/>
    </row>
    <row r="1000" spans="1:61" x14ac:dyDescent="0.25">
      <c r="A1000" s="30"/>
      <c r="B1000" s="32"/>
      <c r="C1000" s="32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6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6"/>
      <c r="BF1000" s="32"/>
      <c r="BG1000" s="37"/>
      <c r="BH1000" s="32"/>
      <c r="BI1000" s="32"/>
    </row>
    <row r="1001" spans="1:61" x14ac:dyDescent="0.25">
      <c r="A1001" s="30"/>
      <c r="B1001" s="32"/>
      <c r="C1001" s="32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6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6"/>
      <c r="BF1001" s="32"/>
      <c r="BG1001" s="37"/>
      <c r="BH1001" s="32"/>
      <c r="BI1001" s="32"/>
    </row>
    <row r="1002" spans="1:61" x14ac:dyDescent="0.25">
      <c r="A1002" s="30"/>
      <c r="B1002" s="32"/>
      <c r="C1002" s="32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6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6"/>
      <c r="BF1002" s="32"/>
      <c r="BG1002" s="37"/>
      <c r="BH1002" s="32"/>
      <c r="BI1002" s="32"/>
    </row>
    <row r="1003" spans="1:61" x14ac:dyDescent="0.25">
      <c r="A1003" s="30"/>
      <c r="B1003" s="32"/>
      <c r="C1003" s="32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6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6"/>
      <c r="BF1003" s="32"/>
      <c r="BG1003" s="37"/>
      <c r="BH1003" s="32"/>
      <c r="BI1003" s="32"/>
    </row>
    <row r="1004" spans="1:61" x14ac:dyDescent="0.25">
      <c r="A1004" s="30"/>
      <c r="B1004" s="32"/>
      <c r="C1004" s="32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6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6"/>
      <c r="BF1004" s="32"/>
      <c r="BG1004" s="37"/>
      <c r="BH1004" s="32"/>
      <c r="BI1004" s="32"/>
    </row>
    <row r="1005" spans="1:61" x14ac:dyDescent="0.25">
      <c r="A1005" s="30"/>
      <c r="B1005" s="32"/>
      <c r="C1005" s="32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6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6"/>
      <c r="BF1005" s="32"/>
      <c r="BG1005" s="37"/>
      <c r="BH1005" s="32"/>
      <c r="BI1005" s="32"/>
    </row>
    <row r="1006" spans="1:61" x14ac:dyDescent="0.25">
      <c r="A1006" s="30"/>
      <c r="B1006" s="32"/>
      <c r="C1006" s="32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6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6"/>
      <c r="BF1006" s="32"/>
      <c r="BG1006" s="37"/>
      <c r="BH1006" s="32"/>
      <c r="BI1006" s="32"/>
    </row>
    <row r="1007" spans="1:61" x14ac:dyDescent="0.25">
      <c r="A1007" s="30"/>
      <c r="B1007" s="32"/>
      <c r="C1007" s="32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6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6"/>
      <c r="BF1007" s="32"/>
      <c r="BG1007" s="37"/>
      <c r="BH1007" s="32"/>
      <c r="BI1007" s="32"/>
    </row>
    <row r="1008" spans="1:61" x14ac:dyDescent="0.25">
      <c r="A1008" s="30"/>
      <c r="B1008" s="32"/>
      <c r="C1008" s="32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6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6"/>
      <c r="BF1008" s="32"/>
      <c r="BG1008" s="37"/>
      <c r="BH1008" s="32"/>
      <c r="BI1008" s="32"/>
    </row>
    <row r="1009" spans="1:61" x14ac:dyDescent="0.25">
      <c r="A1009" s="30"/>
      <c r="B1009" s="32"/>
      <c r="C1009" s="32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6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6"/>
      <c r="BF1009" s="32"/>
      <c r="BG1009" s="37"/>
      <c r="BH1009" s="32"/>
      <c r="BI1009" s="32"/>
    </row>
    <row r="1010" spans="1:61" x14ac:dyDescent="0.25">
      <c r="A1010" s="30"/>
      <c r="B1010" s="32"/>
      <c r="C1010" s="32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6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6"/>
      <c r="BF1010" s="32"/>
      <c r="BG1010" s="37"/>
      <c r="BH1010" s="32"/>
      <c r="BI1010" s="32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79" bestFit="1" customWidth="1"/>
    <col min="3" max="3" width="11.33203125" style="79" bestFit="1" customWidth="1"/>
    <col min="4" max="4" width="8.77734375" style="79" bestFit="1" customWidth="1"/>
    <col min="5" max="9" width="11.33203125" style="79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78">
        <v>0</v>
      </c>
      <c r="C2" s="78">
        <v>215.45763485248199</v>
      </c>
      <c r="D2" s="78">
        <v>0.01</v>
      </c>
      <c r="E2" s="78">
        <v>11.4459421267876</v>
      </c>
      <c r="F2" s="78">
        <v>193.59033878032901</v>
      </c>
      <c r="G2" s="78">
        <v>4298.3020507812498</v>
      </c>
      <c r="H2" s="78">
        <v>63.523554229736298</v>
      </c>
      <c r="I2" s="78">
        <v>4259.8034179687502</v>
      </c>
      <c r="J2" s="78"/>
      <c r="K2" s="78">
        <f>C10</f>
        <v>80.7028999328613</v>
      </c>
      <c r="L2">
        <f>G10</f>
        <v>229.08037719726499</v>
      </c>
      <c r="M2">
        <f>C20</f>
        <v>74.240450345552802</v>
      </c>
      <c r="N2">
        <f>G20</f>
        <v>149.751020050048</v>
      </c>
      <c r="O2">
        <f>C30</f>
        <v>61.406195420485197</v>
      </c>
      <c r="P2">
        <f>G30</f>
        <v>127.01690673828099</v>
      </c>
      <c r="Q2">
        <f>C60</f>
        <v>43.709268129788903</v>
      </c>
      <c r="R2">
        <f>G60</f>
        <v>110.424712371826</v>
      </c>
      <c r="S2">
        <f>C100</f>
        <v>28.049994175250699</v>
      </c>
      <c r="T2">
        <f>G100</f>
        <v>83.988044738769503</v>
      </c>
      <c r="U2">
        <f>C150</f>
        <v>16.457451270176801</v>
      </c>
      <c r="V2">
        <f>G150</f>
        <v>90.6736906051635</v>
      </c>
      <c r="W2">
        <f>C200</f>
        <v>15.7893098317659</v>
      </c>
      <c r="X2">
        <f>G200</f>
        <v>67.581919860839804</v>
      </c>
      <c r="Y2">
        <f>C300</f>
        <v>18.514284427349299</v>
      </c>
      <c r="Z2">
        <f>G300</f>
        <v>77.3369228363037</v>
      </c>
      <c r="AA2">
        <f>C400</f>
        <v>18.504056893862199</v>
      </c>
      <c r="AB2">
        <f>G400</f>
        <v>71.512132263183503</v>
      </c>
      <c r="AC2">
        <f>C500</f>
        <v>12.1372434542729</v>
      </c>
      <c r="AD2">
        <f>G500</f>
        <v>63.8427211761474</v>
      </c>
      <c r="AE2">
        <f>C600</f>
        <v>11.6171652537125</v>
      </c>
      <c r="AF2">
        <f>G600</f>
        <v>73.311181068420396</v>
      </c>
      <c r="AG2">
        <f>C800</f>
        <v>7.9650766115922096</v>
      </c>
      <c r="AH2">
        <f>G800</f>
        <v>61.638251399993898</v>
      </c>
      <c r="AI2">
        <f>C1000</f>
        <v>5.8559831747641899</v>
      </c>
      <c r="AJ2">
        <f>G1000</f>
        <v>68.109468650817803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78">
        <v>1</v>
      </c>
      <c r="C4" s="78">
        <v>99.701223813570394</v>
      </c>
      <c r="D4" s="78">
        <v>0.01</v>
      </c>
      <c r="E4" s="78">
        <v>5.8982479205498297</v>
      </c>
      <c r="F4" s="78">
        <v>54.886672386756302</v>
      </c>
      <c r="G4" s="78">
        <v>252.847894287109</v>
      </c>
      <c r="H4" s="78">
        <v>10.311101818084699</v>
      </c>
      <c r="I4" s="78">
        <v>204.18753356933499</v>
      </c>
      <c r="J4" s="78"/>
      <c r="K4" s="78">
        <f>MIN(E:E)</f>
        <v>1.44255041159116</v>
      </c>
      <c r="L4">
        <f>MIN(H:H)</f>
        <v>4.2348752021789497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78">
        <v>2</v>
      </c>
      <c r="C6" s="78">
        <v>86.644231942983694</v>
      </c>
      <c r="D6" s="78">
        <v>0.01</v>
      </c>
      <c r="E6" s="78">
        <v>4.8775074940461298</v>
      </c>
      <c r="F6" s="78">
        <v>37.039315150334197</v>
      </c>
      <c r="G6" s="78">
        <v>209.61376800537101</v>
      </c>
      <c r="H6" s="78">
        <v>9.4040580749511697</v>
      </c>
      <c r="I6" s="78">
        <v>159.485481262207</v>
      </c>
      <c r="J6" s="78"/>
      <c r="K6" s="78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78">
        <v>3</v>
      </c>
      <c r="C8" s="78">
        <v>87.624892601599996</v>
      </c>
      <c r="D8" s="78">
        <v>0.01</v>
      </c>
      <c r="E8" s="78">
        <v>4.8089695160205501</v>
      </c>
      <c r="F8" s="78">
        <v>37.351571303147502</v>
      </c>
      <c r="G8" s="78">
        <v>307.39041442871002</v>
      </c>
      <c r="H8" s="78">
        <v>15.012803649902301</v>
      </c>
      <c r="I8" s="78">
        <v>257.027622985839</v>
      </c>
      <c r="J8" s="78"/>
      <c r="K8" s="78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78">
        <v>4</v>
      </c>
      <c r="C10" s="78">
        <v>80.7028999328613</v>
      </c>
      <c r="D10" s="78">
        <v>0.01</v>
      </c>
      <c r="E10" s="78">
        <v>4.3853610662313596</v>
      </c>
      <c r="F10" s="78">
        <v>30.338100580068701</v>
      </c>
      <c r="G10" s="78">
        <v>229.08037719726499</v>
      </c>
      <c r="H10" s="78">
        <v>11.118379402160601</v>
      </c>
      <c r="I10" s="78">
        <v>178.73016548156701</v>
      </c>
      <c r="J10" s="78"/>
      <c r="K10" s="78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78">
        <v>5</v>
      </c>
      <c r="C12" s="78">
        <v>76.781952197735095</v>
      </c>
      <c r="D12" s="78">
        <v>0.01</v>
      </c>
      <c r="E12" s="78">
        <v>4.1148381141515804</v>
      </c>
      <c r="F12" s="78">
        <v>26.524087392366798</v>
      </c>
      <c r="G12" s="78">
        <v>344.56198730468702</v>
      </c>
      <c r="H12" s="78">
        <v>15.306813716888399</v>
      </c>
      <c r="I12" s="78">
        <v>294.447745513916</v>
      </c>
      <c r="J12" s="78"/>
      <c r="K12" s="78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78">
        <v>6</v>
      </c>
      <c r="C14" s="78">
        <v>76.987580666175205</v>
      </c>
      <c r="D14" s="78">
        <v>0.01</v>
      </c>
      <c r="E14" s="78">
        <v>4.1289166303781304</v>
      </c>
      <c r="F14" s="78">
        <v>27.005421161651601</v>
      </c>
      <c r="G14" s="78">
        <v>212.84633331298801</v>
      </c>
      <c r="H14" s="78">
        <v>10.3298449993133</v>
      </c>
      <c r="I14" s="78">
        <v>162.99354782104399</v>
      </c>
      <c r="J14" s="78"/>
      <c r="K14" s="78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78">
        <v>7</v>
      </c>
      <c r="C16" s="78">
        <v>77.467504794780993</v>
      </c>
      <c r="D16" s="78">
        <v>0.01</v>
      </c>
      <c r="E16" s="78">
        <v>4.1393370261559097</v>
      </c>
      <c r="F16" s="78">
        <v>27.778134896205</v>
      </c>
      <c r="G16" s="78">
        <v>169.40552978515601</v>
      </c>
      <c r="H16" s="78">
        <v>7.0150609254837004</v>
      </c>
      <c r="I16" s="78">
        <v>119.87458178996999</v>
      </c>
      <c r="J16" s="78"/>
      <c r="K16" s="78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78">
        <v>8</v>
      </c>
      <c r="C18" s="78">
        <v>72.557507001436605</v>
      </c>
      <c r="D18" s="78">
        <v>0.01</v>
      </c>
      <c r="E18" s="78">
        <v>3.83064265434558</v>
      </c>
      <c r="F18" s="78">
        <v>23.115894867823599</v>
      </c>
      <c r="G18" s="78">
        <v>172.716569519042</v>
      </c>
      <c r="H18" s="78">
        <v>9.0677177429199194</v>
      </c>
      <c r="I18" s="78">
        <v>123.357127857208</v>
      </c>
      <c r="J18" s="78"/>
      <c r="K18" s="78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78">
        <v>9</v>
      </c>
      <c r="C20" s="78">
        <v>74.240450345552802</v>
      </c>
      <c r="D20" s="78">
        <v>0.01</v>
      </c>
      <c r="E20" s="78">
        <v>3.9727917909622099</v>
      </c>
      <c r="F20" s="78">
        <v>25.093922174893802</v>
      </c>
      <c r="G20" s="78">
        <v>149.751020050048</v>
      </c>
      <c r="H20" s="78">
        <v>7.4519480943679799</v>
      </c>
      <c r="I20" s="78">
        <v>100.87883028984</v>
      </c>
      <c r="J20" s="78"/>
      <c r="K20" s="78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78">
        <v>10</v>
      </c>
      <c r="C22" s="78">
        <v>69.569411057692307</v>
      </c>
      <c r="D22" s="78">
        <v>0.01</v>
      </c>
      <c r="E22" s="78">
        <v>3.6592651880704401</v>
      </c>
      <c r="F22" s="78">
        <v>20.995035189848601</v>
      </c>
      <c r="G22" s="78">
        <v>182.41611938476501</v>
      </c>
      <c r="H22" s="78">
        <v>10.458103847503599</v>
      </c>
      <c r="I22" s="78">
        <v>134.16737976074199</v>
      </c>
      <c r="J22" s="78"/>
      <c r="K22" s="78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78">
        <v>11</v>
      </c>
      <c r="C24" s="78">
        <v>66.196392646202597</v>
      </c>
      <c r="D24" s="78">
        <v>0.01</v>
      </c>
      <c r="E24" s="78">
        <v>3.3882539547406698</v>
      </c>
      <c r="F24" s="78">
        <v>18.2714114555945</v>
      </c>
      <c r="G24" s="78">
        <v>288.13547973632802</v>
      </c>
      <c r="H24" s="78">
        <v>14.899881362915</v>
      </c>
      <c r="I24" s="78">
        <v>240.563682556152</v>
      </c>
      <c r="J24" s="78"/>
      <c r="K24" s="78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78">
        <v>12</v>
      </c>
      <c r="C26" s="78">
        <v>65.531424595759404</v>
      </c>
      <c r="D26" s="78">
        <v>0.01</v>
      </c>
      <c r="E26" s="78">
        <v>3.4415596173359799</v>
      </c>
      <c r="F26" s="78">
        <v>18.282263389000502</v>
      </c>
      <c r="G26" s="78">
        <v>106.409891510009</v>
      </c>
      <c r="H26" s="78">
        <v>6.1297292709350497</v>
      </c>
      <c r="I26" s="78">
        <v>59.496051216125402</v>
      </c>
      <c r="J26" s="78"/>
      <c r="K26" s="78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78">
        <v>13</v>
      </c>
      <c r="C28" s="78">
        <v>62.594851713914103</v>
      </c>
      <c r="D28" s="78">
        <v>0.01</v>
      </c>
      <c r="E28" s="78">
        <v>3.18637351806347</v>
      </c>
      <c r="F28" s="78">
        <v>15.9901767877432</v>
      </c>
      <c r="G28" s="78">
        <v>115.887565612792</v>
      </c>
      <c r="H28" s="78">
        <v>6.0040510416030797</v>
      </c>
      <c r="I28" s="78">
        <v>69.6496144294738</v>
      </c>
      <c r="J28" s="78"/>
      <c r="K28" s="78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78">
        <v>14</v>
      </c>
      <c r="C30" s="78">
        <v>61.406195420485197</v>
      </c>
      <c r="D30" s="78">
        <v>0.01</v>
      </c>
      <c r="E30" s="78">
        <v>3.1356949347716099</v>
      </c>
      <c r="F30" s="78">
        <v>15.474473127951899</v>
      </c>
      <c r="G30" s="78">
        <v>127.01690673828099</v>
      </c>
      <c r="H30" s="78">
        <v>5.9066785812377898</v>
      </c>
      <c r="I30" s="78">
        <v>81.449799585342404</v>
      </c>
      <c r="J30" s="78"/>
      <c r="K30" s="78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78">
        <v>15</v>
      </c>
      <c r="C32" s="78">
        <v>58.299470167893602</v>
      </c>
      <c r="D32" s="78">
        <v>0.01</v>
      </c>
      <c r="E32" s="78">
        <v>2.8899220961790801</v>
      </c>
      <c r="F32" s="78">
        <v>13.1370297211867</v>
      </c>
      <c r="G32" s="78">
        <v>101.987303161621</v>
      </c>
      <c r="H32" s="78">
        <v>5.41748423576355</v>
      </c>
      <c r="I32" s="78">
        <v>57.279533767700102</v>
      </c>
      <c r="J32" s="78"/>
      <c r="K32" s="78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78">
        <v>16</v>
      </c>
      <c r="C34" s="78">
        <v>56.032682565542302</v>
      </c>
      <c r="D34" s="78">
        <v>0.01</v>
      </c>
      <c r="E34" s="78">
        <v>2.71996619609686</v>
      </c>
      <c r="F34" s="78">
        <v>11.7492140990037</v>
      </c>
      <c r="G34" s="78">
        <v>106.38740615844701</v>
      </c>
      <c r="H34" s="78">
        <v>5.49972639083862</v>
      </c>
      <c r="I34" s="78">
        <v>62.552230834960902</v>
      </c>
      <c r="J34" s="78"/>
      <c r="K34" s="78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78">
        <v>17</v>
      </c>
      <c r="C36" s="78">
        <v>56.304263041569598</v>
      </c>
      <c r="D36" s="78">
        <v>0.01</v>
      </c>
      <c r="E36" s="78">
        <v>2.8483470036433198</v>
      </c>
      <c r="F36" s="78">
        <v>12.8786608622624</v>
      </c>
      <c r="G36" s="78">
        <v>123.1372756958</v>
      </c>
      <c r="H36" s="78">
        <v>6.8566545963287302</v>
      </c>
      <c r="I36" s="78">
        <v>80.136744308471606</v>
      </c>
      <c r="J36" s="78"/>
      <c r="K36" s="78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78">
        <v>18</v>
      </c>
      <c r="C38" s="78">
        <v>55.544775009155202</v>
      </c>
      <c r="D38" s="78">
        <v>0.01</v>
      </c>
      <c r="E38" s="78">
        <v>2.90197976735922</v>
      </c>
      <c r="F38" s="78">
        <v>12.9156018587259</v>
      </c>
      <c r="G38" s="78">
        <v>124.153621673583</v>
      </c>
      <c r="H38" s="78">
        <v>5.8310238838195803</v>
      </c>
      <c r="I38" s="78">
        <v>81.914068746566699</v>
      </c>
      <c r="J38" s="78"/>
      <c r="K38" s="78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78">
        <v>19</v>
      </c>
      <c r="C40" s="78">
        <v>54.740998928363503</v>
      </c>
      <c r="D40" s="78">
        <v>0.01</v>
      </c>
      <c r="E40" s="78">
        <v>2.8471085108243499</v>
      </c>
      <c r="F40" s="78">
        <v>12.8864857050088</v>
      </c>
      <c r="G40" s="78">
        <v>127.479232025146</v>
      </c>
      <c r="H40" s="78">
        <v>6.2673698425292903</v>
      </c>
      <c r="I40" s="78">
        <v>86.069570755958495</v>
      </c>
      <c r="J40" s="78"/>
      <c r="K40" s="78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78">
        <v>20</v>
      </c>
      <c r="C42" s="78">
        <v>54.750921249389599</v>
      </c>
      <c r="D42" s="78">
        <v>0.01</v>
      </c>
      <c r="E42" s="78">
        <v>2.96353813318105</v>
      </c>
      <c r="F42" s="78">
        <v>13.7542423468369</v>
      </c>
      <c r="G42" s="78">
        <v>133.80235290527301</v>
      </c>
      <c r="H42" s="78">
        <v>6.0012596845626804</v>
      </c>
      <c r="I42" s="78">
        <v>93.258331012725804</v>
      </c>
      <c r="J42" s="78"/>
      <c r="K42" s="78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78">
        <v>21</v>
      </c>
      <c r="C44" s="78">
        <v>52.070291959322397</v>
      </c>
      <c r="D44" s="78">
        <v>0.01</v>
      </c>
      <c r="E44" s="78">
        <v>2.79637722785656</v>
      </c>
      <c r="F44" s="78">
        <v>11.966781231073201</v>
      </c>
      <c r="G44" s="78">
        <v>119.02237701416</v>
      </c>
      <c r="H44" s="78">
        <v>6.2569306373596101</v>
      </c>
      <c r="I44" s="78">
        <v>79.400383663177493</v>
      </c>
      <c r="J44" s="78"/>
      <c r="K44" s="78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78">
        <v>22</v>
      </c>
      <c r="C46" s="78">
        <v>50.682310251089199</v>
      </c>
      <c r="D46" s="78">
        <v>0.01</v>
      </c>
      <c r="E46" s="78">
        <v>2.6613340102709202</v>
      </c>
      <c r="F46" s="78">
        <v>11.5166532259721</v>
      </c>
      <c r="G46" s="78">
        <v>120.520915985107</v>
      </c>
      <c r="H46" s="78">
        <v>6.5969746589660598</v>
      </c>
      <c r="I46" s="78">
        <v>81.852383136749197</v>
      </c>
      <c r="J46" s="78"/>
      <c r="K46" s="78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78">
        <v>23</v>
      </c>
      <c r="C48" s="78">
        <v>50.937827770526503</v>
      </c>
      <c r="D48" s="78">
        <v>0.01</v>
      </c>
      <c r="E48" s="78">
        <v>2.8000841599244302</v>
      </c>
      <c r="F48" s="78">
        <v>12.7139207216409</v>
      </c>
      <c r="G48" s="78">
        <v>103.80548095703099</v>
      </c>
      <c r="H48" s="78">
        <v>6.4810649394988999</v>
      </c>
      <c r="I48" s="78">
        <v>66.056117630004806</v>
      </c>
      <c r="J48" s="78"/>
      <c r="K48" s="78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78">
        <v>24</v>
      </c>
      <c r="C50" s="78">
        <v>49.196903228759702</v>
      </c>
      <c r="D50" s="78">
        <v>0.01</v>
      </c>
      <c r="E50" s="78">
        <v>2.7244318677828798</v>
      </c>
      <c r="F50" s="78">
        <v>11.8655423751244</v>
      </c>
      <c r="G50" s="78">
        <v>89.093044281005803</v>
      </c>
      <c r="H50" s="78">
        <v>5.6069529056549001</v>
      </c>
      <c r="I50" s="78">
        <v>52.216057014465299</v>
      </c>
      <c r="J50" s="78"/>
      <c r="K50" s="78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78">
        <v>25</v>
      </c>
      <c r="C52" s="78">
        <v>47.792242783766497</v>
      </c>
      <c r="D52" s="78">
        <v>0.01</v>
      </c>
      <c r="E52" s="78">
        <v>2.68783390063505</v>
      </c>
      <c r="F52" s="78">
        <v>11.3491167471959</v>
      </c>
      <c r="G52" s="78">
        <v>92.201605987548803</v>
      </c>
      <c r="H52" s="78">
        <v>5.88755884170532</v>
      </c>
      <c r="I52" s="78">
        <v>56.224339103698703</v>
      </c>
      <c r="J52" s="78"/>
      <c r="K52" s="78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78">
        <v>26</v>
      </c>
      <c r="C54" s="78">
        <v>46.940537232619</v>
      </c>
      <c r="D54" s="78">
        <v>0.01</v>
      </c>
      <c r="E54" s="78">
        <v>2.7431285197918198</v>
      </c>
      <c r="F54" s="78">
        <v>11.402419952245801</v>
      </c>
      <c r="G54" s="78">
        <v>111.86389465332</v>
      </c>
      <c r="H54" s="78">
        <v>6.4108274459838803</v>
      </c>
      <c r="I54" s="78">
        <v>76.799798870086605</v>
      </c>
      <c r="J54" s="78"/>
      <c r="K54" s="78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78">
        <v>27</v>
      </c>
      <c r="C56" s="78">
        <v>45.966556989229602</v>
      </c>
      <c r="D56" s="78">
        <v>0.01</v>
      </c>
      <c r="E56" s="78">
        <v>2.6407161355018598</v>
      </c>
      <c r="F56" s="78">
        <v>11.3364280737363</v>
      </c>
      <c r="G56" s="78">
        <v>108.179141998291</v>
      </c>
      <c r="H56" s="78">
        <v>6.10593791007995</v>
      </c>
      <c r="I56" s="78">
        <v>74.019652748107902</v>
      </c>
      <c r="J56" s="78"/>
      <c r="K56" s="78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78">
        <v>28</v>
      </c>
      <c r="C58" s="78">
        <v>44.704481711754397</v>
      </c>
      <c r="D58" s="78">
        <v>0.01</v>
      </c>
      <c r="E58" s="78">
        <v>2.60774938876812</v>
      </c>
      <c r="F58" s="78">
        <v>10.989497093053901</v>
      </c>
      <c r="G58" s="78">
        <v>112.339362335205</v>
      </c>
      <c r="H58" s="78">
        <v>6.3915606021881102</v>
      </c>
      <c r="I58" s="78">
        <v>79.105241680145198</v>
      </c>
      <c r="J58" s="78"/>
      <c r="K58" s="78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78">
        <v>29</v>
      </c>
      <c r="C60" s="78">
        <v>43.709268129788903</v>
      </c>
      <c r="D60" s="78">
        <v>0.01</v>
      </c>
      <c r="E60" s="78">
        <v>2.6771701345076901</v>
      </c>
      <c r="F60" s="78">
        <v>10.9203511751615</v>
      </c>
      <c r="G60" s="78">
        <v>110.424712371826</v>
      </c>
      <c r="H60" s="78">
        <v>5.8072417736053401</v>
      </c>
      <c r="I60" s="78">
        <v>78.110651159286505</v>
      </c>
      <c r="J60" s="78"/>
      <c r="K60" s="78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78">
        <v>30</v>
      </c>
      <c r="C62" s="78">
        <v>41.343789760882999</v>
      </c>
      <c r="D62" s="78">
        <v>0.01</v>
      </c>
      <c r="E62" s="78">
        <v>2.42257681718239</v>
      </c>
      <c r="F62" s="78">
        <v>9.4548227328520493</v>
      </c>
      <c r="G62" s="78">
        <v>113.518357086181</v>
      </c>
      <c r="H62" s="78">
        <v>6.1192446708679196</v>
      </c>
      <c r="I62" s="78">
        <v>82.056137275695804</v>
      </c>
      <c r="J62" s="78"/>
      <c r="K62" s="78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78">
        <v>31</v>
      </c>
      <c r="C64" s="78">
        <v>39.941317631648097</v>
      </c>
      <c r="D64" s="78">
        <v>0.01</v>
      </c>
      <c r="E64" s="78">
        <v>2.38465903814022</v>
      </c>
      <c r="F64" s="78">
        <v>8.8767127073728105</v>
      </c>
      <c r="G64" s="78">
        <v>106.124128723144</v>
      </c>
      <c r="H64" s="78">
        <v>5.9959460973739596</v>
      </c>
      <c r="I64" s="78">
        <v>75.503832340240393</v>
      </c>
      <c r="J64" s="78"/>
      <c r="K64" s="78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78">
        <v>32</v>
      </c>
      <c r="C66" s="78">
        <v>40.379407589252096</v>
      </c>
      <c r="D66" s="78">
        <v>0.01</v>
      </c>
      <c r="E66" s="78">
        <v>2.55838831112934</v>
      </c>
      <c r="F66" s="78">
        <v>10.172378264940701</v>
      </c>
      <c r="G66" s="78">
        <v>97.658570098876893</v>
      </c>
      <c r="H66" s="78">
        <v>5.5505347013473498</v>
      </c>
      <c r="I66" s="78">
        <v>67.896968936920103</v>
      </c>
      <c r="J66" s="78"/>
      <c r="K66" s="78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78">
        <v>33</v>
      </c>
      <c r="C68" s="78">
        <v>41.092029278094898</v>
      </c>
      <c r="D68" s="78">
        <v>0.01</v>
      </c>
      <c r="E68" s="78">
        <v>2.7177654046278699</v>
      </c>
      <c r="F68" s="78">
        <v>11.7492179503807</v>
      </c>
      <c r="G68" s="78">
        <v>88.3570747375488</v>
      </c>
      <c r="H68" s="78">
        <v>5.4516246318817103</v>
      </c>
      <c r="I68" s="78">
        <v>59.448895072936999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78">
        <v>34</v>
      </c>
      <c r="C70" s="78">
        <v>39.857456500713603</v>
      </c>
      <c r="D70" s="78">
        <v>0.01</v>
      </c>
      <c r="E70" s="78">
        <v>2.6718698098109299</v>
      </c>
      <c r="F70" s="78">
        <v>11.303023705115599</v>
      </c>
      <c r="G70" s="78">
        <v>122.91279067993101</v>
      </c>
      <c r="H70" s="78">
        <v>6.5699576377868603</v>
      </c>
      <c r="I70" s="78">
        <v>94.752825260162297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78">
        <v>35</v>
      </c>
      <c r="C72" s="78">
        <v>37.7198581695556</v>
      </c>
      <c r="D72" s="78">
        <v>0.01</v>
      </c>
      <c r="E72" s="78">
        <v>2.4655869190509501</v>
      </c>
      <c r="F72" s="78">
        <v>9.9444740827266909</v>
      </c>
      <c r="G72" s="78">
        <v>87.224507141113193</v>
      </c>
      <c r="H72" s="78">
        <v>5.25936565399169</v>
      </c>
      <c r="I72" s="78">
        <v>59.859501552581698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78">
        <v>36</v>
      </c>
      <c r="C74" s="78">
        <v>35.620071704570996</v>
      </c>
      <c r="D74" s="78">
        <v>0.01</v>
      </c>
      <c r="E74" s="78">
        <v>2.2840856634653499</v>
      </c>
      <c r="F74" s="78">
        <v>8.6149099148236701</v>
      </c>
      <c r="G74" s="78">
        <v>85.769950866699205</v>
      </c>
      <c r="H74" s="78">
        <v>5.0269532680511402</v>
      </c>
      <c r="I74" s="78">
        <v>59.171411895751902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78">
        <v>37</v>
      </c>
      <c r="C76" s="78">
        <v>34.738566545339701</v>
      </c>
      <c r="D76" s="78">
        <v>0.01</v>
      </c>
      <c r="E76" s="78">
        <v>2.3431262465623699</v>
      </c>
      <c r="F76" s="78">
        <v>8.5291839746328506</v>
      </c>
      <c r="G76" s="78">
        <v>82.017414855957</v>
      </c>
      <c r="H76" s="78">
        <v>4.9906094074249197</v>
      </c>
      <c r="I76" s="78">
        <v>56.2224679946899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78">
        <v>38</v>
      </c>
      <c r="C78" s="78">
        <v>35.633450728196301</v>
      </c>
      <c r="D78" s="78">
        <v>0.01</v>
      </c>
      <c r="E78" s="78">
        <v>2.4826103219619098</v>
      </c>
      <c r="F78" s="78">
        <v>10.201491924432601</v>
      </c>
      <c r="G78" s="78">
        <v>86.412927627563406</v>
      </c>
      <c r="H78" s="78">
        <v>5.4896654367446898</v>
      </c>
      <c r="I78" s="78">
        <v>61.358517456054599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78">
        <v>39</v>
      </c>
      <c r="C80" s="78">
        <v>31.847361491276601</v>
      </c>
      <c r="D80" s="78">
        <v>0.01</v>
      </c>
      <c r="E80" s="78">
        <v>2.10454040307265</v>
      </c>
      <c r="F80" s="78">
        <v>7.1465879128529401</v>
      </c>
      <c r="G80" s="78">
        <v>83.339369964599598</v>
      </c>
      <c r="H80" s="78">
        <v>5.0877704143524101</v>
      </c>
      <c r="I80" s="78">
        <v>59.028796195983801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78">
        <v>40</v>
      </c>
      <c r="C82" s="78">
        <v>32.1562732549814</v>
      </c>
      <c r="D82" s="78">
        <v>0.01</v>
      </c>
      <c r="E82" s="78">
        <v>2.26943178360278</v>
      </c>
      <c r="F82" s="78">
        <v>8.1998677803919797</v>
      </c>
      <c r="G82" s="78">
        <v>78.938665390014606</v>
      </c>
      <c r="H82" s="78">
        <v>5.7658915996551503</v>
      </c>
      <c r="I82" s="78">
        <v>55.357223129272398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78">
        <v>41</v>
      </c>
      <c r="C84" s="78">
        <v>32.8538648165189</v>
      </c>
      <c r="D84" s="78">
        <v>0.01</v>
      </c>
      <c r="E84" s="78">
        <v>2.4888178339371301</v>
      </c>
      <c r="F84" s="78">
        <v>9.6044032848798295</v>
      </c>
      <c r="G84" s="78">
        <v>91.318563079833893</v>
      </c>
      <c r="H84" s="78">
        <v>5.9346321105957003</v>
      </c>
      <c r="I84" s="78">
        <v>68.413404321670498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78">
        <v>42</v>
      </c>
      <c r="C86" s="78">
        <v>32.687621116638098</v>
      </c>
      <c r="D86" s="78">
        <v>0.01</v>
      </c>
      <c r="E86" s="78">
        <v>2.5169578378017099</v>
      </c>
      <c r="F86" s="78">
        <v>10.0845513252111</v>
      </c>
      <c r="G86" s="78">
        <v>97.799623870849601</v>
      </c>
      <c r="H86" s="78">
        <v>6.79440810680389</v>
      </c>
      <c r="I86" s="78">
        <v>75.5214334011077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78">
        <v>43</v>
      </c>
      <c r="C88" s="78">
        <v>29.711935116694502</v>
      </c>
      <c r="D88" s="78">
        <v>0.01</v>
      </c>
      <c r="E88" s="78">
        <v>2.20307604624674</v>
      </c>
      <c r="F88" s="78">
        <v>7.7351983785629201</v>
      </c>
      <c r="G88" s="78">
        <v>93.392722320556601</v>
      </c>
      <c r="H88" s="78">
        <v>6.9718100547790502</v>
      </c>
      <c r="I88" s="78">
        <v>71.750801277160605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78">
        <v>44</v>
      </c>
      <c r="C90" s="78">
        <v>28.6633205413818</v>
      </c>
      <c r="D90" s="78">
        <v>0.01</v>
      </c>
      <c r="E90" s="78">
        <v>2.1445336341857901</v>
      </c>
      <c r="F90" s="78">
        <v>7.3401229656659597</v>
      </c>
      <c r="G90" s="78">
        <v>72.056879425048805</v>
      </c>
      <c r="H90" s="78">
        <v>4.8889425277709897</v>
      </c>
      <c r="I90" s="78">
        <v>51.068182659149102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78">
        <v>45</v>
      </c>
      <c r="C92" s="78">
        <v>29.455382787264298</v>
      </c>
      <c r="D92" s="78">
        <v>0.01</v>
      </c>
      <c r="E92" s="78">
        <v>2.3833887347808198</v>
      </c>
      <c r="F92" s="78">
        <v>8.7569055098753701</v>
      </c>
      <c r="G92" s="78">
        <v>82.030468368530194</v>
      </c>
      <c r="H92" s="78">
        <v>5.6464355945587101</v>
      </c>
      <c r="I92" s="78">
        <v>61.6410800933837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78">
        <v>46</v>
      </c>
      <c r="C94" s="78">
        <v>31.2311158547034</v>
      </c>
      <c r="D94" s="78">
        <v>0.01</v>
      </c>
      <c r="E94" s="78">
        <v>2.6272369348085798</v>
      </c>
      <c r="F94" s="78">
        <v>11.1383662498914</v>
      </c>
      <c r="G94" s="78">
        <v>69.559040069580007</v>
      </c>
      <c r="H94" s="78">
        <v>4.7949477195739698</v>
      </c>
      <c r="I94" s="78">
        <v>49.773315238952598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78">
        <v>47</v>
      </c>
      <c r="C96" s="78">
        <v>27.599997813885</v>
      </c>
      <c r="D96" s="78">
        <v>0.01</v>
      </c>
      <c r="E96" s="78">
        <v>2.2806851038565998</v>
      </c>
      <c r="F96" s="78">
        <v>8.0651157269111007</v>
      </c>
      <c r="G96" s="78">
        <v>84.195314788818294</v>
      </c>
      <c r="H96" s="78">
        <v>5.5512231826782203</v>
      </c>
      <c r="I96" s="78">
        <v>64.945298957824704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78">
        <v>48</v>
      </c>
      <c r="C98" s="78">
        <v>26.1959031178401</v>
      </c>
      <c r="D98" s="78">
        <v>0.01</v>
      </c>
      <c r="E98" s="78">
        <v>2.0973114829797002</v>
      </c>
      <c r="F98" s="78">
        <v>7.0303669434327301</v>
      </c>
      <c r="G98" s="78">
        <v>79.150796890258704</v>
      </c>
      <c r="H98" s="78">
        <v>5.2813637137412996</v>
      </c>
      <c r="I98" s="78">
        <v>59.977904534339899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78">
        <v>49</v>
      </c>
      <c r="C100" s="78">
        <v>28.049994175250699</v>
      </c>
      <c r="D100" s="78">
        <v>0.01</v>
      </c>
      <c r="E100" s="78">
        <v>2.38470764802052</v>
      </c>
      <c r="F100" s="78">
        <v>8.9764571831776507</v>
      </c>
      <c r="G100" s="78">
        <v>83.988044738769503</v>
      </c>
      <c r="H100" s="78">
        <v>4.9300328016281103</v>
      </c>
      <c r="I100" s="78">
        <v>65.0964391708374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78">
        <v>50</v>
      </c>
      <c r="C102" s="78">
        <v>27.290752044090802</v>
      </c>
      <c r="D102" s="78">
        <v>0.01</v>
      </c>
      <c r="E102" s="78">
        <v>2.3596927431913501</v>
      </c>
      <c r="F102" s="78">
        <v>8.6223861987774093</v>
      </c>
      <c r="G102" s="78">
        <v>85.345796966552697</v>
      </c>
      <c r="H102" s="78">
        <v>5.9872457981109601</v>
      </c>
      <c r="I102" s="78">
        <v>66.925630092620807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78">
        <v>51</v>
      </c>
      <c r="C104" s="78">
        <v>27.899090693547102</v>
      </c>
      <c r="D104" s="78">
        <v>0.01</v>
      </c>
      <c r="E104" s="78">
        <v>2.47525515006138</v>
      </c>
      <c r="F104" s="78">
        <v>9.6893430581459601</v>
      </c>
      <c r="G104" s="78">
        <v>79.674713134765597</v>
      </c>
      <c r="H104" s="78">
        <v>5.7184200525283799</v>
      </c>
      <c r="I104" s="78">
        <v>61.580485057830799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78">
        <v>52</v>
      </c>
      <c r="C106" s="78">
        <v>26.4711187069232</v>
      </c>
      <c r="D106" s="78">
        <v>0.01</v>
      </c>
      <c r="E106" s="78">
        <v>2.32706271226589</v>
      </c>
      <c r="F106" s="78">
        <v>8.4535856338647601</v>
      </c>
      <c r="G106" s="78">
        <v>85.737183761596597</v>
      </c>
      <c r="H106" s="78">
        <v>5.4971690177917401</v>
      </c>
      <c r="I106" s="78">
        <v>67.905125808715795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78">
        <v>53</v>
      </c>
      <c r="C108" s="78">
        <v>25.132340137775099</v>
      </c>
      <c r="D108" s="78">
        <v>0.01</v>
      </c>
      <c r="E108" s="78">
        <v>2.2098835294063202</v>
      </c>
      <c r="F108" s="78">
        <v>7.5496424803366997</v>
      </c>
      <c r="G108" s="78">
        <v>93.573362731933599</v>
      </c>
      <c r="H108" s="78">
        <v>5.6120258331298798</v>
      </c>
      <c r="I108" s="78">
        <v>76.269704818725501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78">
        <v>54</v>
      </c>
      <c r="C110" s="78">
        <v>24.867801959697999</v>
      </c>
      <c r="D110" s="78">
        <v>0.01</v>
      </c>
      <c r="E110" s="78">
        <v>2.2347403397926899</v>
      </c>
      <c r="F110" s="78">
        <v>7.80869340896606</v>
      </c>
      <c r="G110" s="78">
        <v>75.247915649413997</v>
      </c>
      <c r="H110" s="78">
        <v>5.0430632114410399</v>
      </c>
      <c r="I110" s="78">
        <v>58.415388870239198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78">
        <v>55</v>
      </c>
      <c r="C112" s="78">
        <v>26.023174065809901</v>
      </c>
      <c r="D112" s="78">
        <v>0.01</v>
      </c>
      <c r="E112" s="78">
        <v>2.4655249806550801</v>
      </c>
      <c r="F112" s="78">
        <v>9.4235661213214499</v>
      </c>
      <c r="G112" s="78">
        <v>76.912618637084904</v>
      </c>
      <c r="H112" s="78">
        <v>5.3213673830032304</v>
      </c>
      <c r="I112" s="78">
        <v>60.569250297546297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78">
        <v>56</v>
      </c>
      <c r="C114" s="78">
        <v>28.245995081387999</v>
      </c>
      <c r="D114" s="78">
        <v>0.01</v>
      </c>
      <c r="E114" s="78">
        <v>2.7175726890563898</v>
      </c>
      <c r="F114" s="78">
        <v>12.1204175582298</v>
      </c>
      <c r="G114" s="78">
        <v>94.398268127441398</v>
      </c>
      <c r="H114" s="78">
        <v>6.4985842704772896</v>
      </c>
      <c r="I114" s="78">
        <v>78.484237909317002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78">
        <v>57</v>
      </c>
      <c r="C116" s="78">
        <v>23.9687101657574</v>
      </c>
      <c r="D116" s="78">
        <v>0.01</v>
      </c>
      <c r="E116" s="78">
        <v>2.31685163424565</v>
      </c>
      <c r="F116" s="78">
        <v>8.2569115436994096</v>
      </c>
      <c r="G116" s="78">
        <v>89.415074539184502</v>
      </c>
      <c r="H116" s="78">
        <v>6.4837423801422096</v>
      </c>
      <c r="I116" s="78">
        <v>73.935759925842206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78">
        <v>58</v>
      </c>
      <c r="C118" s="78">
        <v>23.628653379587</v>
      </c>
      <c r="D118" s="78">
        <v>0.01</v>
      </c>
      <c r="E118" s="78">
        <v>2.2996226411599299</v>
      </c>
      <c r="F118" s="78">
        <v>8.3540538457723699</v>
      </c>
      <c r="G118" s="78">
        <v>91.158989715576098</v>
      </c>
      <c r="H118" s="78">
        <v>7.0539038658141999</v>
      </c>
      <c r="I118" s="78">
        <v>76.1009197235107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78">
        <v>59</v>
      </c>
      <c r="C120" s="78">
        <v>21.499568865849401</v>
      </c>
      <c r="D120" s="78">
        <v>0.01</v>
      </c>
      <c r="E120" s="78">
        <v>2.0423128008842402</v>
      </c>
      <c r="F120" s="78">
        <v>6.5929301060162997</v>
      </c>
      <c r="G120" s="78">
        <v>88.387407684326107</v>
      </c>
      <c r="H120" s="78">
        <v>7.1529113769531198</v>
      </c>
      <c r="I120" s="78">
        <v>73.6750797271728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78">
        <v>60</v>
      </c>
      <c r="C122" s="78">
        <v>21.8965762945321</v>
      </c>
      <c r="D122" s="78">
        <v>0.01</v>
      </c>
      <c r="E122" s="78">
        <v>2.1686799388665401</v>
      </c>
      <c r="F122" s="78">
        <v>7.3985863648928101</v>
      </c>
      <c r="G122" s="78">
        <v>83.985598754882801</v>
      </c>
      <c r="H122" s="78">
        <v>6.7233167171478199</v>
      </c>
      <c r="I122" s="78">
        <v>69.7181690216064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78">
        <v>61</v>
      </c>
      <c r="C124" s="78">
        <v>21.401093482971099</v>
      </c>
      <c r="D124" s="78">
        <v>0.01</v>
      </c>
      <c r="E124" s="78">
        <v>2.1668368211159299</v>
      </c>
      <c r="F124" s="78">
        <v>7.3397795970623303</v>
      </c>
      <c r="G124" s="78">
        <v>116.840564727783</v>
      </c>
      <c r="H124" s="78">
        <v>7.1862067222595201</v>
      </c>
      <c r="I124" s="78">
        <v>103.004385948181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78">
        <v>62</v>
      </c>
      <c r="C126" s="78">
        <v>22.292029454157898</v>
      </c>
      <c r="D126" s="78">
        <v>0.01</v>
      </c>
      <c r="E126" s="78">
        <v>2.3513786471807001</v>
      </c>
      <c r="F126" s="78">
        <v>8.6363648451291599</v>
      </c>
      <c r="G126" s="78">
        <v>86.676240539550705</v>
      </c>
      <c r="H126" s="78">
        <v>7.1660894870757996</v>
      </c>
      <c r="I126" s="78">
        <v>73.216703414916907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78">
        <v>63</v>
      </c>
      <c r="C128" s="78">
        <v>22.829793123098501</v>
      </c>
      <c r="D128" s="78">
        <v>0.01</v>
      </c>
      <c r="E128" s="78">
        <v>2.4680678523503801</v>
      </c>
      <c r="F128" s="78">
        <v>9.5445465674767096</v>
      </c>
      <c r="G128" s="78">
        <v>94.268328475952103</v>
      </c>
      <c r="H128" s="78">
        <v>6.63736443519592</v>
      </c>
      <c r="I128" s="78">
        <v>81.1675433158874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78">
        <v>64</v>
      </c>
      <c r="C130" s="78">
        <v>20.656047454247101</v>
      </c>
      <c r="D130" s="78">
        <v>0.01</v>
      </c>
      <c r="E130" s="78">
        <v>2.1656118723062301</v>
      </c>
      <c r="F130" s="78">
        <v>7.7312009793061396</v>
      </c>
      <c r="G130" s="78">
        <v>79.758526229858404</v>
      </c>
      <c r="H130" s="78">
        <v>5.86181166172027</v>
      </c>
      <c r="I130" s="78">
        <v>67.022949600219704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78">
        <v>65</v>
      </c>
      <c r="C132" s="78">
        <v>21.824480863717799</v>
      </c>
      <c r="D132" s="78">
        <v>0.01</v>
      </c>
      <c r="E132" s="78">
        <v>2.4086819520363401</v>
      </c>
      <c r="F132" s="78">
        <v>9.1924170347360405</v>
      </c>
      <c r="G132" s="78">
        <v>88.599971771240206</v>
      </c>
      <c r="H132" s="78">
        <v>6.4876200199127201</v>
      </c>
      <c r="I132" s="78">
        <v>76.080819511413495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78">
        <v>66</v>
      </c>
      <c r="C134" s="78">
        <v>19.677358663999101</v>
      </c>
      <c r="D134" s="78">
        <v>0.01</v>
      </c>
      <c r="E134" s="78">
        <v>2.0928176733163601</v>
      </c>
      <c r="F134" s="78">
        <v>7.2884288613612798</v>
      </c>
      <c r="G134" s="78">
        <v>92.020109558105403</v>
      </c>
      <c r="H134" s="78">
        <v>5.7029407978057796</v>
      </c>
      <c r="I134" s="78">
        <v>79.775073528289795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78">
        <v>67</v>
      </c>
      <c r="C136" s="78">
        <v>20.0713299604562</v>
      </c>
      <c r="D136" s="78">
        <v>0.01</v>
      </c>
      <c r="E136" s="78">
        <v>2.2812945705193699</v>
      </c>
      <c r="F136" s="78">
        <v>7.9113576870698097</v>
      </c>
      <c r="G136" s="78">
        <v>79.742691040039006</v>
      </c>
      <c r="H136" s="78">
        <v>6.5687100887298504</v>
      </c>
      <c r="I136" s="78">
        <v>67.713584518432597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78">
        <v>68</v>
      </c>
      <c r="C138" s="78">
        <v>18.2666476323054</v>
      </c>
      <c r="D138" s="78">
        <v>0.01</v>
      </c>
      <c r="E138" s="78">
        <v>2.0107620862814</v>
      </c>
      <c r="F138" s="78">
        <v>6.4044422369736802</v>
      </c>
      <c r="G138" s="78">
        <v>77.342124557495097</v>
      </c>
      <c r="H138" s="78">
        <v>6.3397012233734102</v>
      </c>
      <c r="I138" s="78">
        <v>65.666872406005794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78">
        <v>69</v>
      </c>
      <c r="C140" s="78">
        <v>17.425085911383899</v>
      </c>
      <c r="D140" s="78">
        <v>0.01</v>
      </c>
      <c r="E140" s="78">
        <v>1.9340089788803601</v>
      </c>
      <c r="F140" s="78">
        <v>5.9169906836289599</v>
      </c>
      <c r="G140" s="78">
        <v>76.579604339599598</v>
      </c>
      <c r="H140" s="78">
        <v>5.3001053571701</v>
      </c>
      <c r="I140" s="78">
        <v>65.247953224182098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78">
        <v>70</v>
      </c>
      <c r="C142" s="78">
        <v>18.757167119246201</v>
      </c>
      <c r="D142" s="78">
        <v>0.01</v>
      </c>
      <c r="E142" s="78">
        <v>2.1890820035567602</v>
      </c>
      <c r="F142" s="78">
        <v>7.5623370500711298</v>
      </c>
      <c r="G142" s="78">
        <v>70.956833267211906</v>
      </c>
      <c r="H142" s="78">
        <v>4.81912004947662</v>
      </c>
      <c r="I142" s="78">
        <v>59.8656719207763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78">
        <v>71</v>
      </c>
      <c r="C144" s="78">
        <v>19.174638491410398</v>
      </c>
      <c r="D144" s="78">
        <v>0.01</v>
      </c>
      <c r="E144" s="78">
        <v>2.2598208005611702</v>
      </c>
      <c r="F144" s="78">
        <v>8.1409594829265792</v>
      </c>
      <c r="G144" s="78">
        <v>82.278745651245103</v>
      </c>
      <c r="H144" s="78">
        <v>5.1849436044692903</v>
      </c>
      <c r="I144" s="78">
        <v>71.350238704681402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78">
        <v>72</v>
      </c>
      <c r="C146" s="78">
        <v>17.528895671550998</v>
      </c>
      <c r="D146" s="78">
        <v>0.01</v>
      </c>
      <c r="E146" s="78">
        <v>2.0486766925224802</v>
      </c>
      <c r="F146" s="78">
        <v>6.7428089838761496</v>
      </c>
      <c r="G146" s="78">
        <v>64.664797401428203</v>
      </c>
      <c r="H146" s="78">
        <v>4.6748360633850101</v>
      </c>
      <c r="I146" s="78">
        <v>54.032165241241401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78">
        <v>73</v>
      </c>
      <c r="C148" s="78">
        <v>19.8516756204458</v>
      </c>
      <c r="D148" s="78">
        <v>0.01</v>
      </c>
      <c r="E148" s="78">
        <v>2.45602916754209</v>
      </c>
      <c r="F148" s="78">
        <v>9.3590218745745108</v>
      </c>
      <c r="G148" s="78">
        <v>91.780866622924805</v>
      </c>
      <c r="H148" s="78">
        <v>6.6632584571838303</v>
      </c>
      <c r="I148" s="78">
        <v>81.4273552894592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78">
        <v>74</v>
      </c>
      <c r="C150" s="78">
        <v>16.457451270176801</v>
      </c>
      <c r="D150" s="78">
        <v>0.01</v>
      </c>
      <c r="E150" s="78">
        <v>1.96400007834801</v>
      </c>
      <c r="F150" s="78">
        <v>6.2011953317202</v>
      </c>
      <c r="G150" s="78">
        <v>90.6736906051635</v>
      </c>
      <c r="H150" s="78">
        <v>6.8336763143539399</v>
      </c>
      <c r="I150" s="78">
        <v>80.481927776336605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78">
        <v>75</v>
      </c>
      <c r="C152" s="78">
        <v>17.676256730006202</v>
      </c>
      <c r="D152" s="78">
        <v>0.01</v>
      </c>
      <c r="E152" s="78">
        <v>2.1870956008250801</v>
      </c>
      <c r="F152" s="78">
        <v>7.5921868636057903</v>
      </c>
      <c r="G152" s="78">
        <v>69.623570632934502</v>
      </c>
      <c r="H152" s="78">
        <v>6.0160155057907101</v>
      </c>
      <c r="I152" s="78">
        <v>59.667900276184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78">
        <v>76</v>
      </c>
      <c r="C154" s="78">
        <v>16.5166079814617</v>
      </c>
      <c r="D154" s="78">
        <v>0.01</v>
      </c>
      <c r="E154" s="78">
        <v>2.0646267487452499</v>
      </c>
      <c r="F154" s="78">
        <v>6.6720672845840401</v>
      </c>
      <c r="G154" s="78">
        <v>97.488413238525396</v>
      </c>
      <c r="H154" s="78">
        <v>8.13707995414733</v>
      </c>
      <c r="I154" s="78">
        <v>87.750695991516096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78">
        <v>77</v>
      </c>
      <c r="C156" s="78">
        <v>17.589924628917899</v>
      </c>
      <c r="D156" s="78">
        <v>0.01</v>
      </c>
      <c r="E156" s="78">
        <v>2.2813701216991098</v>
      </c>
      <c r="F156" s="78">
        <v>7.85385707708505</v>
      </c>
      <c r="G156" s="78">
        <v>75.456870841979907</v>
      </c>
      <c r="H156" s="78">
        <v>6.4306153774261396</v>
      </c>
      <c r="I156" s="78">
        <v>65.771896743774406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78">
        <v>78</v>
      </c>
      <c r="C158" s="78">
        <v>17.8264465332031</v>
      </c>
      <c r="D158" s="78">
        <v>0.01</v>
      </c>
      <c r="E158" s="78">
        <v>2.27503585356932</v>
      </c>
      <c r="F158" s="78">
        <v>8.2288367014664807</v>
      </c>
      <c r="G158" s="78">
        <v>77.694754028320304</v>
      </c>
      <c r="H158" s="78">
        <v>6.8178967952728202</v>
      </c>
      <c r="I158" s="78">
        <v>68.161233711242602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78">
        <v>79</v>
      </c>
      <c r="C160" s="78">
        <v>18.376588858090901</v>
      </c>
      <c r="D160" s="78">
        <v>0.01</v>
      </c>
      <c r="E160" s="78">
        <v>2.36288712116388</v>
      </c>
      <c r="F160" s="78">
        <v>8.9297046294579108</v>
      </c>
      <c r="G160" s="78">
        <v>84.791456604003898</v>
      </c>
      <c r="H160" s="78">
        <v>7.2874624729156396</v>
      </c>
      <c r="I160" s="78">
        <v>75.451504325866694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78">
        <v>80</v>
      </c>
      <c r="C162" s="78">
        <v>18.511741858262202</v>
      </c>
      <c r="D162" s="78">
        <v>0.01</v>
      </c>
      <c r="E162" s="78">
        <v>2.3818301925292298</v>
      </c>
      <c r="F162" s="78">
        <v>9.1986877276347201</v>
      </c>
      <c r="G162" s="78">
        <v>66.821775817871099</v>
      </c>
      <c r="H162" s="78">
        <v>5.8935227394104004</v>
      </c>
      <c r="I162" s="78">
        <v>57.3807329177856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78">
        <v>81</v>
      </c>
      <c r="C164" s="78">
        <v>17.945534889514601</v>
      </c>
      <c r="D164" s="78">
        <v>0.01</v>
      </c>
      <c r="E164" s="78">
        <v>2.24731573691734</v>
      </c>
      <c r="F164" s="78">
        <v>8.4192405939102102</v>
      </c>
      <c r="G164" s="78">
        <v>109.708809661865</v>
      </c>
      <c r="H164" s="78">
        <v>6.4705738544464104</v>
      </c>
      <c r="I164" s="78">
        <v>100.083613204956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78">
        <v>82</v>
      </c>
      <c r="C166" s="78">
        <v>18.447267202230599</v>
      </c>
      <c r="D166" s="78">
        <v>0.01</v>
      </c>
      <c r="E166" s="78">
        <v>2.3837235386555</v>
      </c>
      <c r="F166" s="78">
        <v>8.8131516346564602</v>
      </c>
      <c r="G166" s="78">
        <v>75.073170661926198</v>
      </c>
      <c r="H166" s="78">
        <v>5.17111616134643</v>
      </c>
      <c r="I166" s="78">
        <v>65.480821895599306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78">
        <v>83</v>
      </c>
      <c r="C168" s="78">
        <v>16.568737030029201</v>
      </c>
      <c r="D168" s="78">
        <v>0.01</v>
      </c>
      <c r="E168" s="78">
        <v>2.1536465608156599</v>
      </c>
      <c r="F168" s="78">
        <v>7.0803476388637803</v>
      </c>
      <c r="G168" s="78">
        <v>105.383342552185</v>
      </c>
      <c r="H168" s="78">
        <v>5.7742027997970498</v>
      </c>
      <c r="I168" s="78">
        <v>95.954437875747601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78">
        <v>84</v>
      </c>
      <c r="C170" s="78">
        <v>17.490737584921</v>
      </c>
      <c r="D170" s="78">
        <v>0.01</v>
      </c>
      <c r="E170" s="78">
        <v>2.3022413345483601</v>
      </c>
      <c r="F170" s="78">
        <v>8.1128343160335792</v>
      </c>
      <c r="G170" s="78">
        <v>83.5308925628662</v>
      </c>
      <c r="H170" s="78">
        <v>7.0015042781829804</v>
      </c>
      <c r="I170" s="78">
        <v>74.258751678466794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78">
        <v>85</v>
      </c>
      <c r="C172" s="78">
        <v>20.0841466830326</v>
      </c>
      <c r="D172" s="78">
        <v>0.01</v>
      </c>
      <c r="E172" s="78">
        <v>2.7323384926869299</v>
      </c>
      <c r="F172" s="78">
        <v>10.9321942054308</v>
      </c>
      <c r="G172" s="78">
        <v>67.221795272827094</v>
      </c>
      <c r="H172" s="78">
        <v>5.1504560708999598</v>
      </c>
      <c r="I172" s="78">
        <v>58.191352367401102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78">
        <v>86</v>
      </c>
      <c r="C174" s="78">
        <v>15.9106073379516</v>
      </c>
      <c r="D174" s="78">
        <v>0.01</v>
      </c>
      <c r="E174" s="78">
        <v>2.1033196036632198</v>
      </c>
      <c r="F174" s="78">
        <v>6.9874992370605398</v>
      </c>
      <c r="G174" s="78">
        <v>87.030403900146396</v>
      </c>
      <c r="H174" s="78">
        <v>5.7617294311523404</v>
      </c>
      <c r="I174" s="78">
        <v>78.2424445152282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78">
        <v>87</v>
      </c>
      <c r="C176" s="78">
        <v>15.501129297109699</v>
      </c>
      <c r="D176" s="78">
        <v>0.01</v>
      </c>
      <c r="E176" s="78">
        <v>2.04223341208237</v>
      </c>
      <c r="F176" s="78">
        <v>6.8414854774108296</v>
      </c>
      <c r="G176" s="78">
        <v>67.042359161376893</v>
      </c>
      <c r="H176" s="78">
        <v>5.1623729944229098</v>
      </c>
      <c r="I176" s="78">
        <v>58.505074405670101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78">
        <v>88</v>
      </c>
      <c r="C178" s="78">
        <v>16.805610033181999</v>
      </c>
      <c r="D178" s="78">
        <v>0.01</v>
      </c>
      <c r="E178" s="78">
        <v>2.3230780271383402</v>
      </c>
      <c r="F178" s="78">
        <v>8.3609444269767099</v>
      </c>
      <c r="G178" s="78">
        <v>92.293912506103496</v>
      </c>
      <c r="H178" s="78">
        <v>6.3787753582000697</v>
      </c>
      <c r="I178" s="78">
        <v>83.945699977874696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78">
        <v>89</v>
      </c>
      <c r="C180" s="78">
        <v>15.969813163463799</v>
      </c>
      <c r="D180" s="78">
        <v>0.01</v>
      </c>
      <c r="E180" s="78">
        <v>2.10331936982961</v>
      </c>
      <c r="F180" s="78">
        <v>7.71555685080014</v>
      </c>
      <c r="G180" s="78">
        <v>63.3903190612793</v>
      </c>
      <c r="H180" s="78">
        <v>5.8275853633880601</v>
      </c>
      <c r="I180" s="78">
        <v>55.224040985107401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78">
        <v>90</v>
      </c>
      <c r="C182" s="78">
        <v>16.0270211146428</v>
      </c>
      <c r="D182" s="78">
        <v>0.01</v>
      </c>
      <c r="E182" s="78">
        <v>2.2713353221233001</v>
      </c>
      <c r="F182" s="78">
        <v>7.9259863908474202</v>
      </c>
      <c r="G182" s="78">
        <v>62.708448410034102</v>
      </c>
      <c r="H182" s="78">
        <v>6.0844218730926496</v>
      </c>
      <c r="I182" s="78">
        <v>54.685334014892497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78">
        <v>91</v>
      </c>
      <c r="C184" s="78">
        <v>14.868014298952501</v>
      </c>
      <c r="D184" s="78">
        <v>0.01</v>
      </c>
      <c r="E184" s="78">
        <v>2.1074792192532401</v>
      </c>
      <c r="F184" s="78">
        <v>6.88267209896674</v>
      </c>
      <c r="G184" s="78">
        <v>75.279787445068294</v>
      </c>
      <c r="H184" s="78">
        <v>5.2466152429580601</v>
      </c>
      <c r="I184" s="78">
        <v>67.218046998977599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78">
        <v>92</v>
      </c>
      <c r="C186" s="78">
        <v>15.664657079256401</v>
      </c>
      <c r="D186" s="78">
        <v>0.01</v>
      </c>
      <c r="E186" s="78">
        <v>2.2150396612974301</v>
      </c>
      <c r="F186" s="78">
        <v>7.6020833895756601</v>
      </c>
      <c r="G186" s="78">
        <v>77.383486175537101</v>
      </c>
      <c r="H186" s="78">
        <v>5.28519132137298</v>
      </c>
      <c r="I186" s="78">
        <v>69.377629661559993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78">
        <v>93</v>
      </c>
      <c r="C188" s="78">
        <v>16.2487363081712</v>
      </c>
      <c r="D188" s="78">
        <v>0.01</v>
      </c>
      <c r="E188" s="78">
        <v>2.3133238645700298</v>
      </c>
      <c r="F188" s="78">
        <v>8.3201382618684008</v>
      </c>
      <c r="G188" s="78">
        <v>92.484287834167404</v>
      </c>
      <c r="H188" s="78">
        <v>6.3818600177764804</v>
      </c>
      <c r="I188" s="78">
        <v>84.615132570266695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78">
        <v>94</v>
      </c>
      <c r="C190" s="78">
        <v>15.111873846787599</v>
      </c>
      <c r="D190" s="78">
        <v>0.01</v>
      </c>
      <c r="E190" s="78">
        <v>2.1338275304207399</v>
      </c>
      <c r="F190" s="78">
        <v>7.2251440745133602</v>
      </c>
      <c r="G190" s="78">
        <v>74.2474504470825</v>
      </c>
      <c r="H190" s="78">
        <v>5.3133545637130704</v>
      </c>
      <c r="I190" s="78">
        <v>66.352655124664295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78">
        <v>95</v>
      </c>
      <c r="C192" s="78">
        <v>14.970809166247999</v>
      </c>
      <c r="D192" s="78">
        <v>0.01</v>
      </c>
      <c r="E192" s="78">
        <v>2.0799206724533601</v>
      </c>
      <c r="F192" s="78">
        <v>6.9887869999958898</v>
      </c>
      <c r="G192" s="78">
        <v>83.5805854797363</v>
      </c>
      <c r="H192" s="78">
        <v>6.3427628993988003</v>
      </c>
      <c r="I192" s="78">
        <v>75.581931877136199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78">
        <v>96</v>
      </c>
      <c r="C194" s="78">
        <v>14.344782645885701</v>
      </c>
      <c r="D194" s="78">
        <v>0.01</v>
      </c>
      <c r="E194" s="78">
        <v>2.02957299122443</v>
      </c>
      <c r="F194" s="78">
        <v>6.4090070082591097</v>
      </c>
      <c r="G194" s="78">
        <v>85.736790466308506</v>
      </c>
      <c r="H194" s="78">
        <v>7.34364533424377</v>
      </c>
      <c r="I194" s="78">
        <v>77.877490615844707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78">
        <v>97</v>
      </c>
      <c r="C196" s="78">
        <v>14.077109666970999</v>
      </c>
      <c r="D196" s="78">
        <v>0.01</v>
      </c>
      <c r="E196" s="78">
        <v>2.0090704835378199</v>
      </c>
      <c r="F196" s="78">
        <v>6.3223413870884801</v>
      </c>
      <c r="G196" s="78">
        <v>82.054759216308597</v>
      </c>
      <c r="H196" s="78">
        <v>7.23434600830078</v>
      </c>
      <c r="I196" s="78">
        <v>74.369464492797803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78">
        <v>98</v>
      </c>
      <c r="C198" s="78">
        <v>16.063864304469099</v>
      </c>
      <c r="D198" s="78">
        <v>0.01</v>
      </c>
      <c r="E198" s="78">
        <v>2.2559085717567999</v>
      </c>
      <c r="F198" s="78">
        <v>8.2583749844477694</v>
      </c>
      <c r="G198" s="78">
        <v>60.676095581054597</v>
      </c>
      <c r="H198" s="78">
        <v>4.8538010597229002</v>
      </c>
      <c r="I198" s="78">
        <v>52.837109374999997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78">
        <v>99</v>
      </c>
      <c r="C200" s="78">
        <v>15.7893098317659</v>
      </c>
      <c r="D200" s="78">
        <v>0.01</v>
      </c>
      <c r="E200" s="78">
        <v>2.2536716873829099</v>
      </c>
      <c r="F200" s="78">
        <v>7.9943326253157396</v>
      </c>
      <c r="G200" s="78">
        <v>67.581919860839804</v>
      </c>
      <c r="H200" s="78">
        <v>6.4656347274780197</v>
      </c>
      <c r="I200" s="78">
        <v>59.837680053710898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78">
        <v>100</v>
      </c>
      <c r="C202" s="78">
        <v>15.545974474686799</v>
      </c>
      <c r="D202" s="78">
        <v>0.01</v>
      </c>
      <c r="E202" s="78">
        <v>2.1977376571068299</v>
      </c>
      <c r="F202" s="78">
        <v>7.6788659370862504</v>
      </c>
      <c r="G202" s="78">
        <v>75.302605438232405</v>
      </c>
      <c r="H202" s="78">
        <v>6.5961302757263098</v>
      </c>
      <c r="I202" s="78">
        <v>67.302775382995605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78">
        <v>101</v>
      </c>
      <c r="C204" s="78">
        <v>15.5208990023686</v>
      </c>
      <c r="D204" s="78">
        <v>0.01</v>
      </c>
      <c r="E204" s="78">
        <v>2.2397789404942401</v>
      </c>
      <c r="F204" s="78">
        <v>7.5764536674205996</v>
      </c>
      <c r="G204" s="78">
        <v>101.866580200195</v>
      </c>
      <c r="H204" s="78">
        <v>8.6893795967102001</v>
      </c>
      <c r="I204" s="78">
        <v>93.9931140899658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78">
        <v>102</v>
      </c>
      <c r="C206" s="78">
        <v>15.101801688854501</v>
      </c>
      <c r="D206" s="78">
        <v>0.01</v>
      </c>
      <c r="E206" s="78">
        <v>2.13007652759552</v>
      </c>
      <c r="F206" s="78">
        <v>7.3107069822458097</v>
      </c>
      <c r="G206" s="78">
        <v>62.865596389770502</v>
      </c>
      <c r="H206" s="78">
        <v>5.2723254680633502</v>
      </c>
      <c r="I206" s="78">
        <v>55.182975053787203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78">
        <v>103</v>
      </c>
      <c r="C208" s="78">
        <v>14.492326589731</v>
      </c>
      <c r="D208" s="78">
        <v>0.01</v>
      </c>
      <c r="E208" s="78">
        <v>2.0352306641065101</v>
      </c>
      <c r="F208" s="78">
        <v>6.8745064735412598</v>
      </c>
      <c r="G208" s="78">
        <v>88.601182556152295</v>
      </c>
      <c r="H208" s="78">
        <v>8.0693586349487294</v>
      </c>
      <c r="I208" s="78">
        <v>81.066627502441406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78">
        <v>104</v>
      </c>
      <c r="C210" s="78">
        <v>13.993902243100599</v>
      </c>
      <c r="D210" s="78">
        <v>0.01</v>
      </c>
      <c r="E210" s="78">
        <v>2.0364146507703298</v>
      </c>
      <c r="F210" s="78">
        <v>6.5555551418891298</v>
      </c>
      <c r="G210" s="78">
        <v>78.820416831970206</v>
      </c>
      <c r="H210" s="78">
        <v>6.3046058177947897</v>
      </c>
      <c r="I210" s="78">
        <v>71.459186077117906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78">
        <v>105</v>
      </c>
      <c r="C212" s="78">
        <v>12.996765246758001</v>
      </c>
      <c r="D212" s="78">
        <v>0.01</v>
      </c>
      <c r="E212" s="78">
        <v>1.8718371803943901</v>
      </c>
      <c r="F212" s="78">
        <v>5.6585242931659403</v>
      </c>
      <c r="G212" s="78">
        <v>75.429530715942306</v>
      </c>
      <c r="H212" s="78">
        <v>6.34898133277893</v>
      </c>
      <c r="I212" s="78">
        <v>68.122285652160599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78">
        <v>106</v>
      </c>
      <c r="C214" s="78">
        <v>15.765182128319299</v>
      </c>
      <c r="D214" s="78">
        <v>0.01</v>
      </c>
      <c r="E214" s="78">
        <v>2.3071396992756701</v>
      </c>
      <c r="F214" s="78">
        <v>8.2867824481083794</v>
      </c>
      <c r="G214" s="78">
        <v>70.510719299316406</v>
      </c>
      <c r="H214" s="78">
        <v>5.9197952032089196</v>
      </c>
      <c r="I214" s="78">
        <v>62.856625366210899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78">
        <v>107</v>
      </c>
      <c r="C216" s="78">
        <v>13.6746079371525</v>
      </c>
      <c r="D216" s="78">
        <v>0.01</v>
      </c>
      <c r="E216" s="78">
        <v>1.91174669907643</v>
      </c>
      <c r="F216" s="78">
        <v>6.0839478969573904</v>
      </c>
      <c r="G216" s="78">
        <v>91.995445823669399</v>
      </c>
      <c r="H216" s="78">
        <v>5.28566546440124</v>
      </c>
      <c r="I216" s="78">
        <v>84.5153053998947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78">
        <v>108</v>
      </c>
      <c r="C218" s="78">
        <v>14.306641211876499</v>
      </c>
      <c r="D218" s="78">
        <v>0.01</v>
      </c>
      <c r="E218" s="78">
        <v>2.0711877391888498</v>
      </c>
      <c r="F218" s="78">
        <v>6.93126349265758</v>
      </c>
      <c r="G218" s="78">
        <v>58.993452072143498</v>
      </c>
      <c r="H218" s="78">
        <v>4.6885067939758303</v>
      </c>
      <c r="I218" s="78">
        <v>51.732933139800998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78">
        <v>109</v>
      </c>
      <c r="C220" s="78">
        <v>14.713769179124</v>
      </c>
      <c r="D220" s="78">
        <v>0.01</v>
      </c>
      <c r="E220" s="78">
        <v>2.2111638096662598</v>
      </c>
      <c r="F220" s="78">
        <v>7.5520833822397</v>
      </c>
      <c r="G220" s="78">
        <v>93.737225723266604</v>
      </c>
      <c r="H220" s="78">
        <v>5.2524977922439504</v>
      </c>
      <c r="I220" s="78">
        <v>86.643196487426707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78">
        <v>110</v>
      </c>
      <c r="C222" s="78">
        <v>15.623555256770199</v>
      </c>
      <c r="D222" s="78">
        <v>0.01</v>
      </c>
      <c r="E222" s="78">
        <v>2.3051309310472901</v>
      </c>
      <c r="F222" s="78">
        <v>8.5349649374301606</v>
      </c>
      <c r="G222" s="78">
        <v>74.680662536621099</v>
      </c>
      <c r="H222" s="78">
        <v>5.4472423791885296</v>
      </c>
      <c r="I222" s="78">
        <v>67.586625051498402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78">
        <v>111</v>
      </c>
      <c r="C224" s="78">
        <v>15.3674327410184</v>
      </c>
      <c r="D224" s="78">
        <v>0.01</v>
      </c>
      <c r="E224" s="78">
        <v>2.2929317263456399</v>
      </c>
      <c r="F224" s="78">
        <v>8.2776366701492901</v>
      </c>
      <c r="G224" s="78">
        <v>67.193331527709901</v>
      </c>
      <c r="H224" s="78">
        <v>6.2132944107055597</v>
      </c>
      <c r="I224" s="78">
        <v>60.043988418579097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78">
        <v>112</v>
      </c>
      <c r="C226" s="78">
        <v>13.115206388326699</v>
      </c>
      <c r="D226" s="78">
        <v>0.01</v>
      </c>
      <c r="E226" s="78">
        <v>1.9339117820446301</v>
      </c>
      <c r="F226" s="78">
        <v>5.8282374326999298</v>
      </c>
      <c r="G226" s="78">
        <v>63.490105438232398</v>
      </c>
      <c r="H226" s="78">
        <v>4.3900297880172703</v>
      </c>
      <c r="I226" s="78">
        <v>56.099325752258302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78">
        <v>113</v>
      </c>
      <c r="C228" s="78">
        <v>15.5240912070641</v>
      </c>
      <c r="D228" s="78">
        <v>0.01</v>
      </c>
      <c r="E228" s="78">
        <v>2.2350548414083602</v>
      </c>
      <c r="F228" s="78">
        <v>8.1173443977649402</v>
      </c>
      <c r="G228" s="78">
        <v>66.254663658141993</v>
      </c>
      <c r="H228" s="78">
        <v>6.2092226028442301</v>
      </c>
      <c r="I228" s="78">
        <v>58.852793216705301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78">
        <v>114</v>
      </c>
      <c r="C230" s="78">
        <v>15.223663880274801</v>
      </c>
      <c r="D230" s="78">
        <v>0.01</v>
      </c>
      <c r="E230" s="78">
        <v>2.2168650627136199</v>
      </c>
      <c r="F230" s="78">
        <v>7.8983100560995201</v>
      </c>
      <c r="G230" s="78">
        <v>78.468304824829104</v>
      </c>
      <c r="H230" s="78">
        <v>6.0786574363708397</v>
      </c>
      <c r="I230" s="78">
        <v>71.230105066299402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78">
        <v>115</v>
      </c>
      <c r="C232" s="78">
        <v>15.7565370706411</v>
      </c>
      <c r="D232" s="78">
        <v>0.01</v>
      </c>
      <c r="E232" s="78">
        <v>2.3659996390342699</v>
      </c>
      <c r="F232" s="78">
        <v>8.5593610543471108</v>
      </c>
      <c r="G232" s="78">
        <v>62.482771301269501</v>
      </c>
      <c r="H232" s="78">
        <v>6.2556416034698401</v>
      </c>
      <c r="I232" s="78">
        <v>55.321375656127898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78">
        <v>116</v>
      </c>
      <c r="C234" s="78">
        <v>16.0633928592388</v>
      </c>
      <c r="D234" s="78">
        <v>0.01</v>
      </c>
      <c r="E234" s="78">
        <v>2.4148140733058598</v>
      </c>
      <c r="F234" s="78">
        <v>8.9437022025768496</v>
      </c>
      <c r="G234" s="78">
        <v>85.7954807281494</v>
      </c>
      <c r="H234" s="78">
        <v>6.4851289749145504</v>
      </c>
      <c r="I234" s="78">
        <v>78.716885375976503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78">
        <v>117</v>
      </c>
      <c r="C236" s="78">
        <v>14.655008389399599</v>
      </c>
      <c r="D236" s="78">
        <v>0.01</v>
      </c>
      <c r="E236" s="78">
        <v>2.1942489193035999</v>
      </c>
      <c r="F236" s="78">
        <v>7.5882238791539098</v>
      </c>
      <c r="G236" s="78">
        <v>90.816025924682606</v>
      </c>
      <c r="H236" s="78">
        <v>5.6943068504333496</v>
      </c>
      <c r="I236" s="78">
        <v>83.645950698852502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78">
        <v>118</v>
      </c>
      <c r="C238" s="78">
        <v>16.169916189633799</v>
      </c>
      <c r="D238" s="78">
        <v>0.01</v>
      </c>
      <c r="E238" s="78">
        <v>2.4075588262998102</v>
      </c>
      <c r="F238" s="78">
        <v>8.8973644329951291</v>
      </c>
      <c r="G238" s="78">
        <v>66.633862304687497</v>
      </c>
      <c r="H238" s="78">
        <v>5.0280100345611496</v>
      </c>
      <c r="I238" s="78">
        <v>59.312163305282503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78">
        <v>119</v>
      </c>
      <c r="C240" s="78">
        <v>16.204794993767301</v>
      </c>
      <c r="D240" s="78">
        <v>0.01</v>
      </c>
      <c r="E240" s="78">
        <v>2.30642905602088</v>
      </c>
      <c r="F240" s="78">
        <v>8.8245159570987397</v>
      </c>
      <c r="G240" s="78">
        <v>97.112408828735298</v>
      </c>
      <c r="H240" s="78">
        <v>5.4905563116073601</v>
      </c>
      <c r="I240" s="78">
        <v>89.6553094863891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78">
        <v>120</v>
      </c>
      <c r="C242" s="78">
        <v>14.6946361248309</v>
      </c>
      <c r="D242" s="78">
        <v>0.01</v>
      </c>
      <c r="E242" s="78">
        <v>2.10608947277069</v>
      </c>
      <c r="F242" s="78">
        <v>7.2415754244877704</v>
      </c>
      <c r="G242" s="78">
        <v>73.914088821411099</v>
      </c>
      <c r="H242" s="78">
        <v>5.5567238807678203</v>
      </c>
      <c r="I242" s="78">
        <v>66.513336992263703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78">
        <v>121</v>
      </c>
      <c r="C244" s="78">
        <v>16.038623956533499</v>
      </c>
      <c r="D244" s="78">
        <v>0.01</v>
      </c>
      <c r="E244" s="78">
        <v>2.32266823145059</v>
      </c>
      <c r="F244" s="78">
        <v>8.7026866307625408</v>
      </c>
      <c r="G244" s="78">
        <v>87.864221191406202</v>
      </c>
      <c r="H244" s="78">
        <v>6.5816169738769501</v>
      </c>
      <c r="I244" s="78">
        <v>80.557819843292194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78">
        <v>122</v>
      </c>
      <c r="C246" s="78">
        <v>13.5492492088904</v>
      </c>
      <c r="D246" s="78">
        <v>0.01</v>
      </c>
      <c r="E246" s="78">
        <v>1.9621939384020199</v>
      </c>
      <c r="F246" s="78">
        <v>6.2536480885285597</v>
      </c>
      <c r="G246" s="78">
        <v>95.221829986572203</v>
      </c>
      <c r="H246" s="78">
        <v>7.8463338375091496</v>
      </c>
      <c r="I246" s="78">
        <v>87.969520950317303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78">
        <v>123</v>
      </c>
      <c r="C248" s="78">
        <v>14.4590575511638</v>
      </c>
      <c r="D248" s="78">
        <v>0.01</v>
      </c>
      <c r="E248" s="78">
        <v>2.1037991918050301</v>
      </c>
      <c r="F248" s="78">
        <v>7.0979054982845602</v>
      </c>
      <c r="G248" s="78">
        <v>78.5232984542846</v>
      </c>
      <c r="H248" s="78">
        <v>6.0139993906021099</v>
      </c>
      <c r="I248" s="78">
        <v>70.925399780273395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78">
        <v>124</v>
      </c>
      <c r="C250" s="78">
        <v>14.4130475337688</v>
      </c>
      <c r="D250" s="78">
        <v>0.01</v>
      </c>
      <c r="E250" s="78">
        <v>2.0580036548467699</v>
      </c>
      <c r="F250" s="78">
        <v>6.8146613377791097</v>
      </c>
      <c r="G250" s="78">
        <v>96.308218002319293</v>
      </c>
      <c r="H250" s="78">
        <v>6.6248852729797303</v>
      </c>
      <c r="I250" s="78">
        <v>88.772460603713995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78">
        <v>125</v>
      </c>
      <c r="C252" s="78">
        <v>13.487994487469001</v>
      </c>
      <c r="D252" s="78">
        <v>0.01</v>
      </c>
      <c r="E252" s="78">
        <v>1.9456135768156699</v>
      </c>
      <c r="F252" s="78">
        <v>6.0538145716373704</v>
      </c>
      <c r="G252" s="78">
        <v>92.117182922363199</v>
      </c>
      <c r="H252" s="78">
        <v>7.6515240669250399</v>
      </c>
      <c r="I252" s="78">
        <v>84.811500549316406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78">
        <v>126</v>
      </c>
      <c r="C254" s="78">
        <v>12.884903284219501</v>
      </c>
      <c r="D254" s="78">
        <v>0.01</v>
      </c>
      <c r="E254" s="78">
        <v>1.9184608872120099</v>
      </c>
      <c r="F254" s="78">
        <v>5.7182372716756902</v>
      </c>
      <c r="G254" s="78">
        <v>66.091839981079104</v>
      </c>
      <c r="H254" s="78">
        <v>5.5556854009628296</v>
      </c>
      <c r="I254" s="78">
        <v>59.055996990203802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78">
        <v>127</v>
      </c>
      <c r="C256" s="78">
        <v>13.845941580258801</v>
      </c>
      <c r="D256" s="78">
        <v>0.01</v>
      </c>
      <c r="E256" s="78">
        <v>2.08107013885791</v>
      </c>
      <c r="F256" s="78">
        <v>6.7979170909294702</v>
      </c>
      <c r="G256" s="78">
        <v>91.122490310668894</v>
      </c>
      <c r="H256" s="78">
        <v>6.0473452568054196</v>
      </c>
      <c r="I256" s="78">
        <v>83.987981271743706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78">
        <v>128</v>
      </c>
      <c r="C258" s="78">
        <v>13.697218968317999</v>
      </c>
      <c r="D258" s="78">
        <v>0.01</v>
      </c>
      <c r="E258" s="78">
        <v>2.0473821713374201</v>
      </c>
      <c r="F258" s="78">
        <v>6.5965895102574201</v>
      </c>
      <c r="G258" s="78">
        <v>87.353908157348599</v>
      </c>
      <c r="H258" s="78">
        <v>6.0736665129661498</v>
      </c>
      <c r="I258" s="78">
        <v>80.308397769927893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78">
        <v>129</v>
      </c>
      <c r="C260" s="78">
        <v>13.2244177231421</v>
      </c>
      <c r="D260" s="78">
        <v>0.01</v>
      </c>
      <c r="E260" s="78">
        <v>1.9958926851932799</v>
      </c>
      <c r="F260" s="78">
        <v>6.272885120832</v>
      </c>
      <c r="G260" s="78">
        <v>101.03421287536599</v>
      </c>
      <c r="H260" s="78">
        <v>7.18470931053161</v>
      </c>
      <c r="I260" s="78">
        <v>94.193619728088294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78">
        <v>130</v>
      </c>
      <c r="C262" s="78">
        <v>12.5167018450223</v>
      </c>
      <c r="D262" s="78">
        <v>0.01</v>
      </c>
      <c r="E262" s="78">
        <v>1.89685514340033</v>
      </c>
      <c r="F262" s="78">
        <v>5.7741798162460301</v>
      </c>
      <c r="G262" s="78">
        <v>85.850636672973593</v>
      </c>
      <c r="H262" s="78">
        <v>4.9671756029129002</v>
      </c>
      <c r="I262" s="78">
        <v>79.199414801597598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78">
        <v>131</v>
      </c>
      <c r="C264" s="78">
        <v>14.2120228547316</v>
      </c>
      <c r="D264" s="78">
        <v>0.01</v>
      </c>
      <c r="E264" s="78">
        <v>2.2243089675903298</v>
      </c>
      <c r="F264" s="78">
        <v>7.6121710080366798</v>
      </c>
      <c r="G264" s="78">
        <v>78.000903320312503</v>
      </c>
      <c r="H264" s="78">
        <v>5.6528513908386202</v>
      </c>
      <c r="I264" s="78">
        <v>71.472248911857605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78">
        <v>132</v>
      </c>
      <c r="C266" s="78">
        <v>14.907305607428899</v>
      </c>
      <c r="D266" s="78">
        <v>0.01</v>
      </c>
      <c r="E266" s="78">
        <v>2.3220038734949502</v>
      </c>
      <c r="F266" s="78">
        <v>8.3997831986500593</v>
      </c>
      <c r="G266" s="78">
        <v>65.577104568481403</v>
      </c>
      <c r="H266" s="78">
        <v>4.7932963848114003</v>
      </c>
      <c r="I266" s="78">
        <v>59.072701978683398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78">
        <v>133</v>
      </c>
      <c r="C268" s="78">
        <v>14.936094577495799</v>
      </c>
      <c r="D268" s="78">
        <v>0.01</v>
      </c>
      <c r="E268" s="78">
        <v>2.3243805399307802</v>
      </c>
      <c r="F268" s="78">
        <v>8.4681728894893897</v>
      </c>
      <c r="G268" s="78">
        <v>87.906703472137394</v>
      </c>
      <c r="H268" s="78">
        <v>6.72818851470947</v>
      </c>
      <c r="I268" s="78">
        <v>81.469466876983603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78">
        <v>134</v>
      </c>
      <c r="C270" s="78">
        <v>14.353795638451199</v>
      </c>
      <c r="D270" s="78">
        <v>0.01</v>
      </c>
      <c r="E270" s="78">
        <v>2.2417108324857802</v>
      </c>
      <c r="F270" s="78">
        <v>7.89869035665805</v>
      </c>
      <c r="G270" s="78">
        <v>92.917221832275303</v>
      </c>
      <c r="H270" s="78">
        <v>8.4466545104980408</v>
      </c>
      <c r="I270" s="78">
        <v>86.395266723632801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78">
        <v>135</v>
      </c>
      <c r="C272" s="78">
        <v>15.277402437650199</v>
      </c>
      <c r="D272" s="78">
        <v>0.01</v>
      </c>
      <c r="E272" s="78">
        <v>2.3702205419540401</v>
      </c>
      <c r="F272" s="78">
        <v>8.6894686680573692</v>
      </c>
      <c r="G272" s="78">
        <v>79.216799354553203</v>
      </c>
      <c r="H272" s="78">
        <v>6.4760601282119703</v>
      </c>
      <c r="I272" s="78">
        <v>72.556014776229802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78">
        <v>136</v>
      </c>
      <c r="C274" s="78">
        <v>13.519802423623799</v>
      </c>
      <c r="D274" s="78">
        <v>0.01</v>
      </c>
      <c r="E274" s="78">
        <v>2.1249738702407202</v>
      </c>
      <c r="F274" s="78">
        <v>6.85822100822742</v>
      </c>
      <c r="G274" s="78">
        <v>79.728348159790002</v>
      </c>
      <c r="H274" s="78">
        <v>7.4338850498199402</v>
      </c>
      <c r="I274" s="78">
        <v>73.074795150756799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78">
        <v>137</v>
      </c>
      <c r="C276" s="78">
        <v>15.469068600581201</v>
      </c>
      <c r="D276" s="78">
        <v>0.01</v>
      </c>
      <c r="E276" s="78">
        <v>2.3601721066694901</v>
      </c>
      <c r="F276" s="78">
        <v>8.7955131347362805</v>
      </c>
      <c r="G276" s="78">
        <v>72.494134712219207</v>
      </c>
      <c r="H276" s="78">
        <v>5.4659836053848201</v>
      </c>
      <c r="I276" s="78">
        <v>65.770389652252106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78">
        <v>138</v>
      </c>
      <c r="C278" s="78">
        <v>13.4156899819007</v>
      </c>
      <c r="D278" s="78">
        <v>0.01</v>
      </c>
      <c r="E278" s="78">
        <v>2.0548506654225802</v>
      </c>
      <c r="F278" s="78">
        <v>6.5711274513831501</v>
      </c>
      <c r="G278" s="78">
        <v>81.047563934326107</v>
      </c>
      <c r="H278" s="78">
        <v>5.9659505844116199</v>
      </c>
      <c r="I278" s="78">
        <v>73.922386264801005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78">
        <v>139</v>
      </c>
      <c r="C280" s="78">
        <v>16.4646730789771</v>
      </c>
      <c r="D280" s="78">
        <v>0.01</v>
      </c>
      <c r="E280" s="78">
        <v>2.3509983924719</v>
      </c>
      <c r="F280" s="78">
        <v>8.7180957977588296</v>
      </c>
      <c r="G280" s="78">
        <v>86.718165206909106</v>
      </c>
      <c r="H280" s="78">
        <v>6.1411029815673803</v>
      </c>
      <c r="I280" s="78">
        <v>78.477775287628106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78">
        <v>140</v>
      </c>
      <c r="C282" s="78">
        <v>17.5073429254385</v>
      </c>
      <c r="D282" s="78">
        <v>0.01</v>
      </c>
      <c r="E282" s="78">
        <v>2.44542961395703</v>
      </c>
      <c r="F282" s="78">
        <v>8.9835181236267001</v>
      </c>
      <c r="G282" s="78">
        <v>93.1791477203369</v>
      </c>
      <c r="H282" s="78">
        <v>5.9039043426513604</v>
      </c>
      <c r="I282" s="78">
        <v>84.564327239990206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78">
        <v>141</v>
      </c>
      <c r="C284" s="78">
        <v>15.4447359671959</v>
      </c>
      <c r="D284" s="78">
        <v>0.01</v>
      </c>
      <c r="E284" s="78">
        <v>2.07836403755041</v>
      </c>
      <c r="F284" s="78">
        <v>6.88828866298382</v>
      </c>
      <c r="G284" s="78">
        <v>70.950765419006302</v>
      </c>
      <c r="H284" s="78">
        <v>5.0804150104522696</v>
      </c>
      <c r="I284" s="78">
        <v>62.191578102111798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78">
        <v>142</v>
      </c>
      <c r="C286" s="78">
        <v>17.05639564074</v>
      </c>
      <c r="D286" s="78">
        <v>0.01</v>
      </c>
      <c r="E286" s="78">
        <v>2.2687133046296899</v>
      </c>
      <c r="F286" s="78">
        <v>7.9701008338194601</v>
      </c>
      <c r="G286" s="78">
        <v>104.08653945922801</v>
      </c>
      <c r="H286" s="78">
        <v>5.4987277746200496</v>
      </c>
      <c r="I286" s="78">
        <v>94.622480392455998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78">
        <v>143</v>
      </c>
      <c r="C288" s="78">
        <v>19.316139184511599</v>
      </c>
      <c r="D288" s="78">
        <v>0.01</v>
      </c>
      <c r="E288" s="78">
        <v>2.4530404760287299</v>
      </c>
      <c r="F288" s="78">
        <v>9.4269600923244692</v>
      </c>
      <c r="G288" s="78">
        <v>76.399419403076095</v>
      </c>
      <c r="H288" s="78">
        <v>4.8779080629348703</v>
      </c>
      <c r="I288" s="78">
        <v>66.198052501678404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78">
        <v>144</v>
      </c>
      <c r="C290" s="78">
        <v>17.109150483057999</v>
      </c>
      <c r="D290" s="78">
        <v>0.01</v>
      </c>
      <c r="E290" s="78">
        <v>2.0212148152864802</v>
      </c>
      <c r="F290" s="78">
        <v>6.6409126153358997</v>
      </c>
      <c r="G290" s="78">
        <v>87.315580368041907</v>
      </c>
      <c r="H290" s="78">
        <v>5.1468006610870303</v>
      </c>
      <c r="I290" s="78">
        <v>76.604139423370299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78">
        <v>145</v>
      </c>
      <c r="C292" s="78">
        <v>20.244261814997699</v>
      </c>
      <c r="D292" s="78">
        <v>0.01</v>
      </c>
      <c r="E292" s="78">
        <v>2.4860968727331798</v>
      </c>
      <c r="F292" s="78">
        <v>9.4549842430994993</v>
      </c>
      <c r="G292" s="78">
        <v>80.592936706542901</v>
      </c>
      <c r="H292" s="78">
        <v>6.1467617750167802</v>
      </c>
      <c r="I292" s="78">
        <v>69.607559895515394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78">
        <v>146</v>
      </c>
      <c r="C294" s="78">
        <v>22.1342912453871</v>
      </c>
      <c r="D294" s="78">
        <v>0.01</v>
      </c>
      <c r="E294" s="78">
        <v>2.7225181139432402</v>
      </c>
      <c r="F294" s="78">
        <v>11.135045592601401</v>
      </c>
      <c r="G294" s="78">
        <v>52.041204452514599</v>
      </c>
      <c r="H294" s="78">
        <v>4.3540940284729004</v>
      </c>
      <c r="I294" s="78">
        <v>41.124752044677699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78">
        <v>147</v>
      </c>
      <c r="C296" s="78">
        <v>19.578270178574702</v>
      </c>
      <c r="D296" s="78">
        <v>0.01</v>
      </c>
      <c r="E296" s="78">
        <v>2.3861312453563301</v>
      </c>
      <c r="F296" s="78">
        <v>8.7702391697810196</v>
      </c>
      <c r="G296" s="78">
        <v>89.097047424316401</v>
      </c>
      <c r="H296" s="78">
        <v>5.8799556255340502</v>
      </c>
      <c r="I296" s="78">
        <v>78.411159420013405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78">
        <v>148</v>
      </c>
      <c r="C298" s="78">
        <v>21.681662486149701</v>
      </c>
      <c r="D298" s="78">
        <v>0.01</v>
      </c>
      <c r="E298" s="78">
        <v>2.6426813831696099</v>
      </c>
      <c r="F298" s="78">
        <v>11.133212786454401</v>
      </c>
      <c r="G298" s="78">
        <v>93.772066879272401</v>
      </c>
      <c r="H298" s="78">
        <v>6.4807394862174901</v>
      </c>
      <c r="I298" s="78">
        <v>83.323434185981696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78">
        <v>149</v>
      </c>
      <c r="C300" s="78">
        <v>18.514284427349299</v>
      </c>
      <c r="D300" s="78">
        <v>0.01</v>
      </c>
      <c r="E300" s="78">
        <v>2.2541362047195399</v>
      </c>
      <c r="F300" s="78">
        <v>8.0911994072107092</v>
      </c>
      <c r="G300" s="78">
        <v>77.3369228363037</v>
      </c>
      <c r="H300" s="78">
        <v>5.6556503057479803</v>
      </c>
      <c r="I300" s="78">
        <v>67.0204357147216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78">
        <v>150</v>
      </c>
      <c r="C302" s="78">
        <v>17.6735164935772</v>
      </c>
      <c r="D302" s="78">
        <v>0.01</v>
      </c>
      <c r="E302" s="78">
        <v>2.2180750370025599</v>
      </c>
      <c r="F302" s="78">
        <v>7.5571885750843899</v>
      </c>
      <c r="G302" s="78">
        <v>81.385477066039996</v>
      </c>
      <c r="H302" s="78">
        <v>7.23819022178649</v>
      </c>
      <c r="I302" s="78">
        <v>71.496677398681598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78">
        <v>151</v>
      </c>
      <c r="C304" s="78">
        <v>16.285115682161699</v>
      </c>
      <c r="D304" s="78">
        <v>0.01</v>
      </c>
      <c r="E304" s="78">
        <v>2.0224367380142199</v>
      </c>
      <c r="F304" s="78">
        <v>6.5193991661071697</v>
      </c>
      <c r="G304" s="78">
        <v>82.085470581054693</v>
      </c>
      <c r="H304" s="78">
        <v>6.2465489506721497</v>
      </c>
      <c r="I304" s="78">
        <v>72.3238950490951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78">
        <v>152</v>
      </c>
      <c r="C306" s="78">
        <v>16.306107997894198</v>
      </c>
      <c r="D306" s="78">
        <v>0.01</v>
      </c>
      <c r="E306" s="78">
        <v>1.9911079223339301</v>
      </c>
      <c r="F306" s="78">
        <v>6.3213045597076398</v>
      </c>
      <c r="G306" s="78">
        <v>86.595037841796795</v>
      </c>
      <c r="H306" s="78">
        <v>6.0938933372497504</v>
      </c>
      <c r="I306" s="78">
        <v>76.348559951782207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78">
        <v>153</v>
      </c>
      <c r="C308" s="78">
        <v>17.713521187122002</v>
      </c>
      <c r="D308" s="78">
        <v>0.01</v>
      </c>
      <c r="E308" s="78">
        <v>2.2037374331400899</v>
      </c>
      <c r="F308" s="78">
        <v>7.3753819465637198</v>
      </c>
      <c r="G308" s="78">
        <v>90.627774047851503</v>
      </c>
      <c r="H308" s="78">
        <v>7.6487897396087599</v>
      </c>
      <c r="I308" s="78">
        <v>80.357713508605897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78">
        <v>154</v>
      </c>
      <c r="C310" s="78">
        <v>18.1372174116281</v>
      </c>
      <c r="D310" s="78">
        <v>0.01</v>
      </c>
      <c r="E310" s="78">
        <v>2.24805072637704</v>
      </c>
      <c r="F310" s="78">
        <v>7.9381765310580903</v>
      </c>
      <c r="G310" s="78">
        <v>93.679488372802695</v>
      </c>
      <c r="H310" s="78">
        <v>8.0691088199615404</v>
      </c>
      <c r="I310" s="78">
        <v>83.564813613891602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78">
        <v>155</v>
      </c>
      <c r="C312" s="78">
        <v>18.1449266947232</v>
      </c>
      <c r="D312" s="78">
        <v>0.01</v>
      </c>
      <c r="E312" s="78">
        <v>2.2297027432001499</v>
      </c>
      <c r="F312" s="78">
        <v>8.0991285122357795</v>
      </c>
      <c r="G312" s="78">
        <v>58.5797170639038</v>
      </c>
      <c r="H312" s="78">
        <v>4.2348752021789497</v>
      </c>
      <c r="I312" s="78">
        <v>48.497606277465799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78">
        <v>156</v>
      </c>
      <c r="C314" s="78">
        <v>17.0969736392681</v>
      </c>
      <c r="D314" s="78">
        <v>0.01</v>
      </c>
      <c r="E314" s="78">
        <v>2.11608193929378</v>
      </c>
      <c r="F314" s="78">
        <v>7.0080480942359298</v>
      </c>
      <c r="G314" s="78">
        <v>75.524621963500906</v>
      </c>
      <c r="H314" s="78">
        <v>6.7418121337890602</v>
      </c>
      <c r="I314" s="78">
        <v>65.204574012756296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78">
        <v>157</v>
      </c>
      <c r="C316" s="78">
        <v>18.373131678654499</v>
      </c>
      <c r="D316" s="78">
        <v>0.01</v>
      </c>
      <c r="E316" s="78">
        <v>2.21244414953085</v>
      </c>
      <c r="F316" s="78">
        <v>7.7189451822867703</v>
      </c>
      <c r="G316" s="78">
        <v>646.65079956054603</v>
      </c>
      <c r="H316" s="78">
        <v>23.756480789184501</v>
      </c>
      <c r="I316" s="78">
        <v>635.87862548828105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78">
        <v>158</v>
      </c>
      <c r="C318" s="78">
        <v>18.8744182953467</v>
      </c>
      <c r="D318" s="78">
        <v>0.01</v>
      </c>
      <c r="E318" s="78">
        <v>2.29199788203606</v>
      </c>
      <c r="F318" s="78">
        <v>8.0950945799167293</v>
      </c>
      <c r="G318" s="78">
        <v>71.424060821533203</v>
      </c>
      <c r="H318" s="78">
        <v>5.6091294765472401</v>
      </c>
      <c r="I318" s="78">
        <v>60.553773117065397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78">
        <v>159</v>
      </c>
      <c r="C320" s="78">
        <v>19.481578753544699</v>
      </c>
      <c r="D320" s="78">
        <v>0.01</v>
      </c>
      <c r="E320" s="78">
        <v>2.3376863277875399</v>
      </c>
      <c r="F320" s="78">
        <v>8.6589947297022896</v>
      </c>
      <c r="G320" s="78">
        <v>154.08538589477499</v>
      </c>
      <c r="H320" s="78">
        <v>10.0892954826354</v>
      </c>
      <c r="I320" s="78">
        <v>143.447039031982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78">
        <v>160</v>
      </c>
      <c r="C322" s="78">
        <v>20.216664681067801</v>
      </c>
      <c r="D322" s="78">
        <v>0.01</v>
      </c>
      <c r="E322" s="78">
        <v>2.5455123552909198</v>
      </c>
      <c r="F322" s="78">
        <v>9.6650330470158501</v>
      </c>
      <c r="G322" s="78">
        <v>59.115198516845702</v>
      </c>
      <c r="H322" s="78">
        <v>4.3654922485351504</v>
      </c>
      <c r="I322" s="78">
        <v>48.608442687988202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78">
        <v>161</v>
      </c>
      <c r="C324" s="78">
        <v>18.957992480351301</v>
      </c>
      <c r="D324" s="78">
        <v>0.01</v>
      </c>
      <c r="E324" s="78">
        <v>2.3132653649036699</v>
      </c>
      <c r="F324" s="78">
        <v>8.4021793237099196</v>
      </c>
      <c r="G324" s="78">
        <v>81.716209030151305</v>
      </c>
      <c r="H324" s="78">
        <v>5.7555482864379801</v>
      </c>
      <c r="I324" s="78">
        <v>71.207350873947107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78">
        <v>162</v>
      </c>
      <c r="C326" s="78">
        <v>19.849469368274299</v>
      </c>
      <c r="D326" s="78">
        <v>0.01</v>
      </c>
      <c r="E326" s="78">
        <v>2.46834580714886</v>
      </c>
      <c r="F326" s="78">
        <v>9.4756804704666102</v>
      </c>
      <c r="G326" s="78">
        <v>89.123688697814899</v>
      </c>
      <c r="H326" s="78">
        <v>5.23201560974121</v>
      </c>
      <c r="I326" s="78">
        <v>78.801164412498395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78">
        <v>163</v>
      </c>
      <c r="C328" s="78">
        <v>17.786238303551301</v>
      </c>
      <c r="D328" s="78">
        <v>0.01</v>
      </c>
      <c r="E328" s="78">
        <v>2.1364625371419401</v>
      </c>
      <c r="F328" s="78">
        <v>7.2986022967558597</v>
      </c>
      <c r="G328" s="78">
        <v>93.960517501831006</v>
      </c>
      <c r="H328" s="78">
        <v>5.9693667888641304</v>
      </c>
      <c r="I328" s="78">
        <v>83.3593513011932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78">
        <v>164</v>
      </c>
      <c r="C330" s="78">
        <v>21.0064450410696</v>
      </c>
      <c r="D330" s="78">
        <v>0.01</v>
      </c>
      <c r="E330" s="78">
        <v>2.5611979961395201</v>
      </c>
      <c r="F330" s="78">
        <v>10.209078880456699</v>
      </c>
      <c r="G330" s="78">
        <v>65.649322509765597</v>
      </c>
      <c r="H330" s="78">
        <v>6.1592419624328603</v>
      </c>
      <c r="I330" s="78">
        <v>54.441205215454097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78">
        <v>165</v>
      </c>
      <c r="C332" s="78">
        <v>20.595085034003599</v>
      </c>
      <c r="D332" s="78">
        <v>0.01</v>
      </c>
      <c r="E332" s="78">
        <v>2.3581718848301798</v>
      </c>
      <c r="F332" s="78">
        <v>9.1451543202766992</v>
      </c>
      <c r="G332" s="78">
        <v>75.143164253234801</v>
      </c>
      <c r="H332" s="78">
        <v>4.3971797943115201</v>
      </c>
      <c r="I332" s="78">
        <v>63.4096571445465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78">
        <v>166</v>
      </c>
      <c r="C334" s="78">
        <v>19.764230618109998</v>
      </c>
      <c r="D334" s="78">
        <v>0.01</v>
      </c>
      <c r="E334" s="78">
        <v>2.1895832327695901</v>
      </c>
      <c r="F334" s="78">
        <v>7.4899222942499</v>
      </c>
      <c r="G334" s="78">
        <v>81.294978332519506</v>
      </c>
      <c r="H334" s="78">
        <v>6.0034870147705002</v>
      </c>
      <c r="I334" s="78">
        <v>68.491881084442099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78">
        <v>167</v>
      </c>
      <c r="C336" s="78">
        <v>20.863820296067399</v>
      </c>
      <c r="D336" s="78">
        <v>0.01</v>
      </c>
      <c r="E336" s="78">
        <v>2.2007024884223898</v>
      </c>
      <c r="F336" s="78">
        <v>7.6798626642960697</v>
      </c>
      <c r="G336" s="78">
        <v>153.548857116699</v>
      </c>
      <c r="H336" s="78">
        <v>8.3655697345733593</v>
      </c>
      <c r="I336" s="78">
        <v>139.96801223754801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78">
        <v>168</v>
      </c>
      <c r="C338" s="78">
        <v>23.8141062076275</v>
      </c>
      <c r="D338" s="78">
        <v>0.01</v>
      </c>
      <c r="E338" s="78">
        <v>2.49040413361329</v>
      </c>
      <c r="F338" s="78">
        <v>9.7417182097068196</v>
      </c>
      <c r="G338" s="78">
        <v>67.577742004394494</v>
      </c>
      <c r="H338" s="78">
        <v>4.84643223285675</v>
      </c>
      <c r="I338" s="78">
        <v>53.282609939575103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78">
        <v>169</v>
      </c>
      <c r="C340" s="78">
        <v>21.821049763606101</v>
      </c>
      <c r="D340" s="78">
        <v>0.01</v>
      </c>
      <c r="E340" s="78">
        <v>2.2474117554150999</v>
      </c>
      <c r="F340" s="78">
        <v>7.7907482293935901</v>
      </c>
      <c r="G340" s="78">
        <v>97.943996429443303</v>
      </c>
      <c r="H340" s="78">
        <v>5.4771541357040396</v>
      </c>
      <c r="I340" s="78">
        <v>84.095170760154701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78">
        <v>170</v>
      </c>
      <c r="C342" s="78">
        <v>23.879348681523201</v>
      </c>
      <c r="D342" s="78">
        <v>0.01</v>
      </c>
      <c r="E342" s="78">
        <v>2.4650468872143598</v>
      </c>
      <c r="F342" s="78">
        <v>9.9753286746831993</v>
      </c>
      <c r="G342" s="78">
        <v>80.234854125976497</v>
      </c>
      <c r="H342" s="78">
        <v>6.4198963642120299</v>
      </c>
      <c r="I342" s="78">
        <v>66.252425384521402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78">
        <v>171</v>
      </c>
      <c r="C344" s="78">
        <v>21.741418398343601</v>
      </c>
      <c r="D344" s="78">
        <v>0.01</v>
      </c>
      <c r="E344" s="78">
        <v>2.2352665662765498</v>
      </c>
      <c r="F344" s="78">
        <v>7.9155038595199496</v>
      </c>
      <c r="G344" s="78">
        <v>108.819003677368</v>
      </c>
      <c r="H344" s="78">
        <v>7.7164754390716501</v>
      </c>
      <c r="I344" s="78">
        <v>95.3303789138794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78">
        <v>172</v>
      </c>
      <c r="C346" s="78">
        <v>22.433225778432899</v>
      </c>
      <c r="D346" s="78">
        <v>0.01</v>
      </c>
      <c r="E346" s="78">
        <v>2.4217435442484301</v>
      </c>
      <c r="F346" s="78">
        <v>9.3600075061504597</v>
      </c>
      <c r="G346" s="78">
        <v>77.323891448974607</v>
      </c>
      <c r="H346" s="78">
        <v>5.8969231367111199</v>
      </c>
      <c r="I346" s="78">
        <v>64.716907429695098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78">
        <v>173</v>
      </c>
      <c r="C348" s="78">
        <v>21.0397072938772</v>
      </c>
      <c r="D348" s="78">
        <v>0.01</v>
      </c>
      <c r="E348" s="78">
        <v>2.3494948423825699</v>
      </c>
      <c r="F348" s="78">
        <v>8.5155313473481407</v>
      </c>
      <c r="G348" s="78">
        <v>95.911231994628906</v>
      </c>
      <c r="H348" s="78">
        <v>8.4212319374084394</v>
      </c>
      <c r="I348" s="78">
        <v>83.078193664550696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78">
        <v>174</v>
      </c>
      <c r="C350" s="78">
        <v>21.176946970132601</v>
      </c>
      <c r="D350" s="78">
        <v>0.01</v>
      </c>
      <c r="E350" s="78">
        <v>2.2129168968934199</v>
      </c>
      <c r="F350" s="78">
        <v>7.9072048755792403</v>
      </c>
      <c r="G350" s="78">
        <v>91.975064849853496</v>
      </c>
      <c r="H350" s="78">
        <v>7.7894251823425202</v>
      </c>
      <c r="I350" s="78">
        <v>78.603068351745605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78">
        <v>175</v>
      </c>
      <c r="C352" s="78">
        <v>21.804110453679002</v>
      </c>
      <c r="D352" s="78">
        <v>0.01</v>
      </c>
      <c r="E352" s="78">
        <v>2.3574075607153002</v>
      </c>
      <c r="F352" s="78">
        <v>8.553043282949</v>
      </c>
      <c r="G352" s="78">
        <v>77.357165527343696</v>
      </c>
      <c r="H352" s="78">
        <v>6.6828933238983099</v>
      </c>
      <c r="I352" s="78">
        <v>64.123456764221103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78">
        <v>176</v>
      </c>
      <c r="C354" s="78">
        <v>22.241341664240899</v>
      </c>
      <c r="D354" s="78">
        <v>0.01</v>
      </c>
      <c r="E354" s="78">
        <v>2.3755635252365699</v>
      </c>
      <c r="F354" s="78">
        <v>9.0092121821183397</v>
      </c>
      <c r="G354" s="78">
        <v>88.970495986938403</v>
      </c>
      <c r="H354" s="78">
        <v>7.5168226718902504</v>
      </c>
      <c r="I354" s="78">
        <v>75.938274765014597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78">
        <v>177</v>
      </c>
      <c r="C356" s="78">
        <v>19.7204641562241</v>
      </c>
      <c r="D356" s="78">
        <v>0.01</v>
      </c>
      <c r="E356" s="78">
        <v>2.1441259750952999</v>
      </c>
      <c r="F356" s="78">
        <v>7.0147757897010203</v>
      </c>
      <c r="G356" s="78">
        <v>98.288687133788997</v>
      </c>
      <c r="H356" s="78">
        <v>8.3165699958801191</v>
      </c>
      <c r="I356" s="78">
        <v>85.817157363891596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78">
        <v>178</v>
      </c>
      <c r="C358" s="78">
        <v>19.403230447035501</v>
      </c>
      <c r="D358" s="78">
        <v>0.01</v>
      </c>
      <c r="E358" s="78">
        <v>2.0548819303512502</v>
      </c>
      <c r="F358" s="78">
        <v>6.72332780177776</v>
      </c>
      <c r="G358" s="78">
        <v>85.488543701171807</v>
      </c>
      <c r="H358" s="78">
        <v>7.7125831604003903</v>
      </c>
      <c r="I358" s="78">
        <v>72.150488662719695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78">
        <v>179</v>
      </c>
      <c r="C360" s="78">
        <v>21.300754913916901</v>
      </c>
      <c r="D360" s="78">
        <v>0.01</v>
      </c>
      <c r="E360" s="78">
        <v>2.1175242112233001</v>
      </c>
      <c r="F360" s="78">
        <v>7.1256029422466503</v>
      </c>
      <c r="G360" s="78">
        <v>93.491632843017499</v>
      </c>
      <c r="H360" s="78">
        <v>8.1931354522705</v>
      </c>
      <c r="I360" s="78">
        <v>78.688407135009697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78">
        <v>180</v>
      </c>
      <c r="C362" s="78">
        <v>22.363454598646801</v>
      </c>
      <c r="D362" s="78">
        <v>0.01</v>
      </c>
      <c r="E362" s="78">
        <v>2.1542481963451001</v>
      </c>
      <c r="F362" s="78">
        <v>7.4209199777016197</v>
      </c>
      <c r="G362" s="78">
        <v>81.261016845703097</v>
      </c>
      <c r="H362" s="78">
        <v>7.1184596061706502</v>
      </c>
      <c r="I362" s="78">
        <v>66.432016372680593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78">
        <v>181</v>
      </c>
      <c r="C364" s="78">
        <v>24.203538894653299</v>
      </c>
      <c r="D364" s="78">
        <v>0.01</v>
      </c>
      <c r="E364" s="78">
        <v>2.4744994961298401</v>
      </c>
      <c r="F364" s="78">
        <v>9.5435599638865494</v>
      </c>
      <c r="G364" s="78">
        <v>119.45236511230399</v>
      </c>
      <c r="H364" s="78">
        <v>8.1843669891357393</v>
      </c>
      <c r="I364" s="78">
        <v>104.96982269287101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78">
        <v>182</v>
      </c>
      <c r="C366" s="78">
        <v>25.465077106769201</v>
      </c>
      <c r="D366" s="78">
        <v>0.01</v>
      </c>
      <c r="E366" s="78">
        <v>2.5866792339544999</v>
      </c>
      <c r="F366" s="78">
        <v>10.9872604241737</v>
      </c>
      <c r="G366" s="78">
        <v>85.273884963989204</v>
      </c>
      <c r="H366" s="78">
        <v>6.1687884807586597</v>
      </c>
      <c r="I366" s="78">
        <v>70.910092544555596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78">
        <v>183</v>
      </c>
      <c r="C368" s="78">
        <v>21.321847402132398</v>
      </c>
      <c r="D368" s="78">
        <v>0.01</v>
      </c>
      <c r="E368" s="78">
        <v>2.1830938458442599</v>
      </c>
      <c r="F368" s="78">
        <v>7.3366942497400096</v>
      </c>
      <c r="G368" s="78">
        <v>106.434896087646</v>
      </c>
      <c r="H368" s="78">
        <v>7.6134701728820797</v>
      </c>
      <c r="I368" s="78">
        <v>92.917498922348003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78">
        <v>184</v>
      </c>
      <c r="C370" s="78">
        <v>20.669899280254601</v>
      </c>
      <c r="D370" s="78">
        <v>0.01</v>
      </c>
      <c r="E370" s="78">
        <v>2.1134924567662701</v>
      </c>
      <c r="F370" s="78">
        <v>7.1543654753611596</v>
      </c>
      <c r="G370" s="78">
        <v>91.922280883789</v>
      </c>
      <c r="H370" s="78">
        <v>7.0136946201324397</v>
      </c>
      <c r="I370" s="78">
        <v>78.184913635253906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78">
        <v>185</v>
      </c>
      <c r="C372" s="78">
        <v>21.937382037822999</v>
      </c>
      <c r="D372" s="78">
        <v>0.01</v>
      </c>
      <c r="E372" s="78">
        <v>2.2434304310725199</v>
      </c>
      <c r="F372" s="78">
        <v>8.3513768544563796</v>
      </c>
      <c r="G372" s="78">
        <v>81.005963516235298</v>
      </c>
      <c r="H372" s="78">
        <v>6.4823180913925098</v>
      </c>
      <c r="I372" s="78">
        <v>67.688493967056203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78">
        <v>186</v>
      </c>
      <c r="C374" s="78">
        <v>19.683976136721</v>
      </c>
      <c r="D374" s="78">
        <v>0.01</v>
      </c>
      <c r="E374" s="78">
        <v>2.0366572645994299</v>
      </c>
      <c r="F374" s="78">
        <v>6.6114960358693002</v>
      </c>
      <c r="G374" s="78">
        <v>105.439983367919</v>
      </c>
      <c r="H374" s="78">
        <v>8.4599370956420898</v>
      </c>
      <c r="I374" s="78">
        <v>92.588408088684005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78">
        <v>187</v>
      </c>
      <c r="C376" s="78">
        <v>22.845988860497101</v>
      </c>
      <c r="D376" s="78">
        <v>0.01</v>
      </c>
      <c r="E376" s="78">
        <v>2.4726543839161201</v>
      </c>
      <c r="F376" s="78">
        <v>10.058923785503</v>
      </c>
      <c r="G376" s="78">
        <v>103.37023086547801</v>
      </c>
      <c r="H376" s="78">
        <v>7.3679042339324896</v>
      </c>
      <c r="I376" s="78">
        <v>90.501400375366202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78">
        <v>188</v>
      </c>
      <c r="C378" s="78">
        <v>22.3326920729417</v>
      </c>
      <c r="D378" s="78">
        <v>0.01</v>
      </c>
      <c r="E378" s="78">
        <v>2.41878718137741</v>
      </c>
      <c r="F378" s="78">
        <v>9.50241555617405</v>
      </c>
      <c r="G378" s="78">
        <v>72.5612586975097</v>
      </c>
      <c r="H378" s="78">
        <v>6.3229359149932796</v>
      </c>
      <c r="I378" s="78">
        <v>59.676972198486297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78">
        <v>189</v>
      </c>
      <c r="C380" s="78">
        <v>23.704330591055001</v>
      </c>
      <c r="D380" s="78">
        <v>0.01</v>
      </c>
      <c r="E380" s="78">
        <v>2.63983263877721</v>
      </c>
      <c r="F380" s="78">
        <v>10.764229315977801</v>
      </c>
      <c r="G380" s="78">
        <v>98.403100204467705</v>
      </c>
      <c r="H380" s="78">
        <v>7.0413988351821901</v>
      </c>
      <c r="I380" s="78">
        <v>85.445468044281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78">
        <v>190</v>
      </c>
      <c r="C382" s="78">
        <v>23.456009057851901</v>
      </c>
      <c r="D382" s="78">
        <v>0.01</v>
      </c>
      <c r="E382" s="78">
        <v>2.5760189111416101</v>
      </c>
      <c r="F382" s="78">
        <v>10.6077365875244</v>
      </c>
      <c r="G382" s="78">
        <v>67.150260162353504</v>
      </c>
      <c r="H382" s="78">
        <v>5.6180729866027797</v>
      </c>
      <c r="I382" s="78">
        <v>54.2819309234619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78">
        <v>191</v>
      </c>
      <c r="C384" s="78">
        <v>21.409559469956601</v>
      </c>
      <c r="D384" s="78">
        <v>0.01</v>
      </c>
      <c r="E384" s="78">
        <v>2.30422543103878</v>
      </c>
      <c r="F384" s="78">
        <v>8.2854580695812494</v>
      </c>
      <c r="G384" s="78">
        <v>103.417999267578</v>
      </c>
      <c r="H384" s="78">
        <v>5.8219371080398501</v>
      </c>
      <c r="I384" s="78">
        <v>90.117045688629105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78">
        <v>192</v>
      </c>
      <c r="C386" s="78">
        <v>21.300915497999899</v>
      </c>
      <c r="D386" s="78">
        <v>0.01</v>
      </c>
      <c r="E386" s="78">
        <v>2.3454559078583301</v>
      </c>
      <c r="F386" s="78">
        <v>8.2981713184943509</v>
      </c>
      <c r="G386" s="78">
        <v>80.431320571899406</v>
      </c>
      <c r="H386" s="78">
        <v>5.1388030529022197</v>
      </c>
      <c r="I386" s="78">
        <v>67.876705694198606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78">
        <v>193</v>
      </c>
      <c r="C388" s="78">
        <v>20.959003191727799</v>
      </c>
      <c r="D388" s="78">
        <v>0.01</v>
      </c>
      <c r="E388" s="78">
        <v>2.3726130953201801</v>
      </c>
      <c r="F388" s="78">
        <v>8.8529418064997696</v>
      </c>
      <c r="G388" s="78">
        <v>67.334367752075195</v>
      </c>
      <c r="H388" s="78">
        <v>5.9906337738037099</v>
      </c>
      <c r="I388" s="78">
        <v>55.565964508056602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78">
        <v>194</v>
      </c>
      <c r="C390" s="78">
        <v>21.5896932161771</v>
      </c>
      <c r="D390" s="78">
        <v>0.01</v>
      </c>
      <c r="E390" s="78">
        <v>2.4884112385603099</v>
      </c>
      <c r="F390" s="78">
        <v>9.8879064046419494</v>
      </c>
      <c r="G390" s="78">
        <v>71.308055114746097</v>
      </c>
      <c r="H390" s="78">
        <v>5.8470607757568303</v>
      </c>
      <c r="I390" s="78">
        <v>59.598477983474702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78">
        <v>195</v>
      </c>
      <c r="C392" s="78">
        <v>19.769981200878401</v>
      </c>
      <c r="D392" s="78">
        <v>0.01</v>
      </c>
      <c r="E392" s="78">
        <v>2.22762462267508</v>
      </c>
      <c r="F392" s="78">
        <v>7.9395967263441802</v>
      </c>
      <c r="G392" s="78">
        <v>79.794556427001893</v>
      </c>
      <c r="H392" s="78">
        <v>7.1192612171173097</v>
      </c>
      <c r="I392" s="78">
        <v>68.061546707153298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78">
        <v>196</v>
      </c>
      <c r="C394" s="78">
        <v>20.736529717078501</v>
      </c>
      <c r="D394" s="78">
        <v>0.01</v>
      </c>
      <c r="E394" s="78">
        <v>2.3853940963745099</v>
      </c>
      <c r="F394" s="78">
        <v>8.8248494863510096</v>
      </c>
      <c r="G394" s="78">
        <v>83.467679595947203</v>
      </c>
      <c r="H394" s="78">
        <v>6.6199335098266596</v>
      </c>
      <c r="I394" s="78">
        <v>71.424643087386997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78">
        <v>197</v>
      </c>
      <c r="C396" s="78">
        <v>20.511318206787099</v>
      </c>
      <c r="D396" s="78">
        <v>0.01</v>
      </c>
      <c r="E396" s="78">
        <v>2.3903352480668199</v>
      </c>
      <c r="F396" s="78">
        <v>8.4597727243716907</v>
      </c>
      <c r="G396" s="78">
        <v>73.3735645294189</v>
      </c>
      <c r="H396" s="78">
        <v>6.2847255229949903</v>
      </c>
      <c r="I396" s="78">
        <v>61.417139387130703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78">
        <v>198</v>
      </c>
      <c r="C398" s="78">
        <v>17.8081137583805</v>
      </c>
      <c r="D398" s="78">
        <v>9.9999989999999999E-4</v>
      </c>
      <c r="E398" s="78">
        <v>1.9256754792653501</v>
      </c>
      <c r="F398" s="78">
        <v>5.9198804451868998</v>
      </c>
      <c r="G398" s="78">
        <v>74.833396148681601</v>
      </c>
      <c r="H398" s="78">
        <v>5.8822858095169002</v>
      </c>
      <c r="I398" s="78">
        <v>63.053320693969702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78">
        <v>199</v>
      </c>
      <c r="C400" s="78">
        <v>18.504056893862199</v>
      </c>
      <c r="D400" s="78">
        <v>9.9999989999999999E-4</v>
      </c>
      <c r="E400" s="78">
        <v>2.05967116355896</v>
      </c>
      <c r="F400" s="78">
        <v>6.8430602275408203</v>
      </c>
      <c r="G400" s="78">
        <v>71.512132263183503</v>
      </c>
      <c r="H400" s="78">
        <v>5.9330601453781098</v>
      </c>
      <c r="I400" s="78">
        <v>59.9809526443481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78">
        <v>200</v>
      </c>
      <c r="C402" s="78">
        <v>16.426301369300202</v>
      </c>
      <c r="D402" s="78">
        <v>9.9999989999999999E-4</v>
      </c>
      <c r="E402" s="78">
        <v>1.7230864946658699</v>
      </c>
      <c r="F402" s="78">
        <v>5.0147729470179598</v>
      </c>
      <c r="G402" s="78">
        <v>70.052709007263104</v>
      </c>
      <c r="H402" s="78">
        <v>5.8538234233856201</v>
      </c>
      <c r="I402" s="78">
        <v>58.770630836486802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78">
        <v>201</v>
      </c>
      <c r="C404" s="78">
        <v>18.035480169149501</v>
      </c>
      <c r="D404" s="78">
        <v>9.9999989999999999E-4</v>
      </c>
      <c r="E404" s="78">
        <v>2.0734855853594198</v>
      </c>
      <c r="F404" s="78">
        <v>6.87328584377582</v>
      </c>
      <c r="G404" s="78">
        <v>67.839207839965795</v>
      </c>
      <c r="H404" s="78">
        <v>5.6552888393402103</v>
      </c>
      <c r="I404" s="78">
        <v>56.805288982391303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78">
        <v>202</v>
      </c>
      <c r="C406" s="78">
        <v>18.3308539023766</v>
      </c>
      <c r="D406" s="78">
        <v>9.9999989999999999E-4</v>
      </c>
      <c r="E406" s="78">
        <v>2.1798774966826802</v>
      </c>
      <c r="F406" s="78">
        <v>7.4124855169883102</v>
      </c>
      <c r="G406" s="78">
        <v>64.629351043701107</v>
      </c>
      <c r="H406" s="78">
        <v>5.2712960243225098</v>
      </c>
      <c r="I406" s="78">
        <v>53.832485818862899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78">
        <v>203</v>
      </c>
      <c r="C408" s="78">
        <v>17.426598512209299</v>
      </c>
      <c r="D408" s="78">
        <v>9.9999989999999999E-4</v>
      </c>
      <c r="E408" s="78">
        <v>2.0777118435272799</v>
      </c>
      <c r="F408" s="78">
        <v>6.7410912788831201</v>
      </c>
      <c r="G408" s="78">
        <v>67.059916687011693</v>
      </c>
      <c r="H408" s="78">
        <v>5.8994790077209398</v>
      </c>
      <c r="I408" s="78">
        <v>56.494816589355402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78">
        <v>204</v>
      </c>
      <c r="C410" s="78">
        <v>15.382897523733201</v>
      </c>
      <c r="D410" s="78">
        <v>9.9999989999999999E-4</v>
      </c>
      <c r="E410" s="78">
        <v>1.76688337784547</v>
      </c>
      <c r="F410" s="78">
        <v>4.9245938887962897</v>
      </c>
      <c r="G410" s="78">
        <v>65.726527976989701</v>
      </c>
      <c r="H410" s="78">
        <v>5.5137777328491202</v>
      </c>
      <c r="I410" s="78">
        <v>55.384058523178098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78">
        <v>205</v>
      </c>
      <c r="C412" s="78">
        <v>19.674685038052999</v>
      </c>
      <c r="D412" s="78">
        <v>9.9999989999999999E-4</v>
      </c>
      <c r="E412" s="78">
        <v>2.3555818658608598</v>
      </c>
      <c r="F412" s="78">
        <v>9.4381675124168396</v>
      </c>
      <c r="G412" s="78">
        <v>63.057073211669902</v>
      </c>
      <c r="H412" s="78">
        <v>5.4339555501937804</v>
      </c>
      <c r="I412" s="78">
        <v>52.933299064636202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78">
        <v>206</v>
      </c>
      <c r="C414" s="78">
        <v>15.792260133303101</v>
      </c>
      <c r="D414" s="78">
        <v>9.9999989999999999E-4</v>
      </c>
      <c r="E414" s="78">
        <v>1.9149364553965</v>
      </c>
      <c r="F414" s="78">
        <v>5.7716518548818696</v>
      </c>
      <c r="G414" s="78">
        <v>67.092517852783203</v>
      </c>
      <c r="H414" s="78">
        <v>5.6451035499572697</v>
      </c>
      <c r="I414" s="78">
        <v>57.1831629276275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78">
        <v>207</v>
      </c>
      <c r="C416" s="78">
        <v>16.4949268194345</v>
      </c>
      <c r="D416" s="78">
        <v>9.9999989999999999E-4</v>
      </c>
      <c r="E416" s="78">
        <v>2.0672971422855602</v>
      </c>
      <c r="F416" s="78">
        <v>6.68720311384934</v>
      </c>
      <c r="G416" s="78">
        <v>67.531850624084399</v>
      </c>
      <c r="H416" s="78">
        <v>5.4962698936462404</v>
      </c>
      <c r="I416" s="78">
        <v>57.832218599319397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78">
        <v>208</v>
      </c>
      <c r="C418" s="78">
        <v>16.2144191815302</v>
      </c>
      <c r="D418" s="78">
        <v>9.9999989999999999E-4</v>
      </c>
      <c r="E418" s="78">
        <v>2.01443525002552</v>
      </c>
      <c r="F418" s="78">
        <v>6.6131363006738502</v>
      </c>
      <c r="G418" s="78">
        <v>65.155281448364207</v>
      </c>
      <c r="H418" s="78">
        <v>5.4562588691711396</v>
      </c>
      <c r="I418" s="78">
        <v>55.659349489211998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78">
        <v>209</v>
      </c>
      <c r="C420" s="78">
        <v>15.3901237341073</v>
      </c>
      <c r="D420" s="78">
        <v>9.9999989999999999E-4</v>
      </c>
      <c r="E420" s="78">
        <v>1.9358766124798701</v>
      </c>
      <c r="F420" s="78">
        <v>5.9895893564591001</v>
      </c>
      <c r="G420" s="78">
        <v>65.353200149536093</v>
      </c>
      <c r="H420" s="78">
        <v>5.3369961261749204</v>
      </c>
      <c r="I420" s="78">
        <v>56.053951358795103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78">
        <v>210</v>
      </c>
      <c r="C422" s="78">
        <v>15.036654142232999</v>
      </c>
      <c r="D422" s="78">
        <v>9.9999989999999999E-4</v>
      </c>
      <c r="E422" s="78">
        <v>1.9183463866893999</v>
      </c>
      <c r="F422" s="78">
        <v>5.8299328180459797</v>
      </c>
      <c r="G422" s="78">
        <v>63.5928337097168</v>
      </c>
      <c r="H422" s="78">
        <v>5.3155219793319697</v>
      </c>
      <c r="I422" s="78">
        <v>54.485068941116303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78">
        <v>211</v>
      </c>
      <c r="C424" s="78">
        <v>15.378753808828501</v>
      </c>
      <c r="D424" s="78">
        <v>9.9999989999999999E-4</v>
      </c>
      <c r="E424" s="78">
        <v>1.96835219401579</v>
      </c>
      <c r="F424" s="78">
        <v>6.3589334396215502</v>
      </c>
      <c r="G424" s="78">
        <v>65.509002685546804</v>
      </c>
      <c r="H424" s="78">
        <v>5.2385470390319799</v>
      </c>
      <c r="I424" s="78">
        <v>56.580227184295602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78">
        <v>212</v>
      </c>
      <c r="C426" s="78">
        <v>15.7250144665057</v>
      </c>
      <c r="D426" s="78">
        <v>9.9999989999999999E-4</v>
      </c>
      <c r="E426" s="78">
        <v>2.1032285140110898</v>
      </c>
      <c r="F426" s="78">
        <v>6.8793134368382898</v>
      </c>
      <c r="G426" s="78">
        <v>65.232892227172798</v>
      </c>
      <c r="H426" s="78">
        <v>5.3492612600326499</v>
      </c>
      <c r="I426" s="78">
        <v>56.478257656097398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78">
        <v>213</v>
      </c>
      <c r="C428" s="78">
        <v>14.886231128985999</v>
      </c>
      <c r="D428" s="78">
        <v>9.9999989999999999E-4</v>
      </c>
      <c r="E428" s="78">
        <v>2.0059469961202998</v>
      </c>
      <c r="F428" s="78">
        <v>6.2156731578019899</v>
      </c>
      <c r="G428" s="78">
        <v>65.499297714233293</v>
      </c>
      <c r="H428" s="78">
        <v>5.2649945020675597</v>
      </c>
      <c r="I428" s="78">
        <v>56.9189568996429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78">
        <v>214</v>
      </c>
      <c r="C430" s="78">
        <v>15.426029718839199</v>
      </c>
      <c r="D430" s="78">
        <v>9.9999989999999999E-4</v>
      </c>
      <c r="E430" s="78">
        <v>2.0756054543531799</v>
      </c>
      <c r="F430" s="78">
        <v>6.9277769281313901</v>
      </c>
      <c r="G430" s="78">
        <v>64.654961776733401</v>
      </c>
      <c r="H430" s="78">
        <v>5.33034725189209</v>
      </c>
      <c r="I430" s="78">
        <v>56.243786668777403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78">
        <v>215</v>
      </c>
      <c r="C432" s="78">
        <v>14.286361547616799</v>
      </c>
      <c r="D432" s="78">
        <v>9.9999989999999999E-4</v>
      </c>
      <c r="E432" s="78">
        <v>1.9755261953060399</v>
      </c>
      <c r="F432" s="78">
        <v>5.9503308076124899</v>
      </c>
      <c r="G432" s="78">
        <v>66.306456565856905</v>
      </c>
      <c r="H432" s="78">
        <v>5.49435200691223</v>
      </c>
      <c r="I432" s="78">
        <v>58.051038312911899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78">
        <v>216</v>
      </c>
      <c r="C434" s="78">
        <v>13.423585158128001</v>
      </c>
      <c r="D434" s="78">
        <v>9.9999989999999999E-4</v>
      </c>
      <c r="E434" s="78">
        <v>1.8401340796397201</v>
      </c>
      <c r="F434" s="78">
        <v>5.2436949748259298</v>
      </c>
      <c r="G434" s="78">
        <v>64.575911521911607</v>
      </c>
      <c r="H434" s="78">
        <v>5.3466029882430997</v>
      </c>
      <c r="I434" s="78">
        <v>56.478014087677003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78">
        <v>217</v>
      </c>
      <c r="C436" s="78">
        <v>12.479271338536099</v>
      </c>
      <c r="D436" s="78">
        <v>9.9999989999999999E-4</v>
      </c>
      <c r="E436" s="78">
        <v>1.68864893913269</v>
      </c>
      <c r="F436" s="78">
        <v>4.4585801638089597</v>
      </c>
      <c r="G436" s="78">
        <v>64.980721282958896</v>
      </c>
      <c r="H436" s="78">
        <v>5.3469458818435598</v>
      </c>
      <c r="I436" s="78">
        <v>57.042741227149897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78">
        <v>218</v>
      </c>
      <c r="C438" s="78">
        <v>13.0318602048433</v>
      </c>
      <c r="D438" s="78">
        <v>9.9999989999999999E-4</v>
      </c>
      <c r="E438" s="78">
        <v>1.8121270078879099</v>
      </c>
      <c r="F438" s="78">
        <v>5.1670977977605901</v>
      </c>
      <c r="G438" s="78">
        <v>63.509754371642998</v>
      </c>
      <c r="H438" s="78">
        <v>5.2843138694763097</v>
      </c>
      <c r="I438" s="78">
        <v>55.722333097457799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78">
        <v>219</v>
      </c>
      <c r="C440" s="78">
        <v>13.3102382513192</v>
      </c>
      <c r="D440" s="78">
        <v>9.9999989999999999E-4</v>
      </c>
      <c r="E440" s="78">
        <v>1.8530143224275999</v>
      </c>
      <c r="F440" s="78">
        <v>5.5942959006016002</v>
      </c>
      <c r="G440" s="78">
        <v>62.879244422912599</v>
      </c>
      <c r="H440" s="78">
        <v>5.2622859239578199</v>
      </c>
      <c r="I440" s="78">
        <v>55.240307807922299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78">
        <v>220</v>
      </c>
      <c r="C442" s="78">
        <v>12.2842085544879</v>
      </c>
      <c r="D442" s="78">
        <v>9.9999989999999999E-4</v>
      </c>
      <c r="E442" s="78">
        <v>1.68722898914263</v>
      </c>
      <c r="F442" s="78">
        <v>4.7136931832020101</v>
      </c>
      <c r="G442" s="78">
        <v>62.2802925109863</v>
      </c>
      <c r="H442" s="78">
        <v>5.10400290489196</v>
      </c>
      <c r="I442" s="78">
        <v>54.782777404785101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78">
        <v>221</v>
      </c>
      <c r="C444" s="78">
        <v>12.7856456683232</v>
      </c>
      <c r="D444" s="78">
        <v>9.9999989999999999E-4</v>
      </c>
      <c r="E444" s="78">
        <v>1.87135737675886</v>
      </c>
      <c r="F444" s="78">
        <v>5.35529699692359</v>
      </c>
      <c r="G444" s="78">
        <v>62.407268905639597</v>
      </c>
      <c r="H444" s="78">
        <v>5.1747978210449199</v>
      </c>
      <c r="I444" s="78">
        <v>55.047937440872097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78">
        <v>222</v>
      </c>
      <c r="C446" s="78">
        <v>13.753046402564401</v>
      </c>
      <c r="D446" s="78">
        <v>9.9999989999999999E-4</v>
      </c>
      <c r="E446" s="78">
        <v>1.9793523779282201</v>
      </c>
      <c r="F446" s="78">
        <v>6.4580946564674298</v>
      </c>
      <c r="G446" s="78">
        <v>61.500173568725501</v>
      </c>
      <c r="H446" s="78">
        <v>5.2100069046020501</v>
      </c>
      <c r="I446" s="78">
        <v>54.2749383926391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78">
        <v>223</v>
      </c>
      <c r="C448" s="78">
        <v>12.5407195824843</v>
      </c>
      <c r="D448" s="78">
        <v>9.9999989999999999E-4</v>
      </c>
      <c r="E448" s="78">
        <v>1.8320404543326401</v>
      </c>
      <c r="F448" s="78">
        <v>5.3769626067234899</v>
      </c>
      <c r="G448" s="78">
        <v>64.988545799255306</v>
      </c>
      <c r="H448" s="78">
        <v>5.2918753862380896</v>
      </c>
      <c r="I448" s="78">
        <v>57.888828134536702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78">
        <v>224</v>
      </c>
      <c r="C450" s="78">
        <v>12.7870757396404</v>
      </c>
      <c r="D450" s="78">
        <v>9.9999989999999999E-4</v>
      </c>
      <c r="E450" s="78">
        <v>1.91557888572032</v>
      </c>
      <c r="F450" s="78">
        <v>5.74725776452284</v>
      </c>
      <c r="G450" s="78">
        <v>64.056954574584907</v>
      </c>
      <c r="H450" s="78">
        <v>5.4407410621643004</v>
      </c>
      <c r="I450" s="78">
        <v>57.082555532455402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78">
        <v>225</v>
      </c>
      <c r="C452" s="78">
        <v>12.1367116708021</v>
      </c>
      <c r="D452" s="78">
        <v>9.9999989999999999E-4</v>
      </c>
      <c r="E452" s="78">
        <v>1.8450896052213801</v>
      </c>
      <c r="F452" s="78">
        <v>5.2232347910220804</v>
      </c>
      <c r="G452" s="78">
        <v>62.303465270996</v>
      </c>
      <c r="H452" s="78">
        <v>5.1418635129928498</v>
      </c>
      <c r="I452" s="78">
        <v>55.4552712917327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78">
        <v>226</v>
      </c>
      <c r="C454" s="78">
        <v>13.319891526148799</v>
      </c>
      <c r="D454" s="78">
        <v>9.9999989999999999E-4</v>
      </c>
      <c r="E454" s="78">
        <v>2.0374740820664599</v>
      </c>
      <c r="F454" s="78">
        <v>6.5299211190296997</v>
      </c>
      <c r="G454" s="78">
        <v>62.669198608398403</v>
      </c>
      <c r="H454" s="78">
        <v>5.2451138496398899</v>
      </c>
      <c r="I454" s="78">
        <v>55.941286230087201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78">
        <v>227</v>
      </c>
      <c r="C456" s="78">
        <v>12.2431895916278</v>
      </c>
      <c r="D456" s="78">
        <v>9.9999989999999999E-4</v>
      </c>
      <c r="E456" s="78">
        <v>1.8454810954057199</v>
      </c>
      <c r="F456" s="78">
        <v>5.5721045365700297</v>
      </c>
      <c r="G456" s="78">
        <v>63.316966819763103</v>
      </c>
      <c r="H456" s="78">
        <v>5.4286589384078896</v>
      </c>
      <c r="I456" s="78">
        <v>56.7071845054626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78">
        <v>228</v>
      </c>
      <c r="C458" s="78">
        <v>14.051415296701199</v>
      </c>
      <c r="D458" s="78">
        <v>9.9999989999999999E-4</v>
      </c>
      <c r="E458" s="78">
        <v>2.2601140554134602</v>
      </c>
      <c r="F458" s="78">
        <v>7.4963213663834702</v>
      </c>
      <c r="G458" s="78">
        <v>64.243208694458005</v>
      </c>
      <c r="H458" s="78">
        <v>5.60094814300537</v>
      </c>
      <c r="I458" s="78">
        <v>57.746297550201398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78">
        <v>229</v>
      </c>
      <c r="C460" s="78">
        <v>11.8972751544072</v>
      </c>
      <c r="D460" s="78">
        <v>9.9999989999999999E-4</v>
      </c>
      <c r="E460" s="78">
        <v>1.8224340700186199</v>
      </c>
      <c r="F460" s="78">
        <v>5.45389460141842</v>
      </c>
      <c r="G460" s="78">
        <v>65.2514081954956</v>
      </c>
      <c r="H460" s="78">
        <v>5.3270850658416702</v>
      </c>
      <c r="I460" s="78">
        <v>58.864704084396301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78">
        <v>230</v>
      </c>
      <c r="C462" s="78">
        <v>11.19649208509</v>
      </c>
      <c r="D462" s="78">
        <v>9.9999989999999999E-4</v>
      </c>
      <c r="E462" s="78">
        <v>1.7308570329959501</v>
      </c>
      <c r="F462" s="78">
        <v>4.8616767663221996</v>
      </c>
      <c r="G462" s="78">
        <v>62.710505294799802</v>
      </c>
      <c r="H462" s="78">
        <v>5.26792166233062</v>
      </c>
      <c r="I462" s="78">
        <v>56.431154727935699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78">
        <v>231</v>
      </c>
      <c r="C464" s="78">
        <v>11.923033567575301</v>
      </c>
      <c r="D464" s="78">
        <v>9.9999989999999999E-4</v>
      </c>
      <c r="E464" s="78">
        <v>1.9167743233534</v>
      </c>
      <c r="F464" s="78">
        <v>5.6936380954889101</v>
      </c>
      <c r="G464" s="78">
        <v>65.408722686767504</v>
      </c>
      <c r="H464" s="78">
        <v>5.33276340961456</v>
      </c>
      <c r="I464" s="78">
        <v>59.230660820007301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78">
        <v>232</v>
      </c>
      <c r="C466" s="78">
        <v>12.0542195393488</v>
      </c>
      <c r="D466" s="78">
        <v>9.9999989999999999E-4</v>
      </c>
      <c r="E466" s="78">
        <v>1.9520782094735301</v>
      </c>
      <c r="F466" s="78">
        <v>5.9223898328267603</v>
      </c>
      <c r="G466" s="78">
        <v>62.841203498840301</v>
      </c>
      <c r="H466" s="78">
        <v>5.3858846187591496</v>
      </c>
      <c r="I466" s="78">
        <v>56.760549879074098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78">
        <v>233</v>
      </c>
      <c r="C468" s="78">
        <v>10.918429338015001</v>
      </c>
      <c r="D468" s="78">
        <v>9.9999989999999999E-4</v>
      </c>
      <c r="E468" s="78">
        <v>1.70641413331031</v>
      </c>
      <c r="F468" s="78">
        <v>4.8855586189490099</v>
      </c>
      <c r="G468" s="78">
        <v>63.838021278381298</v>
      </c>
      <c r="H468" s="78">
        <v>5.4064620018005298</v>
      </c>
      <c r="I468" s="78">
        <v>57.855042171478203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78">
        <v>234</v>
      </c>
      <c r="C470" s="78">
        <v>14.5680184731116</v>
      </c>
      <c r="D470" s="78">
        <v>9.9999989999999999E-4</v>
      </c>
      <c r="E470" s="78">
        <v>2.3073493586136702</v>
      </c>
      <c r="F470" s="78">
        <v>8.6289136272210296</v>
      </c>
      <c r="G470" s="78">
        <v>63.044581413269</v>
      </c>
      <c r="H470" s="78">
        <v>5.3851176261901799</v>
      </c>
      <c r="I470" s="78">
        <v>57.152178812026897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78">
        <v>235</v>
      </c>
      <c r="C472" s="78">
        <v>11.002256448452201</v>
      </c>
      <c r="D472" s="78">
        <v>9.9999989999999999E-4</v>
      </c>
      <c r="E472" s="78">
        <v>1.7710057451174801</v>
      </c>
      <c r="F472" s="78">
        <v>5.1538246961740297</v>
      </c>
      <c r="G472" s="78">
        <v>64.521402740478507</v>
      </c>
      <c r="H472" s="78">
        <v>5.1631077766418398</v>
      </c>
      <c r="I472" s="78">
        <v>58.721208810806203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78">
        <v>236</v>
      </c>
      <c r="C474" s="78">
        <v>13.1002018635089</v>
      </c>
      <c r="D474" s="78">
        <v>9.9999989999999999E-4</v>
      </c>
      <c r="E474" s="78">
        <v>2.2079971661934401</v>
      </c>
      <c r="F474" s="78">
        <v>7.3441748068882804</v>
      </c>
      <c r="G474" s="78">
        <v>60.988735771179201</v>
      </c>
      <c r="H474" s="78">
        <v>5.13449575901031</v>
      </c>
      <c r="I474" s="78">
        <v>55.279441452026298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78">
        <v>237</v>
      </c>
      <c r="C476" s="78">
        <v>11.177037367453901</v>
      </c>
      <c r="D476" s="78">
        <v>9.9999989999999999E-4</v>
      </c>
      <c r="E476" s="78">
        <v>1.8800026591007499</v>
      </c>
      <c r="F476" s="78">
        <v>5.51033557378328</v>
      </c>
      <c r="G476" s="78">
        <v>63.569649124145499</v>
      </c>
      <c r="H476" s="78">
        <v>5.5620773077011103</v>
      </c>
      <c r="I476" s="78">
        <v>57.948914861679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78">
        <v>238</v>
      </c>
      <c r="C478" s="78">
        <v>11.9313568885509</v>
      </c>
      <c r="D478" s="78">
        <v>9.9999989999999999E-4</v>
      </c>
      <c r="E478" s="78">
        <v>1.9809809923171899</v>
      </c>
      <c r="F478" s="78">
        <v>6.3512440369679304</v>
      </c>
      <c r="G478" s="78">
        <v>62.0887994766235</v>
      </c>
      <c r="H478" s="78">
        <v>5.3134762287139896</v>
      </c>
      <c r="I478" s="78">
        <v>56.551154804229697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78">
        <v>239</v>
      </c>
      <c r="C480" s="78">
        <v>11.117999278581999</v>
      </c>
      <c r="D480" s="78">
        <v>9.9999989999999999E-4</v>
      </c>
      <c r="E480" s="78">
        <v>1.8368329038986699</v>
      </c>
      <c r="F480" s="78">
        <v>5.6195283165344803</v>
      </c>
      <c r="G480" s="78">
        <v>65.225008392333905</v>
      </c>
      <c r="H480" s="78">
        <v>5.47303965091705</v>
      </c>
      <c r="I480" s="78">
        <v>59.767841625213599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78">
        <v>240</v>
      </c>
      <c r="C482" s="78">
        <v>12.043637587473899</v>
      </c>
      <c r="D482" s="78">
        <v>9.9999989999999999E-4</v>
      </c>
      <c r="E482" s="78">
        <v>2.0726975867381401</v>
      </c>
      <c r="F482" s="78">
        <v>6.6225210840885396</v>
      </c>
      <c r="G482" s="78">
        <v>60.714105987548798</v>
      </c>
      <c r="H482" s="78">
        <v>5.4325977087020796</v>
      </c>
      <c r="I482" s="78">
        <v>55.332632827758701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78">
        <v>241</v>
      </c>
      <c r="C484" s="78">
        <v>10.828081974616399</v>
      </c>
      <c r="D484" s="78">
        <v>9.9999989999999999E-4</v>
      </c>
      <c r="E484" s="78">
        <v>1.8483088910579599</v>
      </c>
      <c r="F484" s="78">
        <v>5.4831706835673399</v>
      </c>
      <c r="G484" s="78">
        <v>65.806581687927206</v>
      </c>
      <c r="H484" s="78">
        <v>5.2984942436218203</v>
      </c>
      <c r="I484" s="78">
        <v>60.500876045227002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78">
        <v>242</v>
      </c>
      <c r="C486" s="78">
        <v>11.4305822299076</v>
      </c>
      <c r="D486" s="78">
        <v>9.9999989999999999E-4</v>
      </c>
      <c r="E486" s="78">
        <v>1.9480423606359001</v>
      </c>
      <c r="F486" s="78">
        <v>6.1587989651239798</v>
      </c>
      <c r="G486" s="78">
        <v>60.233623695373502</v>
      </c>
      <c r="H486" s="78">
        <v>5.1724743604660004</v>
      </c>
      <c r="I486" s="78">
        <v>54.998811578750598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78">
        <v>243</v>
      </c>
      <c r="C488" s="78">
        <v>9.4734368324279696</v>
      </c>
      <c r="D488" s="78">
        <v>9.9999989999999999E-4</v>
      </c>
      <c r="E488" s="78">
        <v>1.6416510206002399</v>
      </c>
      <c r="F488" s="78">
        <v>4.2745360090182301</v>
      </c>
      <c r="G488" s="78">
        <v>63.813276863098103</v>
      </c>
      <c r="H488" s="78">
        <v>5.5495518922805704</v>
      </c>
      <c r="I488" s="78">
        <v>58.653719854354797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78">
        <v>244</v>
      </c>
      <c r="C490" s="78">
        <v>11.8985083653376</v>
      </c>
      <c r="D490" s="78">
        <v>9.9999989999999999E-4</v>
      </c>
      <c r="E490" s="78">
        <v>2.07178154358497</v>
      </c>
      <c r="F490" s="78">
        <v>6.7747598198743901</v>
      </c>
      <c r="G490" s="78">
        <v>60.157872390747002</v>
      </c>
      <c r="H490" s="78">
        <v>4.9330152273178101</v>
      </c>
      <c r="I490" s="78">
        <v>55.072045898437501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78">
        <v>245</v>
      </c>
      <c r="C492" s="78">
        <v>10.980022852237401</v>
      </c>
      <c r="D492" s="78">
        <v>9.9999989999999999E-4</v>
      </c>
      <c r="E492" s="78">
        <v>1.93393738453204</v>
      </c>
      <c r="F492" s="78">
        <v>5.9258416157502296</v>
      </c>
      <c r="G492" s="78">
        <v>66.566154670715306</v>
      </c>
      <c r="H492" s="78">
        <v>5.6679222345352098</v>
      </c>
      <c r="I492" s="78">
        <v>61.548048448562596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78">
        <v>246</v>
      </c>
      <c r="C494" s="78">
        <v>10.6877594727736</v>
      </c>
      <c r="D494" s="78">
        <v>9.9999989999999999E-4</v>
      </c>
      <c r="E494" s="78">
        <v>1.8740535928652799</v>
      </c>
      <c r="F494" s="78">
        <v>5.7041275501251203</v>
      </c>
      <c r="G494" s="78">
        <v>64.752869796752904</v>
      </c>
      <c r="H494" s="78">
        <v>5.71641507148742</v>
      </c>
      <c r="I494" s="78">
        <v>59.805408143997099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78">
        <v>247</v>
      </c>
      <c r="C496" s="78">
        <v>10.261641777478699</v>
      </c>
      <c r="D496" s="78">
        <v>9.9999989999999999E-4</v>
      </c>
      <c r="E496" s="78">
        <v>1.87248860872708</v>
      </c>
      <c r="F496" s="78">
        <v>5.3457432343409597</v>
      </c>
      <c r="G496" s="78">
        <v>61.684011077880797</v>
      </c>
      <c r="H496" s="78">
        <v>5.4893782377243001</v>
      </c>
      <c r="I496" s="78">
        <v>56.803136539459203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78">
        <v>248</v>
      </c>
      <c r="C498" s="78">
        <v>9.4649900473081097</v>
      </c>
      <c r="D498" s="129">
        <v>1E-4</v>
      </c>
      <c r="E498" s="78">
        <v>1.6926753681439599</v>
      </c>
      <c r="F498" s="78">
        <v>4.5881083974471402</v>
      </c>
      <c r="G498" s="78">
        <v>62.598578071594197</v>
      </c>
      <c r="H498" s="78">
        <v>5.4685683488845802</v>
      </c>
      <c r="I498" s="78">
        <v>57.726426649093597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78">
        <v>249</v>
      </c>
      <c r="C500" s="78">
        <v>12.1372434542729</v>
      </c>
      <c r="D500" s="129">
        <v>1E-4</v>
      </c>
      <c r="E500" s="78">
        <v>2.0574211065585701</v>
      </c>
      <c r="F500" s="78">
        <v>7.2697531259976902</v>
      </c>
      <c r="G500" s="78">
        <v>63.8427211761474</v>
      </c>
      <c r="H500" s="78">
        <v>5.5184304714202801</v>
      </c>
      <c r="I500" s="78">
        <v>58.980300045013401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78">
        <v>250</v>
      </c>
      <c r="C502" s="78">
        <v>10.352252520047699</v>
      </c>
      <c r="D502" s="129">
        <v>1E-4</v>
      </c>
      <c r="E502" s="78">
        <v>1.87071353655595</v>
      </c>
      <c r="F502" s="78">
        <v>5.4944621966435303</v>
      </c>
      <c r="G502" s="78">
        <v>64.448040580749506</v>
      </c>
      <c r="H502" s="78">
        <v>5.5608751773834202</v>
      </c>
      <c r="I502" s="78">
        <v>59.595260381698601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78">
        <v>251</v>
      </c>
      <c r="C504" s="78">
        <v>10.880983646099301</v>
      </c>
      <c r="D504" s="129">
        <v>1E-4</v>
      </c>
      <c r="E504" s="78">
        <v>1.93746862044701</v>
      </c>
      <c r="F504" s="78">
        <v>6.0328708199354297</v>
      </c>
      <c r="G504" s="78">
        <v>65.210443305969207</v>
      </c>
      <c r="H504" s="78">
        <v>5.5940467834472596</v>
      </c>
      <c r="I504" s="78">
        <v>60.367390394210801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78">
        <v>252</v>
      </c>
      <c r="C506" s="78">
        <v>11.1160414402301</v>
      </c>
      <c r="D506" s="129">
        <v>1E-4</v>
      </c>
      <c r="E506" s="78">
        <v>1.95833032406293</v>
      </c>
      <c r="F506" s="78">
        <v>6.2777599646494897</v>
      </c>
      <c r="G506" s="78">
        <v>65.404513549804605</v>
      </c>
      <c r="H506" s="78">
        <v>5.6576321840286203</v>
      </c>
      <c r="I506" s="78">
        <v>60.571378993987999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78">
        <v>253</v>
      </c>
      <c r="C508" s="78">
        <v>10.482278236976001</v>
      </c>
      <c r="D508" s="129">
        <v>1E-4</v>
      </c>
      <c r="E508" s="78">
        <v>1.90605813494095</v>
      </c>
      <c r="F508" s="78">
        <v>5.65390201256825</v>
      </c>
      <c r="G508" s="78">
        <v>65.282540607452304</v>
      </c>
      <c r="H508" s="78">
        <v>5.5848798036575298</v>
      </c>
      <c r="I508" s="78">
        <v>60.459294080734203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78">
        <v>254</v>
      </c>
      <c r="C510" s="78">
        <v>9.8749129405388398</v>
      </c>
      <c r="D510" s="129">
        <v>1E-4</v>
      </c>
      <c r="E510" s="78">
        <v>1.8006835258924001</v>
      </c>
      <c r="F510" s="78">
        <v>5.0563759116025997</v>
      </c>
      <c r="G510" s="78">
        <v>65.781684875488196</v>
      </c>
      <c r="H510" s="78">
        <v>5.5942802667617801</v>
      </c>
      <c r="I510" s="78">
        <v>60.968244314193697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78">
        <v>255</v>
      </c>
      <c r="C512" s="78">
        <v>9.0159858923691907</v>
      </c>
      <c r="D512" s="129">
        <v>1E-4</v>
      </c>
      <c r="E512" s="78">
        <v>1.6325506659654401</v>
      </c>
      <c r="F512" s="78">
        <v>4.2073483375402496</v>
      </c>
      <c r="G512" s="78">
        <v>66.058791446685703</v>
      </c>
      <c r="H512" s="78">
        <v>5.5653645277023296</v>
      </c>
      <c r="I512" s="78">
        <v>61.255333948135302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78">
        <v>256</v>
      </c>
      <c r="C514" s="78">
        <v>10.899068667338399</v>
      </c>
      <c r="D514" s="129">
        <v>1E-4</v>
      </c>
      <c r="E514" s="78">
        <v>2.0007563004126898</v>
      </c>
      <c r="F514" s="78">
        <v>6.1004493511640101</v>
      </c>
      <c r="G514" s="78">
        <v>66.695383262634195</v>
      </c>
      <c r="H514" s="78">
        <v>5.59732792377471</v>
      </c>
      <c r="I514" s="78">
        <v>61.902062368392897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78">
        <v>257</v>
      </c>
      <c r="C516" s="78">
        <v>11.4196280882908</v>
      </c>
      <c r="D516" s="129">
        <v>1E-4</v>
      </c>
      <c r="E516" s="78">
        <v>1.98830024095682</v>
      </c>
      <c r="F516" s="78">
        <v>6.6312320736738304</v>
      </c>
      <c r="G516" s="78">
        <v>66.316413211822507</v>
      </c>
      <c r="H516" s="78">
        <v>5.5743201971053997</v>
      </c>
      <c r="I516" s="78">
        <v>61.5333478450775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78">
        <v>258</v>
      </c>
      <c r="C518" s="78">
        <v>10.0000566702622</v>
      </c>
      <c r="D518" s="129">
        <v>1E-4</v>
      </c>
      <c r="E518" s="78">
        <v>1.8565057470248201</v>
      </c>
      <c r="F518" s="78">
        <v>5.2218665067966104</v>
      </c>
      <c r="G518" s="78">
        <v>66.084170913696198</v>
      </c>
      <c r="H518" s="78">
        <v>5.5553871870040803</v>
      </c>
      <c r="I518" s="78">
        <v>61.311190080642703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78">
        <v>259</v>
      </c>
      <c r="C520" s="78">
        <v>9.4880857834449106</v>
      </c>
      <c r="D520" s="129">
        <v>1E-4</v>
      </c>
      <c r="E520" s="78">
        <v>1.75704266016299</v>
      </c>
      <c r="F520" s="78">
        <v>4.7199035011805002</v>
      </c>
      <c r="G520" s="78">
        <v>65.959901142120302</v>
      </c>
      <c r="H520" s="78">
        <v>5.57997019290924</v>
      </c>
      <c r="I520" s="78">
        <v>61.196901607513396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78">
        <v>260</v>
      </c>
      <c r="C522" s="78">
        <v>10.256249904632501</v>
      </c>
      <c r="D522" s="129">
        <v>1E-4</v>
      </c>
      <c r="E522" s="78">
        <v>1.85153532028198</v>
      </c>
      <c r="F522" s="78">
        <v>5.4980416252062803</v>
      </c>
      <c r="G522" s="78">
        <v>65.423116970062196</v>
      </c>
      <c r="H522" s="78">
        <v>5.5425333976745597</v>
      </c>
      <c r="I522" s="78">
        <v>60.670127677917399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78">
        <v>261</v>
      </c>
      <c r="C524" s="78">
        <v>10.2695499933682</v>
      </c>
      <c r="D524" s="129">
        <v>1E-4</v>
      </c>
      <c r="E524" s="78">
        <v>1.8091028195161001</v>
      </c>
      <c r="F524" s="78">
        <v>5.5214754159633896</v>
      </c>
      <c r="G524" s="78">
        <v>65.022727870941097</v>
      </c>
      <c r="H524" s="78">
        <v>5.4861860513687102</v>
      </c>
      <c r="I524" s="78">
        <v>60.2799837112426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78">
        <v>262</v>
      </c>
      <c r="C526" s="78">
        <v>9.9555011712587795</v>
      </c>
      <c r="D526" s="129">
        <v>1E-4</v>
      </c>
      <c r="E526" s="78">
        <v>1.8270496198764199</v>
      </c>
      <c r="F526" s="78">
        <v>5.2176092221186696</v>
      </c>
      <c r="G526" s="78">
        <v>64.913281726837099</v>
      </c>
      <c r="H526" s="78">
        <v>5.4788290023803699</v>
      </c>
      <c r="I526" s="78">
        <v>60.180713796615599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78">
        <v>263</v>
      </c>
      <c r="C528" s="78">
        <v>10.225471918399499</v>
      </c>
      <c r="D528" s="129">
        <v>1E-4</v>
      </c>
      <c r="E528" s="78">
        <v>1.86622299368564</v>
      </c>
      <c r="F528" s="78">
        <v>5.4978081263028598</v>
      </c>
      <c r="G528" s="78">
        <v>65.051702022552405</v>
      </c>
      <c r="H528" s="78">
        <v>5.39922971725463</v>
      </c>
      <c r="I528" s="78">
        <v>60.329301643371501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78">
        <v>264</v>
      </c>
      <c r="C530" s="78">
        <v>9.8224371763375995</v>
      </c>
      <c r="D530" s="129">
        <v>1E-4</v>
      </c>
      <c r="E530" s="78">
        <v>1.79625996718039</v>
      </c>
      <c r="F530" s="78">
        <v>5.1048628504459597</v>
      </c>
      <c r="G530" s="78">
        <v>64.395841884613006</v>
      </c>
      <c r="H530" s="78">
        <v>5.3930869817733704</v>
      </c>
      <c r="I530" s="78">
        <v>59.683515834808297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78">
        <v>265</v>
      </c>
      <c r="C532" s="78">
        <v>10.1829684514265</v>
      </c>
      <c r="D532" s="129">
        <v>1E-4</v>
      </c>
      <c r="E532" s="78">
        <v>1.8303881814846601</v>
      </c>
      <c r="F532" s="78">
        <v>5.4755315092893699</v>
      </c>
      <c r="G532" s="78">
        <v>64.1060044288635</v>
      </c>
      <c r="H532" s="78">
        <v>5.4558148384094203</v>
      </c>
      <c r="I532" s="78">
        <v>59.4038353919982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78">
        <v>266</v>
      </c>
      <c r="C534" s="78">
        <v>9.2853603913233798</v>
      </c>
      <c r="D534" s="129">
        <v>1E-4</v>
      </c>
      <c r="E534" s="78">
        <v>1.70867222318282</v>
      </c>
      <c r="F534" s="78">
        <v>4.5882239066637398</v>
      </c>
      <c r="G534" s="78">
        <v>63.755852127075102</v>
      </c>
      <c r="H534" s="78">
        <v>5.3892873048782297</v>
      </c>
      <c r="I534" s="78">
        <v>59.064187240600504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78">
        <v>267</v>
      </c>
      <c r="C536" s="78">
        <v>9.3807229812328607</v>
      </c>
      <c r="D536" s="129">
        <v>1E-4</v>
      </c>
      <c r="E536" s="78">
        <v>1.70916479367476</v>
      </c>
      <c r="F536" s="78">
        <v>4.6940918473096902</v>
      </c>
      <c r="G536" s="78">
        <v>63.435232830047603</v>
      </c>
      <c r="H536" s="78">
        <v>5.3839647054672204</v>
      </c>
      <c r="I536" s="78">
        <v>58.754002809524501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78">
        <v>268</v>
      </c>
      <c r="C538" s="78">
        <v>9.7810322321378198</v>
      </c>
      <c r="D538" s="129">
        <v>1E-4</v>
      </c>
      <c r="E538" s="78">
        <v>1.77898617203419</v>
      </c>
      <c r="F538" s="78">
        <v>5.1048527566286204</v>
      </c>
      <c r="G538" s="78">
        <v>63.935935974121001</v>
      </c>
      <c r="H538" s="78">
        <v>5.43518795967102</v>
      </c>
      <c r="I538" s="78">
        <v>59.265258884429898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78">
        <v>269</v>
      </c>
      <c r="C540" s="78">
        <v>10.271164160508301</v>
      </c>
      <c r="D540" s="129">
        <v>1E-4</v>
      </c>
      <c r="E540" s="78">
        <v>1.8777155715685601</v>
      </c>
      <c r="F540" s="78">
        <v>5.6055601376753499</v>
      </c>
      <c r="G540" s="78">
        <v>64.072376155853206</v>
      </c>
      <c r="H540" s="78">
        <v>5.41310360431671</v>
      </c>
      <c r="I540" s="78">
        <v>59.412153720855699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78">
        <v>270</v>
      </c>
      <c r="C542" s="78">
        <v>8.4692535767188399</v>
      </c>
      <c r="D542" s="129">
        <v>1E-4</v>
      </c>
      <c r="E542" s="78">
        <v>1.5459602016669001</v>
      </c>
      <c r="F542" s="78">
        <v>3.8139611688944002</v>
      </c>
      <c r="G542" s="78">
        <v>63.9197655677795</v>
      </c>
      <c r="H542" s="78">
        <v>5.3965610265731803</v>
      </c>
      <c r="I542" s="78">
        <v>59.269813585281298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78">
        <v>271</v>
      </c>
      <c r="C544" s="78">
        <v>10.149922829407901</v>
      </c>
      <c r="D544" s="129">
        <v>1E-4</v>
      </c>
      <c r="E544" s="78">
        <v>1.93978380239926</v>
      </c>
      <c r="F544" s="78">
        <v>5.5049248062647296</v>
      </c>
      <c r="G544" s="78">
        <v>63.727151870727504</v>
      </c>
      <c r="H544" s="78">
        <v>5.3717558622360198</v>
      </c>
      <c r="I544" s="78">
        <v>59.087550354003902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78">
        <v>272</v>
      </c>
      <c r="C546" s="78">
        <v>10.2529760324037</v>
      </c>
      <c r="D546" s="129">
        <v>1E-4</v>
      </c>
      <c r="E546" s="78">
        <v>1.92817004827352</v>
      </c>
      <c r="F546" s="78">
        <v>5.6183760441266504</v>
      </c>
      <c r="G546" s="78">
        <v>64.146342658996502</v>
      </c>
      <c r="H546" s="78">
        <v>5.4786251783370901</v>
      </c>
      <c r="I546" s="78">
        <v>59.517179536819398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78">
        <v>273</v>
      </c>
      <c r="C548" s="78">
        <v>9.4382382539602396</v>
      </c>
      <c r="D548" s="129">
        <v>1E-4</v>
      </c>
      <c r="E548" s="78">
        <v>1.7926675539750301</v>
      </c>
      <c r="F548" s="78">
        <v>4.8141039976706796</v>
      </c>
      <c r="G548" s="78">
        <v>64.5886766433715</v>
      </c>
      <c r="H548" s="78">
        <v>5.5143208980560301</v>
      </c>
      <c r="I548" s="78">
        <v>59.9700199127197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78">
        <v>274</v>
      </c>
      <c r="C550" s="78">
        <v>10.1425105058229</v>
      </c>
      <c r="D550" s="129">
        <v>1E-4</v>
      </c>
      <c r="E550" s="78">
        <v>1.8879547829811301</v>
      </c>
      <c r="F550" s="78">
        <v>5.5289028607881896</v>
      </c>
      <c r="G550" s="78">
        <v>65.2917222976684</v>
      </c>
      <c r="H550" s="78">
        <v>5.5635740518569898</v>
      </c>
      <c r="I550" s="78">
        <v>60.683660936355501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78">
        <v>275</v>
      </c>
      <c r="C552" s="78">
        <v>9.6208498111137892</v>
      </c>
      <c r="D552" s="129">
        <v>1E-4</v>
      </c>
      <c r="E552" s="78">
        <v>1.8087008549616801</v>
      </c>
      <c r="F552" s="78">
        <v>5.0179810799085098</v>
      </c>
      <c r="G552" s="78">
        <v>65.329900550842197</v>
      </c>
      <c r="H552" s="78">
        <v>5.5601846694946202</v>
      </c>
      <c r="I552" s="78">
        <v>60.732577466964699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78">
        <v>276</v>
      </c>
      <c r="C554" s="78">
        <v>8.9807938062227599</v>
      </c>
      <c r="D554" s="129">
        <v>1E-4</v>
      </c>
      <c r="E554" s="78">
        <v>1.6681664631916899</v>
      </c>
      <c r="F554" s="78">
        <v>4.3886128847415602</v>
      </c>
      <c r="G554" s="78">
        <v>64.950423431396402</v>
      </c>
      <c r="H554" s="78">
        <v>5.5488934040069502</v>
      </c>
      <c r="I554" s="78">
        <v>60.363860225677399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78">
        <v>277</v>
      </c>
      <c r="C556" s="78">
        <v>9.0802191404195902</v>
      </c>
      <c r="D556" s="129">
        <v>1E-4</v>
      </c>
      <c r="E556" s="78">
        <v>1.72112552707011</v>
      </c>
      <c r="F556" s="78">
        <v>4.4987361660370402</v>
      </c>
      <c r="G556" s="78">
        <v>65.241004943847599</v>
      </c>
      <c r="H556" s="78">
        <v>5.60338854789733</v>
      </c>
      <c r="I556" s="78">
        <v>60.665008878707802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78">
        <v>278</v>
      </c>
      <c r="C558" s="78">
        <v>9.9548386060274492</v>
      </c>
      <c r="D558" s="129">
        <v>1E-4</v>
      </c>
      <c r="E558" s="78">
        <v>1.84063673248657</v>
      </c>
      <c r="F558" s="78">
        <v>5.3839250527895404</v>
      </c>
      <c r="G558" s="78">
        <v>65.259519958496099</v>
      </c>
      <c r="H558" s="78">
        <v>5.5975191593170104</v>
      </c>
      <c r="I558" s="78">
        <v>60.694136095047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78">
        <v>279</v>
      </c>
      <c r="C560" s="78">
        <v>10.104078659644401</v>
      </c>
      <c r="D560" s="129">
        <v>1E-4</v>
      </c>
      <c r="E560" s="78">
        <v>1.91025108557481</v>
      </c>
      <c r="F560" s="78">
        <v>5.54387665711916</v>
      </c>
      <c r="G560" s="78">
        <v>65.030285453796296</v>
      </c>
      <c r="H560" s="78">
        <v>5.5645820617675703</v>
      </c>
      <c r="I560" s="78">
        <v>60.475669431686399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78">
        <v>280</v>
      </c>
      <c r="C562" s="78">
        <v>10.215968021979601</v>
      </c>
      <c r="D562" s="129">
        <v>1E-4</v>
      </c>
      <c r="E562" s="78">
        <v>1.8898142759616501</v>
      </c>
      <c r="F562" s="78">
        <v>5.6664691613270604</v>
      </c>
      <c r="G562" s="78">
        <v>65.207588195800696</v>
      </c>
      <c r="H562" s="78">
        <v>5.5637017488479596</v>
      </c>
      <c r="I562" s="78">
        <v>60.663617944717402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78">
        <v>281</v>
      </c>
      <c r="C564" s="78">
        <v>9.7074797703669606</v>
      </c>
      <c r="D564" s="129">
        <v>1E-4</v>
      </c>
      <c r="E564" s="78">
        <v>1.7786287069320601</v>
      </c>
      <c r="F564" s="78">
        <v>5.1687023135331902</v>
      </c>
      <c r="G564" s="78">
        <v>65.250028610229407</v>
      </c>
      <c r="H564" s="78">
        <v>5.5952851533889696</v>
      </c>
      <c r="I564" s="78">
        <v>60.716928005218499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78">
        <v>282</v>
      </c>
      <c r="C566" s="78">
        <v>9.9221291358654309</v>
      </c>
      <c r="D566" s="129">
        <v>1E-4</v>
      </c>
      <c r="E566" s="78">
        <v>1.8478848108878501</v>
      </c>
      <c r="F566" s="78">
        <v>5.39421831644498</v>
      </c>
      <c r="G566" s="78">
        <v>65.684459686279297</v>
      </c>
      <c r="H566" s="78">
        <v>5.61156778335571</v>
      </c>
      <c r="I566" s="78">
        <v>61.162206029891898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78">
        <v>283</v>
      </c>
      <c r="C568" s="78">
        <v>8.9684784962580704</v>
      </c>
      <c r="D568" s="129">
        <v>1E-4</v>
      </c>
      <c r="E568" s="78">
        <v>1.6631642855130699</v>
      </c>
      <c r="F568" s="78">
        <v>4.45144270016596</v>
      </c>
      <c r="G568" s="78">
        <v>65.618153953552195</v>
      </c>
      <c r="H568" s="78">
        <v>5.6500845193862901</v>
      </c>
      <c r="I568" s="78">
        <v>61.106756067276002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78">
        <v>284</v>
      </c>
      <c r="C570" s="78">
        <v>10.256453018922</v>
      </c>
      <c r="D570" s="129">
        <v>1E-4</v>
      </c>
      <c r="E570" s="78">
        <v>1.77181657002522</v>
      </c>
      <c r="F570" s="78">
        <v>5.7502730397077704</v>
      </c>
      <c r="G570" s="78">
        <v>65.904187774658197</v>
      </c>
      <c r="H570" s="78">
        <v>5.6259414911270103</v>
      </c>
      <c r="I570" s="78">
        <v>61.4036157131195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78">
        <v>285</v>
      </c>
      <c r="C572" s="78">
        <v>11.6860482142521</v>
      </c>
      <c r="D572" s="129">
        <v>1E-4</v>
      </c>
      <c r="E572" s="78">
        <v>2.0773802353785502</v>
      </c>
      <c r="F572" s="78">
        <v>7.1907958342478802</v>
      </c>
      <c r="G572" s="78">
        <v>66.246956062316897</v>
      </c>
      <c r="H572" s="78">
        <v>5.6312515497207603</v>
      </c>
      <c r="I572" s="78">
        <v>61.757473516464202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78">
        <v>286</v>
      </c>
      <c r="C574" s="78">
        <v>9.2355619393862192</v>
      </c>
      <c r="D574" s="129">
        <v>1E-4</v>
      </c>
      <c r="E574" s="78">
        <v>1.7153833989913601</v>
      </c>
      <c r="F574" s="78">
        <v>4.7513562670120804</v>
      </c>
      <c r="G574" s="78">
        <v>67.208679199218693</v>
      </c>
      <c r="H574" s="78">
        <v>5.7145936250686598</v>
      </c>
      <c r="I574" s="78">
        <v>62.730065917968702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78">
        <v>287</v>
      </c>
      <c r="C576" s="78">
        <v>9.5088485937852099</v>
      </c>
      <c r="D576" s="129">
        <v>1E-4</v>
      </c>
      <c r="E576" s="78">
        <v>1.7953733205795199</v>
      </c>
      <c r="F576" s="78">
        <v>5.0353723672720099</v>
      </c>
      <c r="G576" s="78">
        <v>67.546032714843705</v>
      </c>
      <c r="H576" s="78">
        <v>5.6900867700576701</v>
      </c>
      <c r="I576" s="78">
        <v>63.078105306625297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78">
        <v>288</v>
      </c>
      <c r="C578" s="78">
        <v>9.7062740325927699</v>
      </c>
      <c r="D578" s="129">
        <v>1E-4</v>
      </c>
      <c r="E578" s="78">
        <v>1.86311131715774</v>
      </c>
      <c r="F578" s="78">
        <v>5.2436022437535801</v>
      </c>
      <c r="G578" s="78">
        <v>66.737502670287995</v>
      </c>
      <c r="H578" s="78">
        <v>5.6183119535446098</v>
      </c>
      <c r="I578" s="78">
        <v>62.2805119037628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78">
        <v>289</v>
      </c>
      <c r="C580" s="78">
        <v>8.9239411904261594</v>
      </c>
      <c r="D580" s="129">
        <v>1E-4</v>
      </c>
      <c r="E580" s="78">
        <v>1.6848381047065399</v>
      </c>
      <c r="F580" s="78">
        <v>4.4722018837928701</v>
      </c>
      <c r="G580" s="78">
        <v>67.399513530731198</v>
      </c>
      <c r="H580" s="78">
        <v>5.7567907333374002</v>
      </c>
      <c r="I580" s="78">
        <v>62.953480005264197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78">
        <v>290</v>
      </c>
      <c r="C582" s="78">
        <v>9.4132119692288896</v>
      </c>
      <c r="D582" s="129">
        <v>1E-4</v>
      </c>
      <c r="E582" s="78">
        <v>1.7912758520016301</v>
      </c>
      <c r="F582" s="78">
        <v>4.9725065368872396</v>
      </c>
      <c r="G582" s="78">
        <v>68.307251262664707</v>
      </c>
      <c r="H582" s="78">
        <v>5.8045619726181004</v>
      </c>
      <c r="I582" s="78">
        <v>63.872302675247099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78">
        <v>291</v>
      </c>
      <c r="C584" s="78">
        <v>9.1788468177501894</v>
      </c>
      <c r="D584" s="129">
        <v>1E-4</v>
      </c>
      <c r="E584" s="78">
        <v>1.7443905060107801</v>
      </c>
      <c r="F584" s="78">
        <v>4.7491990923881504</v>
      </c>
      <c r="G584" s="78">
        <v>68.455532550811697</v>
      </c>
      <c r="H584" s="78">
        <v>5.8223027944564798</v>
      </c>
      <c r="I584" s="78">
        <v>64.031626844406105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78">
        <v>292</v>
      </c>
      <c r="C586" s="78">
        <v>8.4609465415661091</v>
      </c>
      <c r="D586" s="129">
        <v>1E-4</v>
      </c>
      <c r="E586" s="78">
        <v>1.6083642565287</v>
      </c>
      <c r="F586" s="78">
        <v>4.0423952203530504</v>
      </c>
      <c r="G586" s="78">
        <v>68.633914470672593</v>
      </c>
      <c r="H586" s="78">
        <v>5.7734010696411104</v>
      </c>
      <c r="I586" s="78">
        <v>64.221084117889404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78">
        <v>293</v>
      </c>
      <c r="C588" s="78">
        <v>8.9323105995471597</v>
      </c>
      <c r="D588" s="129">
        <v>1E-4</v>
      </c>
      <c r="E588" s="78">
        <v>1.6952114976369399</v>
      </c>
      <c r="F588" s="78">
        <v>4.52480738438092</v>
      </c>
      <c r="G588" s="78">
        <v>69.579526805877606</v>
      </c>
      <c r="H588" s="78">
        <v>5.8481986045837404</v>
      </c>
      <c r="I588" s="78">
        <v>65.177802848815901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78">
        <v>294</v>
      </c>
      <c r="C590" s="78">
        <v>8.0751518836388207</v>
      </c>
      <c r="D590" s="129">
        <v>1E-4</v>
      </c>
      <c r="E590" s="78">
        <v>1.5351137427183299</v>
      </c>
      <c r="F590" s="78">
        <v>3.67878745610897</v>
      </c>
      <c r="G590" s="78">
        <v>70.212906360626206</v>
      </c>
      <c r="H590" s="78">
        <v>5.8438906669616699</v>
      </c>
      <c r="I590" s="78">
        <v>65.822307205200104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78">
        <v>295</v>
      </c>
      <c r="C592" s="78">
        <v>9.7315994592813304</v>
      </c>
      <c r="D592" s="129">
        <v>1E-4</v>
      </c>
      <c r="E592" s="78">
        <v>1.86409130004736</v>
      </c>
      <c r="F592" s="78">
        <v>5.3463720541733899</v>
      </c>
      <c r="G592" s="78">
        <v>71.3964740753173</v>
      </c>
      <c r="H592" s="78">
        <v>5.9338984012603699</v>
      </c>
      <c r="I592" s="78">
        <v>67.017104864120398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78">
        <v>296</v>
      </c>
      <c r="C594" s="78">
        <v>8.8716979393592208</v>
      </c>
      <c r="D594" s="129">
        <v>1E-4</v>
      </c>
      <c r="E594" s="78">
        <v>1.70678737071844</v>
      </c>
      <c r="F594" s="78">
        <v>4.49769053550866</v>
      </c>
      <c r="G594" s="78">
        <v>71.831997585296605</v>
      </c>
      <c r="H594" s="78">
        <v>5.8835392713546701</v>
      </c>
      <c r="I594" s="78">
        <v>67.463790273666305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78">
        <v>297</v>
      </c>
      <c r="C596" s="78">
        <v>9.5654393709622898</v>
      </c>
      <c r="D596" s="129">
        <v>1E-4</v>
      </c>
      <c r="E596" s="78">
        <v>1.7784932164045399</v>
      </c>
      <c r="F596" s="78">
        <v>5.2025846793101298</v>
      </c>
      <c r="G596" s="78">
        <v>71.319729995727499</v>
      </c>
      <c r="H596" s="78">
        <v>5.8918200731277404</v>
      </c>
      <c r="I596" s="78">
        <v>66.962718725204397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78">
        <v>298</v>
      </c>
      <c r="C598" s="78">
        <v>9.2642753307635903</v>
      </c>
      <c r="D598" s="129">
        <v>1E-4</v>
      </c>
      <c r="E598" s="78">
        <v>1.76878049740424</v>
      </c>
      <c r="F598" s="78">
        <v>4.9127070903777996</v>
      </c>
      <c r="G598" s="78">
        <v>72.104343986511196</v>
      </c>
      <c r="H598" s="78">
        <v>5.9321859598159703</v>
      </c>
      <c r="I598" s="78">
        <v>67.758657646179202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78">
        <v>299</v>
      </c>
      <c r="C600" s="78">
        <v>11.6171652537125</v>
      </c>
      <c r="D600" s="129">
        <v>1E-4</v>
      </c>
      <c r="E600" s="78">
        <v>2.0224896050416499</v>
      </c>
      <c r="F600" s="78">
        <v>7.27686760058769</v>
      </c>
      <c r="G600" s="78">
        <v>73.311181068420396</v>
      </c>
      <c r="H600" s="78">
        <v>6.0336637258529597</v>
      </c>
      <c r="I600" s="78">
        <v>68.9766073226928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78">
        <v>300</v>
      </c>
      <c r="C602" s="78">
        <v>9.4734673316662104</v>
      </c>
      <c r="D602" s="129">
        <v>1E-4</v>
      </c>
      <c r="E602" s="78">
        <v>1.8206603366595</v>
      </c>
      <c r="F602" s="78">
        <v>5.1442121679966197</v>
      </c>
      <c r="G602" s="78">
        <v>73.870203304290698</v>
      </c>
      <c r="H602" s="78">
        <v>6.09357726573944</v>
      </c>
      <c r="I602" s="78">
        <v>69.546749019622794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78">
        <v>301</v>
      </c>
      <c r="C604" s="78">
        <v>8.9144157996544404</v>
      </c>
      <c r="D604" s="129">
        <v>1E-4</v>
      </c>
      <c r="E604" s="78">
        <v>1.72047840631925</v>
      </c>
      <c r="F604" s="78">
        <v>4.5963183733133102</v>
      </c>
      <c r="G604" s="78">
        <v>74.5166515350341</v>
      </c>
      <c r="H604" s="78">
        <v>6.0991488218307497</v>
      </c>
      <c r="I604" s="78">
        <v>70.204346179962101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78">
        <v>302</v>
      </c>
      <c r="C606" s="78">
        <v>8.6148849083827095</v>
      </c>
      <c r="D606" s="129">
        <v>1E-4</v>
      </c>
      <c r="E606" s="78">
        <v>1.66459824259464</v>
      </c>
      <c r="F606" s="78">
        <v>4.3079620508047203</v>
      </c>
      <c r="G606" s="78">
        <v>74.062349414825405</v>
      </c>
      <c r="H606" s="78">
        <v>5.9787286758422802</v>
      </c>
      <c r="I606" s="78">
        <v>69.761158418655398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78">
        <v>303</v>
      </c>
      <c r="C608" s="78">
        <v>9.5908154891087403</v>
      </c>
      <c r="D608" s="129">
        <v>1E-4</v>
      </c>
      <c r="E608" s="78">
        <v>1.77540831611706</v>
      </c>
      <c r="F608" s="78">
        <v>5.2949707141289304</v>
      </c>
      <c r="G608" s="78">
        <v>74.425480270385705</v>
      </c>
      <c r="H608" s="78">
        <v>5.9921985864639202</v>
      </c>
      <c r="I608" s="78">
        <v>70.135409545898398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78">
        <v>304</v>
      </c>
      <c r="C610" s="78">
        <v>9.4891773187197099</v>
      </c>
      <c r="D610" s="129">
        <v>1E-4</v>
      </c>
      <c r="E610" s="78">
        <v>1.7913511578853301</v>
      </c>
      <c r="F610" s="78">
        <v>5.2046362069936896</v>
      </c>
      <c r="G610" s="78">
        <v>75.088565444946198</v>
      </c>
      <c r="H610" s="78">
        <v>6.0681350946426296</v>
      </c>
      <c r="I610" s="78">
        <v>70.809977912902795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78">
        <v>305</v>
      </c>
      <c r="C612" s="78">
        <v>9.0804943854992199</v>
      </c>
      <c r="D612" s="129">
        <v>1E-4</v>
      </c>
      <c r="E612" s="78">
        <v>1.77865226910664</v>
      </c>
      <c r="F612" s="78">
        <v>4.8073631800137999</v>
      </c>
      <c r="G612" s="78">
        <v>76.536251163482603</v>
      </c>
      <c r="H612" s="78">
        <v>6.1859004735946597</v>
      </c>
      <c r="I612" s="78">
        <v>72.269008636474595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78">
        <v>306</v>
      </c>
      <c r="C614" s="78">
        <v>9.1689992501185493</v>
      </c>
      <c r="D614" s="129">
        <v>1E-4</v>
      </c>
      <c r="E614" s="78">
        <v>1.72972260759427</v>
      </c>
      <c r="F614" s="78">
        <v>4.9072646636229296</v>
      </c>
      <c r="G614" s="78">
        <v>76.869744205474802</v>
      </c>
      <c r="H614" s="78">
        <v>6.1760445356369003</v>
      </c>
      <c r="I614" s="78">
        <v>72.613969564437795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78">
        <v>307</v>
      </c>
      <c r="C616" s="78">
        <v>8.7775955933790897</v>
      </c>
      <c r="D616" s="129">
        <v>1E-4</v>
      </c>
      <c r="E616" s="78">
        <v>1.71128106575745</v>
      </c>
      <c r="F616" s="78">
        <v>4.52730740033663</v>
      </c>
      <c r="G616" s="78">
        <v>75.060015487670896</v>
      </c>
      <c r="H616" s="78">
        <v>6.0425652980804401</v>
      </c>
      <c r="I616" s="78">
        <v>70.815602588653505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78">
        <v>308</v>
      </c>
      <c r="C618" s="78">
        <v>8.7578739202939495</v>
      </c>
      <c r="D618" s="129">
        <v>1E-4</v>
      </c>
      <c r="E618" s="78">
        <v>1.6965147509024601</v>
      </c>
      <c r="F618" s="78">
        <v>4.5188768093402496</v>
      </c>
      <c r="G618" s="78">
        <v>75.292821979522699</v>
      </c>
      <c r="H618" s="78">
        <v>6.0239728689193699</v>
      </c>
      <c r="I618" s="78">
        <v>71.059761810302703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78">
        <v>309</v>
      </c>
      <c r="C620" s="78">
        <v>8.1488127525036091</v>
      </c>
      <c r="D620" s="129">
        <v>1E-4</v>
      </c>
      <c r="E620" s="78">
        <v>1.5695560230658601</v>
      </c>
      <c r="F620" s="78">
        <v>3.9213652656628502</v>
      </c>
      <c r="G620" s="78">
        <v>76.405866622924805</v>
      </c>
      <c r="H620" s="78">
        <v>6.0763994693756098</v>
      </c>
      <c r="I620" s="78">
        <v>72.184385061263995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78">
        <v>310</v>
      </c>
      <c r="C622" s="78">
        <v>8.9529256270481898</v>
      </c>
      <c r="D622" s="129">
        <v>1E-4</v>
      </c>
      <c r="E622" s="78">
        <v>1.7048162840879799</v>
      </c>
      <c r="F622" s="78">
        <v>4.7368615819857602</v>
      </c>
      <c r="G622" s="78">
        <v>75.708346176147401</v>
      </c>
      <c r="H622" s="78">
        <v>6.0099509477615296</v>
      </c>
      <c r="I622" s="78">
        <v>71.498127698898301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78">
        <v>311</v>
      </c>
      <c r="C624" s="78">
        <v>8.1785379373110203</v>
      </c>
      <c r="D624" s="129">
        <v>1E-4</v>
      </c>
      <c r="E624" s="78">
        <v>1.5688396187928999</v>
      </c>
      <c r="F624" s="78">
        <v>3.9738024656589199</v>
      </c>
      <c r="G624" s="78">
        <v>76.532843208312897</v>
      </c>
      <c r="H624" s="78">
        <v>6.1105238437652503</v>
      </c>
      <c r="I624" s="78">
        <v>72.334049940109196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78">
        <v>312</v>
      </c>
      <c r="C626" s="78">
        <v>9.7085461066319301</v>
      </c>
      <c r="D626" s="129">
        <v>1E-4</v>
      </c>
      <c r="E626" s="78">
        <v>1.8759555358153099</v>
      </c>
      <c r="F626" s="78">
        <v>5.5152089870893004</v>
      </c>
      <c r="G626" s="78">
        <v>77.748518371581994</v>
      </c>
      <c r="H626" s="78">
        <v>6.1928559064865096</v>
      </c>
      <c r="I626" s="78">
        <v>73.561056900024397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78">
        <v>313</v>
      </c>
      <c r="C628" s="78">
        <v>8.7802447355710491</v>
      </c>
      <c r="D628" s="129">
        <v>1E-4</v>
      </c>
      <c r="E628" s="78">
        <v>1.7322422449405299</v>
      </c>
      <c r="F628" s="78">
        <v>4.5982281932464</v>
      </c>
      <c r="G628" s="78">
        <v>77.393154430389401</v>
      </c>
      <c r="H628" s="78">
        <v>6.2309830188751203</v>
      </c>
      <c r="I628" s="78">
        <v>73.2171558856964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78">
        <v>314</v>
      </c>
      <c r="C630" s="78">
        <v>9.8333698969620897</v>
      </c>
      <c r="D630" s="129">
        <v>1E-4</v>
      </c>
      <c r="E630" s="78">
        <v>1.91589200725922</v>
      </c>
      <c r="F630" s="78">
        <v>5.6630132519281799</v>
      </c>
      <c r="G630" s="78">
        <v>76.9423313140869</v>
      </c>
      <c r="H630" s="78">
        <v>6.1525870323181104</v>
      </c>
      <c r="I630" s="78">
        <v>72.778064155578605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78">
        <v>315</v>
      </c>
      <c r="C632" s="78">
        <v>9.1592141664945093</v>
      </c>
      <c r="D632" s="129">
        <v>1E-4</v>
      </c>
      <c r="E632" s="78">
        <v>1.7319221886304701</v>
      </c>
      <c r="F632" s="78">
        <v>5.0006224788152203</v>
      </c>
      <c r="G632" s="78">
        <v>75.735670280456503</v>
      </c>
      <c r="H632" s="78">
        <v>6.13284122943878</v>
      </c>
      <c r="I632" s="78">
        <v>71.583178424835197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78">
        <v>316</v>
      </c>
      <c r="C634" s="78">
        <v>9.1568239835592404</v>
      </c>
      <c r="D634" s="129">
        <v>1E-4</v>
      </c>
      <c r="E634" s="78">
        <v>1.7854805680421599</v>
      </c>
      <c r="F634" s="78">
        <v>5.0098280539879401</v>
      </c>
      <c r="G634" s="78">
        <v>76.669099712371803</v>
      </c>
      <c r="H634" s="78">
        <v>6.1184409141540499</v>
      </c>
      <c r="I634" s="78">
        <v>72.528079891204797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78">
        <v>317</v>
      </c>
      <c r="C636" s="78">
        <v>10.011830916771499</v>
      </c>
      <c r="D636" s="129">
        <v>1E-4</v>
      </c>
      <c r="E636" s="78">
        <v>1.93158037387407</v>
      </c>
      <c r="F636" s="78">
        <v>5.8763891962858299</v>
      </c>
      <c r="G636" s="78">
        <v>77.069499778747499</v>
      </c>
      <c r="H636" s="78">
        <v>6.1628154277801501</v>
      </c>
      <c r="I636" s="78">
        <v>72.9400712013244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78">
        <v>318</v>
      </c>
      <c r="C638" s="78">
        <v>9.6222768563490604</v>
      </c>
      <c r="D638" s="129">
        <v>1E-4</v>
      </c>
      <c r="E638" s="78">
        <v>1.8794495165348</v>
      </c>
      <c r="F638" s="78">
        <v>5.4984627320216202</v>
      </c>
      <c r="G638" s="78">
        <v>76.818564987182597</v>
      </c>
      <c r="H638" s="78">
        <v>6.141903424263</v>
      </c>
      <c r="I638" s="78">
        <v>72.700747585296597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78">
        <v>319</v>
      </c>
      <c r="C640" s="78">
        <v>9.0357890862684904</v>
      </c>
      <c r="D640" s="129">
        <v>1E-4</v>
      </c>
      <c r="E640" s="78">
        <v>1.7448657911557399</v>
      </c>
      <c r="F640" s="78">
        <v>4.9234603689267002</v>
      </c>
      <c r="G640" s="78">
        <v>78.785078048705998</v>
      </c>
      <c r="H640" s="78">
        <v>6.2041501522064202</v>
      </c>
      <c r="I640" s="78">
        <v>74.678673458099297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78">
        <v>320</v>
      </c>
      <c r="C642" s="78">
        <v>8.2731277575859608</v>
      </c>
      <c r="D642" s="129">
        <v>1E-4</v>
      </c>
      <c r="E642" s="78">
        <v>1.64890251709864</v>
      </c>
      <c r="F642" s="78">
        <v>4.17224662579022</v>
      </c>
      <c r="G642" s="78">
        <v>77.909106445312503</v>
      </c>
      <c r="H642" s="78">
        <v>6.1576572179794304</v>
      </c>
      <c r="I642" s="78">
        <v>73.814170408248899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78">
        <v>321</v>
      </c>
      <c r="C644" s="78">
        <v>8.4405342065370998</v>
      </c>
      <c r="D644" s="129">
        <v>1E-4</v>
      </c>
      <c r="E644" s="78">
        <v>1.67315663970433</v>
      </c>
      <c r="F644" s="78">
        <v>4.3511867706592202</v>
      </c>
      <c r="G644" s="78">
        <v>77.303308200836099</v>
      </c>
      <c r="H644" s="78">
        <v>6.1146610260009702</v>
      </c>
      <c r="I644" s="78">
        <v>73.220013189315793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78">
        <v>322</v>
      </c>
      <c r="C646" s="78">
        <v>9.2858688831329292</v>
      </c>
      <c r="D646" s="129">
        <v>1E-4</v>
      </c>
      <c r="E646" s="78">
        <v>1.8414929738411501</v>
      </c>
      <c r="F646" s="78">
        <v>5.2082260480293803</v>
      </c>
      <c r="G646" s="78">
        <v>77.0011846542358</v>
      </c>
      <c r="H646" s="78">
        <v>6.1138360977172796</v>
      </c>
      <c r="I646" s="78">
        <v>72.929656744003296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78">
        <v>323</v>
      </c>
      <c r="C648" s="78">
        <v>8.7030843588022009</v>
      </c>
      <c r="D648" s="129">
        <v>1E-4</v>
      </c>
      <c r="E648" s="78">
        <v>1.7068261229074899</v>
      </c>
      <c r="F648" s="78">
        <v>4.6370390057563702</v>
      </c>
      <c r="G648" s="78">
        <v>79.466770648956299</v>
      </c>
      <c r="H648" s="78">
        <v>6.15101134777069</v>
      </c>
      <c r="I648" s="78">
        <v>75.406517696380604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78">
        <v>324</v>
      </c>
      <c r="C650" s="78">
        <v>8.7593189936417808</v>
      </c>
      <c r="D650" s="129">
        <v>1E-4</v>
      </c>
      <c r="E650" s="78">
        <v>1.76318021921011</v>
      </c>
      <c r="F650" s="78">
        <v>4.7046511860994196</v>
      </c>
      <c r="G650" s="78">
        <v>78.4099224090576</v>
      </c>
      <c r="H650" s="78">
        <v>6.2070489406585603</v>
      </c>
      <c r="I650" s="78">
        <v>74.361339521407999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78">
        <v>325</v>
      </c>
      <c r="C652" s="78">
        <v>9.52047700148362</v>
      </c>
      <c r="D652" s="129">
        <v>1E-4</v>
      </c>
      <c r="E652" s="78">
        <v>1.88287529578575</v>
      </c>
      <c r="F652" s="78">
        <v>5.4775222723300603</v>
      </c>
      <c r="G652" s="78">
        <v>79.574658012390103</v>
      </c>
      <c r="H652" s="78">
        <v>6.3172307252883897</v>
      </c>
      <c r="I652" s="78">
        <v>75.537702512741006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78">
        <v>326</v>
      </c>
      <c r="C654" s="78">
        <v>8.2726849776047899</v>
      </c>
      <c r="D654" s="129">
        <v>1E-4</v>
      </c>
      <c r="E654" s="78">
        <v>1.65095587418629</v>
      </c>
      <c r="F654" s="78">
        <v>4.2411465828235304</v>
      </c>
      <c r="G654" s="78">
        <v>74.517473983764603</v>
      </c>
      <c r="H654" s="78">
        <v>6.1494409561157202</v>
      </c>
      <c r="I654" s="78">
        <v>70.491859626769994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78">
        <v>327</v>
      </c>
      <c r="C656" s="78">
        <v>8.8607217898735602</v>
      </c>
      <c r="D656" s="129">
        <v>1E-4</v>
      </c>
      <c r="E656" s="78">
        <v>1.7895388832459</v>
      </c>
      <c r="F656" s="78">
        <v>4.84077831415029</v>
      </c>
      <c r="G656" s="78">
        <v>69.895264339446996</v>
      </c>
      <c r="H656" s="78">
        <v>5.9539836168289098</v>
      </c>
      <c r="I656" s="78">
        <v>65.881504154205302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78">
        <v>328</v>
      </c>
      <c r="C658" s="78">
        <v>7.8680246976705597</v>
      </c>
      <c r="D658" s="129">
        <v>1E-4</v>
      </c>
      <c r="E658" s="78">
        <v>1.56922922684596</v>
      </c>
      <c r="F658" s="78">
        <v>3.86000553002724</v>
      </c>
      <c r="G658" s="78">
        <v>68.107142066955504</v>
      </c>
      <c r="H658" s="78">
        <v>5.7755876541137603</v>
      </c>
      <c r="I658" s="78">
        <v>64.1053023815155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78">
        <v>329</v>
      </c>
      <c r="C660" s="78">
        <v>8.6882547415219804</v>
      </c>
      <c r="D660" s="129">
        <v>1E-4</v>
      </c>
      <c r="E660" s="78">
        <v>1.75933064176486</v>
      </c>
      <c r="F660" s="78">
        <v>4.6919728104884797</v>
      </c>
      <c r="G660" s="78">
        <v>68.456743240356403</v>
      </c>
      <c r="H660" s="78">
        <v>5.7294322967529299</v>
      </c>
      <c r="I660" s="78">
        <v>64.466447687149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78">
        <v>330</v>
      </c>
      <c r="C662" s="78">
        <v>7.7512238575861998</v>
      </c>
      <c r="D662" s="129">
        <v>1E-4</v>
      </c>
      <c r="E662" s="78">
        <v>1.53002611490396</v>
      </c>
      <c r="F662" s="78">
        <v>3.76650225657683</v>
      </c>
      <c r="G662" s="78">
        <v>69.147153568267797</v>
      </c>
      <c r="H662" s="78">
        <v>5.84158072471618</v>
      </c>
      <c r="I662" s="78">
        <v>65.168473625183097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78">
        <v>331</v>
      </c>
      <c r="C664" s="78">
        <v>9.0924814297602694</v>
      </c>
      <c r="D664" s="129">
        <v>1E-4</v>
      </c>
      <c r="E664" s="78">
        <v>1.8216864260343399</v>
      </c>
      <c r="F664" s="78">
        <v>5.1193518180113502</v>
      </c>
      <c r="G664" s="78">
        <v>70.424935245513893</v>
      </c>
      <c r="H664" s="78">
        <v>5.8795019865036</v>
      </c>
      <c r="I664" s="78">
        <v>66.457816123962402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78">
        <v>332</v>
      </c>
      <c r="C666" s="78">
        <v>9.7411368626814596</v>
      </c>
      <c r="D666" s="129">
        <v>1E-4</v>
      </c>
      <c r="E666" s="78">
        <v>1.9069308501023501</v>
      </c>
      <c r="F666" s="78">
        <v>5.7794710856217604</v>
      </c>
      <c r="G666" s="78">
        <v>70.3141538619995</v>
      </c>
      <c r="H666" s="78">
        <v>5.9030572414398197</v>
      </c>
      <c r="I666" s="78">
        <v>66.358306598663304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78">
        <v>333</v>
      </c>
      <c r="C668" s="78">
        <v>7.3987435377561104</v>
      </c>
      <c r="D668" s="129">
        <v>1E-4</v>
      </c>
      <c r="E668" s="78">
        <v>1.4854315542257699</v>
      </c>
      <c r="F668" s="78">
        <v>3.4483813689305198</v>
      </c>
      <c r="G668" s="78">
        <v>71.068902015686007</v>
      </c>
      <c r="H668" s="78">
        <v>5.9813708782196002</v>
      </c>
      <c r="I668" s="78">
        <v>67.124555349349905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78">
        <v>334</v>
      </c>
      <c r="C670" s="78">
        <v>8.4130341273087694</v>
      </c>
      <c r="D670" s="129">
        <v>1E-4</v>
      </c>
      <c r="E670" s="78">
        <v>1.7033054553545399</v>
      </c>
      <c r="F670" s="78">
        <v>4.47425057337834</v>
      </c>
      <c r="G670" s="78">
        <v>72.302802276611303</v>
      </c>
      <c r="H670" s="78">
        <v>6.0240285873413004</v>
      </c>
      <c r="I670" s="78">
        <v>68.370054197311404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78">
        <v>335</v>
      </c>
      <c r="C672" s="78">
        <v>9.0819882979759807</v>
      </c>
      <c r="D672" s="129">
        <v>1E-4</v>
      </c>
      <c r="E672" s="78">
        <v>1.8295966157546399</v>
      </c>
      <c r="F672" s="78">
        <v>5.1549260020255998</v>
      </c>
      <c r="G672" s="78">
        <v>72.332818126678404</v>
      </c>
      <c r="H672" s="78">
        <v>5.9447178602218598</v>
      </c>
      <c r="I672" s="78">
        <v>68.411971759796103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78">
        <v>336</v>
      </c>
      <c r="C674" s="78">
        <v>8.5122541647691001</v>
      </c>
      <c r="D674" s="129">
        <v>1E-4</v>
      </c>
      <c r="E674" s="78">
        <v>1.7013477981090499</v>
      </c>
      <c r="F674" s="78">
        <v>4.5970327487358604</v>
      </c>
      <c r="G674" s="78">
        <v>72.277603530883795</v>
      </c>
      <c r="H674" s="78">
        <v>5.9731188774108803</v>
      </c>
      <c r="I674" s="78">
        <v>68.368327951431198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78">
        <v>337</v>
      </c>
      <c r="C676" s="78">
        <v>9.0446649514711801</v>
      </c>
      <c r="D676" s="129">
        <v>1E-4</v>
      </c>
      <c r="E676" s="78">
        <v>1.83913159828919</v>
      </c>
      <c r="F676" s="78">
        <v>5.1409214918429997</v>
      </c>
      <c r="G676" s="78">
        <v>73.340946292877106</v>
      </c>
      <c r="H676" s="78">
        <v>6.0120891809463499</v>
      </c>
      <c r="I676" s="78">
        <v>69.4432718276977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78">
        <v>338</v>
      </c>
      <c r="C678" s="78">
        <v>7.9757977082179101</v>
      </c>
      <c r="D678" s="129">
        <v>1E-4</v>
      </c>
      <c r="E678" s="78">
        <v>1.62348534969183</v>
      </c>
      <c r="F678" s="78">
        <v>4.08376774421105</v>
      </c>
      <c r="G678" s="78">
        <v>73.445826339721606</v>
      </c>
      <c r="H678" s="78">
        <v>5.9935380697250302</v>
      </c>
      <c r="I678" s="78">
        <v>69.559856319427496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78">
        <v>339</v>
      </c>
      <c r="C680" s="78">
        <v>8.2821159362792898</v>
      </c>
      <c r="D680" s="129">
        <v>1E-4</v>
      </c>
      <c r="E680" s="78">
        <v>1.6530908873448</v>
      </c>
      <c r="F680" s="78">
        <v>4.4018755004956098</v>
      </c>
      <c r="G680" s="78">
        <v>73.219440269470198</v>
      </c>
      <c r="H680" s="78">
        <v>5.9443237304687502</v>
      </c>
      <c r="I680" s="78">
        <v>69.345358705520596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78">
        <v>340</v>
      </c>
      <c r="C682" s="78">
        <v>8.1124437222113901</v>
      </c>
      <c r="D682" s="129">
        <v>1E-4</v>
      </c>
      <c r="E682" s="78">
        <v>1.6226102365897199</v>
      </c>
      <c r="F682" s="78">
        <v>4.2441755533218304</v>
      </c>
      <c r="G682" s="78">
        <v>71.925719356536803</v>
      </c>
      <c r="H682" s="78">
        <v>5.9534280061721798</v>
      </c>
      <c r="I682" s="78">
        <v>68.063616800308196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78">
        <v>341</v>
      </c>
      <c r="C684" s="78">
        <v>8.8474049017979493</v>
      </c>
      <c r="D684" s="129">
        <v>1E-4</v>
      </c>
      <c r="E684" s="78">
        <v>1.77465392534549</v>
      </c>
      <c r="F684" s="78">
        <v>4.9908315722758898</v>
      </c>
      <c r="G684" s="78">
        <v>73.8601316452026</v>
      </c>
      <c r="H684" s="78">
        <v>6.0384451866149904</v>
      </c>
      <c r="I684" s="78">
        <v>70.009500932693399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78">
        <v>342</v>
      </c>
      <c r="C686" s="78">
        <v>8.5225938466879008</v>
      </c>
      <c r="D686" s="129">
        <v>1E-4</v>
      </c>
      <c r="E686" s="78">
        <v>1.76778502189196</v>
      </c>
      <c r="F686" s="78">
        <v>4.6775460793421804</v>
      </c>
      <c r="G686" s="78">
        <v>73.363325405120804</v>
      </c>
      <c r="H686" s="78">
        <v>5.9542104721069302</v>
      </c>
      <c r="I686" s="78">
        <v>69.524199438095096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78">
        <v>343</v>
      </c>
      <c r="C688" s="78">
        <v>7.7187417103694003</v>
      </c>
      <c r="D688" s="129">
        <v>1E-4</v>
      </c>
      <c r="E688" s="78">
        <v>1.5746657848358101</v>
      </c>
      <c r="F688" s="78">
        <v>3.88511011692193</v>
      </c>
      <c r="G688" s="78">
        <v>72.038930797576896</v>
      </c>
      <c r="H688" s="78">
        <v>5.8955510616302398</v>
      </c>
      <c r="I688" s="78">
        <v>68.211380290985105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78">
        <v>344</v>
      </c>
      <c r="C690" s="78">
        <v>8.7408358500554009</v>
      </c>
      <c r="D690" s="129">
        <v>1E-4</v>
      </c>
      <c r="E690" s="78">
        <v>1.7698047734223801</v>
      </c>
      <c r="F690" s="78">
        <v>4.9188424440530598</v>
      </c>
      <c r="G690" s="78">
        <v>70.388153076171804</v>
      </c>
      <c r="H690" s="78">
        <v>5.8178740024566604</v>
      </c>
      <c r="I690" s="78">
        <v>66.5721430301666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78">
        <v>345</v>
      </c>
      <c r="C692" s="78">
        <v>9.6193588330195503</v>
      </c>
      <c r="D692" s="129">
        <v>1E-4</v>
      </c>
      <c r="E692" s="78">
        <v>1.9167627279574999</v>
      </c>
      <c r="F692" s="78">
        <v>5.80885825707362</v>
      </c>
      <c r="G692" s="78">
        <v>69.738225936889606</v>
      </c>
      <c r="H692" s="78">
        <v>5.7657476186752303</v>
      </c>
      <c r="I692" s="78">
        <v>65.933785200119004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78">
        <v>346</v>
      </c>
      <c r="C694" s="78">
        <v>8.2853682591364901</v>
      </c>
      <c r="D694" s="129">
        <v>1E-4</v>
      </c>
      <c r="E694" s="78">
        <v>1.6794442007174799</v>
      </c>
      <c r="F694" s="78">
        <v>4.4865578573483598</v>
      </c>
      <c r="G694" s="78">
        <v>70.004349040985105</v>
      </c>
      <c r="H694" s="78">
        <v>5.8880286931991499</v>
      </c>
      <c r="I694" s="78">
        <v>66.211650943756098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78">
        <v>347</v>
      </c>
      <c r="C696" s="78">
        <v>7.6877135130075303</v>
      </c>
      <c r="D696" s="129">
        <v>1E-4</v>
      </c>
      <c r="E696" s="78">
        <v>1.5633791662179499</v>
      </c>
      <c r="F696" s="78">
        <v>3.90067561773153</v>
      </c>
      <c r="G696" s="78">
        <v>70.866273403167696</v>
      </c>
      <c r="H696" s="78">
        <v>6.0222022771835304</v>
      </c>
      <c r="I696" s="78">
        <v>67.085209274291998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78">
        <v>348</v>
      </c>
      <c r="C698" s="78">
        <v>7.91396293273338</v>
      </c>
      <c r="D698" s="129">
        <v>1E-4</v>
      </c>
      <c r="E698" s="78">
        <v>1.6148368899638801</v>
      </c>
      <c r="F698" s="78">
        <v>4.1383652366124597</v>
      </c>
      <c r="G698" s="78">
        <v>71.940450859069799</v>
      </c>
      <c r="H698" s="78">
        <v>5.9792955398559497</v>
      </c>
      <c r="I698" s="78">
        <v>68.170825099945006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78">
        <v>349</v>
      </c>
      <c r="C700" s="78">
        <v>8.8838944251720697</v>
      </c>
      <c r="D700" s="129">
        <v>1E-4</v>
      </c>
      <c r="E700" s="78">
        <v>1.8040457780544501</v>
      </c>
      <c r="F700" s="78">
        <v>5.1199563741683898</v>
      </c>
      <c r="G700" s="78">
        <v>72.995348930358801</v>
      </c>
      <c r="H700" s="78">
        <v>6.0223062515258698</v>
      </c>
      <c r="I700" s="78">
        <v>69.237537813186606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78">
        <v>350</v>
      </c>
      <c r="C702" s="78">
        <v>7.6667457360487701</v>
      </c>
      <c r="D702" s="129">
        <v>1E-4</v>
      </c>
      <c r="E702" s="78">
        <v>1.5992792592598799</v>
      </c>
      <c r="F702" s="78">
        <v>3.9147028785485398</v>
      </c>
      <c r="G702" s="78">
        <v>73.504866218566804</v>
      </c>
      <c r="H702" s="78">
        <v>6.0827630758285496</v>
      </c>
      <c r="I702" s="78">
        <v>69.7589729309082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78">
        <v>351</v>
      </c>
      <c r="C704" s="78">
        <v>9.4260320296654303</v>
      </c>
      <c r="D704" s="129">
        <v>1E-4</v>
      </c>
      <c r="E704" s="78">
        <v>1.89708689084419</v>
      </c>
      <c r="F704" s="78">
        <v>5.6857448449501602</v>
      </c>
      <c r="G704" s="78">
        <v>73.970032978057802</v>
      </c>
      <c r="H704" s="78">
        <v>6.0964778900146399</v>
      </c>
      <c r="I704" s="78">
        <v>70.235712671279899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78">
        <v>352</v>
      </c>
      <c r="C706" s="78">
        <v>8.11065626144409</v>
      </c>
      <c r="D706" s="129">
        <v>1E-4</v>
      </c>
      <c r="E706" s="78">
        <v>1.7251282265553101</v>
      </c>
      <c r="F706" s="78">
        <v>4.38194117179283</v>
      </c>
      <c r="G706" s="78">
        <v>73.184679317474306</v>
      </c>
      <c r="H706" s="78">
        <v>5.9335692644119202</v>
      </c>
      <c r="I706" s="78">
        <v>69.461973285675001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78">
        <v>353</v>
      </c>
      <c r="C708" s="78">
        <v>7.3652874689835697</v>
      </c>
      <c r="D708" s="129">
        <v>1E-4</v>
      </c>
      <c r="E708" s="78">
        <v>1.4649453988442001</v>
      </c>
      <c r="F708" s="78">
        <v>3.6482434410315201</v>
      </c>
      <c r="G708" s="78">
        <v>72.952204895019506</v>
      </c>
      <c r="H708" s="78">
        <v>5.9189385414123503</v>
      </c>
      <c r="I708" s="78">
        <v>69.241170644760103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78">
        <v>354</v>
      </c>
      <c r="C710" s="78">
        <v>7.5504263547750599</v>
      </c>
      <c r="D710" s="129">
        <v>1E-4</v>
      </c>
      <c r="E710" s="78">
        <v>1.5523947477340601</v>
      </c>
      <c r="F710" s="78">
        <v>3.8449642474834702</v>
      </c>
      <c r="G710" s="78">
        <v>69.346758937835602</v>
      </c>
      <c r="H710" s="78">
        <v>5.7600988864898603</v>
      </c>
      <c r="I710" s="78">
        <v>65.647360229492193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78">
        <v>355</v>
      </c>
      <c r="C712" s="78">
        <v>8.6889078250298102</v>
      </c>
      <c r="D712" s="129">
        <v>1E-4</v>
      </c>
      <c r="E712" s="78">
        <v>1.79089943949992</v>
      </c>
      <c r="F712" s="78">
        <v>4.9952192398218003</v>
      </c>
      <c r="G712" s="78">
        <v>65.441331195831296</v>
      </c>
      <c r="H712" s="78">
        <v>5.5357040643691997</v>
      </c>
      <c r="I712" s="78">
        <v>61.753747558593702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78">
        <v>356</v>
      </c>
      <c r="C714" s="78">
        <v>9.2972725538106999</v>
      </c>
      <c r="D714" s="129">
        <v>1E-4</v>
      </c>
      <c r="E714" s="78">
        <v>1.9214887114671499</v>
      </c>
      <c r="F714" s="78">
        <v>5.6152149438857997</v>
      </c>
      <c r="G714" s="78">
        <v>65.077106666564902</v>
      </c>
      <c r="H714" s="78">
        <v>5.4645963191986002</v>
      </c>
      <c r="I714" s="78">
        <v>61.4009768009185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78">
        <v>357</v>
      </c>
      <c r="C716" s="78">
        <v>8.5610465453221192</v>
      </c>
      <c r="D716" s="129">
        <v>1E-4</v>
      </c>
      <c r="E716" s="78">
        <v>1.7350244613794099</v>
      </c>
      <c r="F716" s="78">
        <v>4.8904466468554197</v>
      </c>
      <c r="G716" s="78">
        <v>65.437134265899601</v>
      </c>
      <c r="H716" s="78">
        <v>5.5229758262634201</v>
      </c>
      <c r="I716" s="78">
        <v>61.772543144225999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78">
        <v>358</v>
      </c>
      <c r="C718" s="78">
        <v>8.6872931993924603</v>
      </c>
      <c r="D718" s="129">
        <v>1E-4</v>
      </c>
      <c r="E718" s="78">
        <v>1.72618486560308</v>
      </c>
      <c r="F718" s="78">
        <v>5.0283550895177402</v>
      </c>
      <c r="G718" s="78">
        <v>65.672126293182302</v>
      </c>
      <c r="H718" s="78">
        <v>5.6988489389419499</v>
      </c>
      <c r="I718" s="78">
        <v>62.019381999969397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78">
        <v>359</v>
      </c>
      <c r="C720" s="78">
        <v>9.0572599264291593</v>
      </c>
      <c r="D720" s="129">
        <v>1E-4</v>
      </c>
      <c r="E720" s="78">
        <v>1.83904863320864</v>
      </c>
      <c r="F720" s="78">
        <v>5.4101132383713297</v>
      </c>
      <c r="G720" s="78">
        <v>66.112358093261705</v>
      </c>
      <c r="H720" s="78">
        <v>5.7472038030624297</v>
      </c>
      <c r="I720" s="78">
        <v>62.471258354187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78">
        <v>360</v>
      </c>
      <c r="C722" s="78">
        <v>7.8157053177173301</v>
      </c>
      <c r="D722" s="129">
        <v>1E-4</v>
      </c>
      <c r="E722" s="78">
        <v>1.6380724792296999</v>
      </c>
      <c r="F722" s="78">
        <v>4.1801669001579196</v>
      </c>
      <c r="G722" s="78">
        <v>65.716778182983404</v>
      </c>
      <c r="H722" s="78">
        <v>5.6949541568756104</v>
      </c>
      <c r="I722" s="78">
        <v>62.087283134460399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78">
        <v>361</v>
      </c>
      <c r="C724" s="78">
        <v>8.3542012801537098</v>
      </c>
      <c r="D724" s="129">
        <v>1E-4</v>
      </c>
      <c r="E724" s="78">
        <v>1.7026678713468399</v>
      </c>
      <c r="F724" s="78">
        <v>4.7303554644951404</v>
      </c>
      <c r="G724" s="78">
        <v>61.277863502502399</v>
      </c>
      <c r="H724" s="78">
        <v>5.3318590879440304</v>
      </c>
      <c r="I724" s="78">
        <v>57.660014390945399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78">
        <v>362</v>
      </c>
      <c r="C726" s="78">
        <v>8.9677954453688393</v>
      </c>
      <c r="D726" s="129">
        <v>1E-4</v>
      </c>
      <c r="E726" s="78">
        <v>1.86816743933237</v>
      </c>
      <c r="F726" s="78">
        <v>5.3554123731759802</v>
      </c>
      <c r="G726" s="78">
        <v>60.990999603271398</v>
      </c>
      <c r="H726" s="78">
        <v>5.2415325641632</v>
      </c>
      <c r="I726" s="78">
        <v>57.384460878372103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78">
        <v>363</v>
      </c>
      <c r="C728" s="78">
        <v>8.0107674231896002</v>
      </c>
      <c r="D728" s="129">
        <v>1E-4</v>
      </c>
      <c r="E728" s="78">
        <v>1.69427614028637</v>
      </c>
      <c r="F728" s="78">
        <v>4.4097632536521303</v>
      </c>
      <c r="G728" s="78">
        <v>61.321774673461903</v>
      </c>
      <c r="H728" s="78">
        <v>5.2051481008529601</v>
      </c>
      <c r="I728" s="78">
        <v>57.726797771453803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78">
        <v>364</v>
      </c>
      <c r="C730" s="78">
        <v>9.3918908926156792</v>
      </c>
      <c r="D730" s="129">
        <v>1E-4</v>
      </c>
      <c r="E730" s="78">
        <v>1.9694523329918201</v>
      </c>
      <c r="F730" s="78">
        <v>5.80245859347857</v>
      </c>
      <c r="G730" s="78">
        <v>62.496641349792398</v>
      </c>
      <c r="H730" s="78">
        <v>5.4461177825927702</v>
      </c>
      <c r="I730" s="78">
        <v>58.913169574737502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78">
        <v>365</v>
      </c>
      <c r="C732" s="78">
        <v>7.9164116015800996</v>
      </c>
      <c r="D732" s="129">
        <v>1E-4</v>
      </c>
      <c r="E732" s="78">
        <v>1.67815516774471</v>
      </c>
      <c r="F732" s="78">
        <v>4.3383960861426099</v>
      </c>
      <c r="G732" s="78">
        <v>61.914002609252897</v>
      </c>
      <c r="H732" s="78">
        <v>5.4277790784835798</v>
      </c>
      <c r="I732" s="78">
        <v>58.341935396194401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78">
        <v>366</v>
      </c>
      <c r="C734" s="78">
        <v>8.9528776132143406</v>
      </c>
      <c r="D734" s="129">
        <v>1E-4</v>
      </c>
      <c r="E734" s="78">
        <v>1.82415460623227</v>
      </c>
      <c r="F734" s="78">
        <v>5.3864110616537202</v>
      </c>
      <c r="G734" s="78">
        <v>62.180133914947497</v>
      </c>
      <c r="H734" s="78">
        <v>5.4522230386733996</v>
      </c>
      <c r="I734" s="78">
        <v>58.619696474075297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78">
        <v>367</v>
      </c>
      <c r="C736" s="78">
        <v>8.4396303617037205</v>
      </c>
      <c r="D736" s="129">
        <v>1E-4</v>
      </c>
      <c r="E736" s="78">
        <v>1.73459622951654</v>
      </c>
      <c r="F736" s="78">
        <v>4.8847677386723998</v>
      </c>
      <c r="G736" s="78">
        <v>62.1020147323608</v>
      </c>
      <c r="H736" s="78">
        <v>5.3403073072433402</v>
      </c>
      <c r="I736" s="78">
        <v>58.553104925155601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78">
        <v>368</v>
      </c>
      <c r="C738" s="78">
        <v>8.6650375953087408</v>
      </c>
      <c r="D738" s="129">
        <v>1E-4</v>
      </c>
      <c r="E738" s="78">
        <v>1.7855595350265501</v>
      </c>
      <c r="F738" s="78">
        <v>5.1215162368921101</v>
      </c>
      <c r="G738" s="78">
        <v>62.396490001678401</v>
      </c>
      <c r="H738" s="78">
        <v>5.3874037027358996</v>
      </c>
      <c r="I738" s="78">
        <v>58.858888864517198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78">
        <v>369</v>
      </c>
      <c r="C740" s="78">
        <v>9.5539300441741908</v>
      </c>
      <c r="D740" s="129">
        <v>1E-4</v>
      </c>
      <c r="E740" s="78">
        <v>1.9639714612410599</v>
      </c>
      <c r="F740" s="78">
        <v>6.0217747917541997</v>
      </c>
      <c r="G740" s="78">
        <v>62.370543479919398</v>
      </c>
      <c r="H740" s="78">
        <v>5.43939819335937</v>
      </c>
      <c r="I740" s="78">
        <v>58.844214487075803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78">
        <v>370</v>
      </c>
      <c r="C742" s="78">
        <v>8.9105815153855499</v>
      </c>
      <c r="D742" s="129">
        <v>1E-4</v>
      </c>
      <c r="E742" s="78">
        <v>1.8843863675227499</v>
      </c>
      <c r="F742" s="78">
        <v>5.3896718116906897</v>
      </c>
      <c r="G742" s="78">
        <v>61.965066337585398</v>
      </c>
      <c r="H742" s="78">
        <v>5.4070455789566001</v>
      </c>
      <c r="I742" s="78">
        <v>58.450145053863501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78">
        <v>371</v>
      </c>
      <c r="C744" s="78">
        <v>7.9509541621574904</v>
      </c>
      <c r="D744" s="129">
        <v>1E-4</v>
      </c>
      <c r="E744" s="78">
        <v>1.7232239062969501</v>
      </c>
      <c r="F744" s="78">
        <v>4.4414839652868396</v>
      </c>
      <c r="G744" s="78">
        <v>62.541851234436002</v>
      </c>
      <c r="H744" s="78">
        <v>5.46501176357269</v>
      </c>
      <c r="I744" s="78">
        <v>59.038268423080403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78">
        <v>372</v>
      </c>
      <c r="C746" s="78">
        <v>7.9423207686497603</v>
      </c>
      <c r="D746" s="129">
        <v>1E-4</v>
      </c>
      <c r="E746" s="78">
        <v>1.6793071031570399</v>
      </c>
      <c r="F746" s="78">
        <v>4.4442917567032998</v>
      </c>
      <c r="G746" s="78">
        <v>62.665487480163499</v>
      </c>
      <c r="H746" s="78">
        <v>5.4763053655624301</v>
      </c>
      <c r="I746" s="78">
        <v>59.173463153839101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78">
        <v>373</v>
      </c>
      <c r="C748" s="78">
        <v>8.1729967777545607</v>
      </c>
      <c r="D748" s="129">
        <v>1E-4</v>
      </c>
      <c r="E748" s="78">
        <v>1.74043099238322</v>
      </c>
      <c r="F748" s="78">
        <v>4.6866534077204101</v>
      </c>
      <c r="G748" s="78">
        <v>63.8078958511352</v>
      </c>
      <c r="H748" s="78">
        <v>5.66694502830505</v>
      </c>
      <c r="I748" s="78">
        <v>60.327610301971397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78">
        <v>374</v>
      </c>
      <c r="C750" s="78">
        <v>8.3421257825998101</v>
      </c>
      <c r="D750" s="129">
        <v>1E-4</v>
      </c>
      <c r="E750" s="78">
        <v>1.7320340780111401</v>
      </c>
      <c r="F750" s="78">
        <v>4.8672876403881897</v>
      </c>
      <c r="G750" s="78">
        <v>62.908637428283598</v>
      </c>
      <c r="H750" s="78">
        <v>5.4954602241516097</v>
      </c>
      <c r="I750" s="78">
        <v>59.439753246307298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78">
        <v>375</v>
      </c>
      <c r="C752" s="78">
        <v>8.8332518614255395</v>
      </c>
      <c r="D752" s="129">
        <v>1E-4</v>
      </c>
      <c r="E752" s="78">
        <v>1.82947995112492</v>
      </c>
      <c r="F752" s="78">
        <v>5.3699517387610198</v>
      </c>
      <c r="G752" s="78">
        <v>62.718869972229001</v>
      </c>
      <c r="H752" s="78">
        <v>5.4489807605743401</v>
      </c>
      <c r="I752" s="78">
        <v>59.261584138870198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78">
        <v>376</v>
      </c>
      <c r="C754" s="78">
        <v>7.0909902499272199</v>
      </c>
      <c r="D754" s="129">
        <v>1E-4</v>
      </c>
      <c r="E754" s="78">
        <v>1.5159411911781</v>
      </c>
      <c r="F754" s="78">
        <v>3.6390860814314601</v>
      </c>
      <c r="G754" s="78">
        <v>60.772416019439603</v>
      </c>
      <c r="H754" s="78">
        <v>5.2752285718917804</v>
      </c>
      <c r="I754" s="78">
        <v>57.326269817352298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78">
        <v>377</v>
      </c>
      <c r="C756" s="78">
        <v>7.6399855797107401</v>
      </c>
      <c r="D756" s="129">
        <v>1E-4</v>
      </c>
      <c r="E756" s="78">
        <v>1.6357003266994701</v>
      </c>
      <c r="F756" s="78">
        <v>4.1991931154177697</v>
      </c>
      <c r="G756" s="78">
        <v>63.4150545120239</v>
      </c>
      <c r="H756" s="78">
        <v>5.5147939682006797</v>
      </c>
      <c r="I756" s="78">
        <v>59.980126285552899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78">
        <v>378</v>
      </c>
      <c r="C758" s="78">
        <v>7.3353612239544201</v>
      </c>
      <c r="D758" s="129">
        <v>1E-4</v>
      </c>
      <c r="E758" s="78">
        <v>1.5688621745659701</v>
      </c>
      <c r="F758" s="78">
        <v>3.9059649430788399</v>
      </c>
      <c r="G758" s="78">
        <v>63.924115085601798</v>
      </c>
      <c r="H758" s="78">
        <v>5.6029724836349404</v>
      </c>
      <c r="I758" s="78">
        <v>60.500570535659698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78">
        <v>379</v>
      </c>
      <c r="C760" s="78">
        <v>8.3990952785198498</v>
      </c>
      <c r="D760" s="129">
        <v>1E-4</v>
      </c>
      <c r="E760" s="78">
        <v>1.77348547486158</v>
      </c>
      <c r="F760" s="78">
        <v>4.9808939832907404</v>
      </c>
      <c r="G760" s="78">
        <v>62.000586509704497</v>
      </c>
      <c r="H760" s="78">
        <v>5.3050195217132501</v>
      </c>
      <c r="I760" s="78">
        <v>58.588243579864503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78">
        <v>380</v>
      </c>
      <c r="C762" s="78">
        <v>7.2054267296424204</v>
      </c>
      <c r="D762" s="129">
        <v>1E-4</v>
      </c>
      <c r="E762" s="78">
        <v>1.5756261853071301</v>
      </c>
      <c r="F762" s="78">
        <v>3.79858581377909</v>
      </c>
      <c r="G762" s="78">
        <v>62.395025444030701</v>
      </c>
      <c r="H762" s="78">
        <v>5.43790910243988</v>
      </c>
      <c r="I762" s="78">
        <v>58.994049119949302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78">
        <v>381</v>
      </c>
      <c r="C764" s="78">
        <v>6.6972390688382601</v>
      </c>
      <c r="D764" s="129">
        <v>1E-4</v>
      </c>
      <c r="E764" s="78">
        <v>1.45673934312967</v>
      </c>
      <c r="F764" s="78">
        <v>3.3016740817289998</v>
      </c>
      <c r="G764" s="78">
        <v>63.405840301513599</v>
      </c>
      <c r="H764" s="78">
        <v>5.5248705863952603</v>
      </c>
      <c r="I764" s="78">
        <v>60.016072559356601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78">
        <v>382</v>
      </c>
      <c r="C766" s="78">
        <v>8.79157016827509</v>
      </c>
      <c r="D766" s="129">
        <v>1E-4</v>
      </c>
      <c r="E766" s="78">
        <v>1.78309664817956</v>
      </c>
      <c r="F766" s="78">
        <v>5.4071385860443097</v>
      </c>
      <c r="G766" s="78">
        <v>63.7420499801635</v>
      </c>
      <c r="H766" s="78">
        <v>5.6326309442520097</v>
      </c>
      <c r="I766" s="78">
        <v>60.3633137226104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78">
        <v>383</v>
      </c>
      <c r="C768" s="78">
        <v>7.94666391152602</v>
      </c>
      <c r="D768" s="129">
        <v>1E-4</v>
      </c>
      <c r="E768" s="78">
        <v>1.7028277218341801</v>
      </c>
      <c r="F768" s="78">
        <v>4.57329206283275</v>
      </c>
      <c r="G768" s="78">
        <v>63.542073631286598</v>
      </c>
      <c r="H768" s="78">
        <v>5.50617015361785</v>
      </c>
      <c r="I768" s="78">
        <v>60.174488019943198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78">
        <v>384</v>
      </c>
      <c r="C770" s="78">
        <v>7.69070687660804</v>
      </c>
      <c r="D770" s="129">
        <v>1E-4</v>
      </c>
      <c r="E770" s="78">
        <v>1.6891681643632701</v>
      </c>
      <c r="F770" s="78">
        <v>4.3285237917533204</v>
      </c>
      <c r="G770" s="78">
        <v>63.421218681335397</v>
      </c>
      <c r="H770" s="78">
        <v>5.4612730026245098</v>
      </c>
      <c r="I770" s="78">
        <v>60.064909696578901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78">
        <v>385</v>
      </c>
      <c r="C772" s="78">
        <v>8.2063838151784996</v>
      </c>
      <c r="D772" s="129">
        <v>1E-4</v>
      </c>
      <c r="E772" s="78">
        <v>1.7475420305362099</v>
      </c>
      <c r="F772" s="78">
        <v>4.8555076191058504</v>
      </c>
      <c r="G772" s="78">
        <v>62.670605564117402</v>
      </c>
      <c r="H772" s="78">
        <v>5.3967450141906701</v>
      </c>
      <c r="I772" s="78">
        <v>59.3255741596221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78">
        <v>386</v>
      </c>
      <c r="C774" s="78">
        <v>7.3993767408224196</v>
      </c>
      <c r="D774" s="129">
        <v>1E-4</v>
      </c>
      <c r="E774" s="78">
        <v>1.59833972270672</v>
      </c>
      <c r="F774" s="78">
        <v>4.0596345708920403</v>
      </c>
      <c r="G774" s="78">
        <v>62.2736577033996</v>
      </c>
      <c r="H774" s="78">
        <v>5.3729807615280096</v>
      </c>
      <c r="I774" s="78">
        <v>58.939657449722198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78">
        <v>387</v>
      </c>
      <c r="C776" s="78">
        <v>7.9048289335691004</v>
      </c>
      <c r="D776" s="129">
        <v>1E-4</v>
      </c>
      <c r="E776" s="78">
        <v>1.66575287626339</v>
      </c>
      <c r="F776" s="78">
        <v>4.57626412465022</v>
      </c>
      <c r="G776" s="78">
        <v>61.739242744445797</v>
      </c>
      <c r="H776" s="78">
        <v>5.34734654426574</v>
      </c>
      <c r="I776" s="78">
        <v>58.416503095626801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78">
        <v>388</v>
      </c>
      <c r="C778" s="78">
        <v>8.2147519771869302</v>
      </c>
      <c r="D778" s="129">
        <v>1E-4</v>
      </c>
      <c r="E778" s="78">
        <v>1.7785678826845599</v>
      </c>
      <c r="F778" s="78">
        <v>4.8973316458555303</v>
      </c>
      <c r="G778" s="78">
        <v>61.072741889953598</v>
      </c>
      <c r="H778" s="78">
        <v>5.3684466361999501</v>
      </c>
      <c r="I778" s="78">
        <v>57.761087465286202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78">
        <v>389</v>
      </c>
      <c r="C780" s="78">
        <v>8.3375587279979992</v>
      </c>
      <c r="D780" s="129">
        <v>1E-4</v>
      </c>
      <c r="E780" s="78">
        <v>1.7854184645872799</v>
      </c>
      <c r="F780" s="78">
        <v>5.03125828963059</v>
      </c>
      <c r="G780" s="78">
        <v>60.808171463012698</v>
      </c>
      <c r="H780" s="78">
        <v>5.2462007522583001</v>
      </c>
      <c r="I780" s="78">
        <v>57.507520198822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78">
        <v>390</v>
      </c>
      <c r="C782" s="78">
        <v>8.0660553161914503</v>
      </c>
      <c r="D782" s="129">
        <v>1E-4</v>
      </c>
      <c r="E782" s="78">
        <v>1.7336160242557499</v>
      </c>
      <c r="F782" s="78">
        <v>4.7704705687669602</v>
      </c>
      <c r="G782" s="78">
        <v>60.813152885436999</v>
      </c>
      <c r="H782" s="78">
        <v>5.1352514028549097</v>
      </c>
      <c r="I782" s="78">
        <v>57.523052358627297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78">
        <v>391</v>
      </c>
      <c r="C784" s="78">
        <v>7.8442243796128404</v>
      </c>
      <c r="D784" s="129">
        <v>1E-4</v>
      </c>
      <c r="E784" s="78">
        <v>1.69091878029016</v>
      </c>
      <c r="F784" s="78">
        <v>4.5593076256605203</v>
      </c>
      <c r="G784" s="78">
        <v>62.180845260620103</v>
      </c>
      <c r="H784" s="78">
        <v>5.3407783985137902</v>
      </c>
      <c r="I784" s="78">
        <v>58.901513242721499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78">
        <v>392</v>
      </c>
      <c r="C786" s="78">
        <v>8.4524779319763095</v>
      </c>
      <c r="D786" s="129">
        <v>1E-4</v>
      </c>
      <c r="E786" s="78">
        <v>1.81816765666008</v>
      </c>
      <c r="F786" s="78">
        <v>5.1783764316485401</v>
      </c>
      <c r="G786" s="78">
        <v>61.0235286712646</v>
      </c>
      <c r="H786" s="78">
        <v>5.22994394302368</v>
      </c>
      <c r="I786" s="78">
        <v>57.755131626129099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78">
        <v>393</v>
      </c>
      <c r="C788" s="78">
        <v>8.2611920283390905</v>
      </c>
      <c r="D788" s="129">
        <v>1E-4</v>
      </c>
      <c r="E788" s="78">
        <v>1.8290383540666999</v>
      </c>
      <c r="F788" s="78">
        <v>4.9980278519483701</v>
      </c>
      <c r="G788" s="78">
        <v>62.068121910095201</v>
      </c>
      <c r="H788" s="78">
        <v>5.4173020839691102</v>
      </c>
      <c r="I788" s="78">
        <v>58.810547733306798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78">
        <v>394</v>
      </c>
      <c r="C790" s="78">
        <v>8.1038281367375298</v>
      </c>
      <c r="D790" s="129">
        <v>1E-4</v>
      </c>
      <c r="E790" s="78">
        <v>1.7672435503739501</v>
      </c>
      <c r="F790" s="78">
        <v>4.8512801115329403</v>
      </c>
      <c r="G790" s="78">
        <v>61.931105136871302</v>
      </c>
      <c r="H790" s="78">
        <v>5.3536893844604396</v>
      </c>
      <c r="I790" s="78">
        <v>58.684158229827801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78">
        <v>395</v>
      </c>
      <c r="C792" s="78">
        <v>7.2453872423905503</v>
      </c>
      <c r="D792" s="129">
        <v>1E-4</v>
      </c>
      <c r="E792" s="78">
        <v>1.5950218737125299</v>
      </c>
      <c r="F792" s="78">
        <v>4.0037746475293003</v>
      </c>
      <c r="G792" s="78">
        <v>62.318011856079103</v>
      </c>
      <c r="H792" s="78">
        <v>5.3897811889648404</v>
      </c>
      <c r="I792" s="78">
        <v>59.082184553146298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78">
        <v>396</v>
      </c>
      <c r="C794" s="78">
        <v>9.2650355008932195</v>
      </c>
      <c r="D794" s="129">
        <v>1E-4</v>
      </c>
      <c r="E794" s="78">
        <v>1.99832524703099</v>
      </c>
      <c r="F794" s="78">
        <v>6.0344527730574899</v>
      </c>
      <c r="G794" s="78">
        <v>61.819161415100098</v>
      </c>
      <c r="H794" s="78">
        <v>5.4228686571121196</v>
      </c>
      <c r="I794" s="78">
        <v>58.594286680221501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78">
        <v>397</v>
      </c>
      <c r="C796" s="78">
        <v>8.5969841663654005</v>
      </c>
      <c r="D796" s="129">
        <v>1E-4</v>
      </c>
      <c r="E796" s="78">
        <v>1.85950177220197</v>
      </c>
      <c r="F796" s="78">
        <v>5.3774587145218398</v>
      </c>
      <c r="G796" s="78">
        <v>61.534548377990703</v>
      </c>
      <c r="H796" s="78">
        <v>5.3106326341629</v>
      </c>
      <c r="I796" s="78">
        <v>58.320796060562103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78">
        <v>398</v>
      </c>
      <c r="C798" s="78">
        <v>7.9312757528745204</v>
      </c>
      <c r="D798" s="129">
        <v>1E-4</v>
      </c>
      <c r="E798" s="78">
        <v>1.69492573004502</v>
      </c>
      <c r="F798" s="78">
        <v>4.7228364027463403</v>
      </c>
      <c r="G798" s="78">
        <v>60.962655639648403</v>
      </c>
      <c r="H798" s="78">
        <v>5.3256582975387499</v>
      </c>
      <c r="I798" s="78">
        <v>57.759959650039598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78">
        <v>399</v>
      </c>
      <c r="C800" s="78">
        <v>7.9650766115922096</v>
      </c>
      <c r="D800" s="129">
        <v>1E-4</v>
      </c>
      <c r="E800" s="78">
        <v>1.77998302533076</v>
      </c>
      <c r="F800" s="78">
        <v>4.7674543261527997</v>
      </c>
      <c r="G800" s="78">
        <v>61.638251399993898</v>
      </c>
      <c r="H800" s="78">
        <v>5.4324273586273097</v>
      </c>
      <c r="I800" s="78">
        <v>58.4461631298065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78">
        <v>400</v>
      </c>
      <c r="C802" s="78">
        <v>7.9080423391782304</v>
      </c>
      <c r="D802" s="129">
        <v>1E-4</v>
      </c>
      <c r="E802" s="78">
        <v>1.7804999718299199</v>
      </c>
      <c r="F802" s="78">
        <v>4.72109532814759</v>
      </c>
      <c r="G802" s="78">
        <v>62.255639553069997</v>
      </c>
      <c r="H802" s="78">
        <v>5.4455780267715399</v>
      </c>
      <c r="I802" s="78">
        <v>59.074297475814802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78">
        <v>401</v>
      </c>
      <c r="C804" s="78">
        <v>8.4203000068664497</v>
      </c>
      <c r="D804" s="129">
        <v>1E-4</v>
      </c>
      <c r="E804" s="78">
        <v>1.78985880200679</v>
      </c>
      <c r="F804" s="78">
        <v>5.2440611078188901</v>
      </c>
      <c r="G804" s="78">
        <v>61.342053413391099</v>
      </c>
      <c r="H804" s="78">
        <v>5.4493381023406897</v>
      </c>
      <c r="I804" s="78">
        <v>58.171334266662598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78">
        <v>402</v>
      </c>
      <c r="C806" s="78">
        <v>8.2719522439516506</v>
      </c>
      <c r="D806" s="129">
        <v>1E-4</v>
      </c>
      <c r="E806" s="78">
        <v>1.8183927490161</v>
      </c>
      <c r="F806" s="78">
        <v>5.1062404467509301</v>
      </c>
      <c r="G806" s="78">
        <v>61.327496051788302</v>
      </c>
      <c r="H806" s="78">
        <v>5.3603635072708098</v>
      </c>
      <c r="I806" s="78">
        <v>58.167188882827702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78">
        <v>403</v>
      </c>
      <c r="C808" s="78">
        <v>7.2853250136742203</v>
      </c>
      <c r="D808" s="129">
        <v>1E-4</v>
      </c>
      <c r="E808" s="78">
        <v>1.6088528954065699</v>
      </c>
      <c r="F808" s="78">
        <v>4.1300829878220098</v>
      </c>
      <c r="G808" s="78">
        <v>62.033047199249197</v>
      </c>
      <c r="H808" s="78">
        <v>5.3600114583969098</v>
      </c>
      <c r="I808" s="78">
        <v>58.883272361755303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78">
        <v>404</v>
      </c>
      <c r="C810" s="78">
        <v>7.9042113560896601</v>
      </c>
      <c r="D810" s="129">
        <v>1E-4</v>
      </c>
      <c r="E810" s="78">
        <v>1.77827663375781</v>
      </c>
      <c r="F810" s="78">
        <v>4.75965504462902</v>
      </c>
      <c r="G810" s="78">
        <v>62.293231773376398</v>
      </c>
      <c r="H810" s="78">
        <v>5.4223984479904104</v>
      </c>
      <c r="I810" s="78">
        <v>59.154347276687602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78">
        <v>405</v>
      </c>
      <c r="C812" s="78">
        <v>7.8654236793518004</v>
      </c>
      <c r="D812" s="129">
        <v>1E-4</v>
      </c>
      <c r="E812" s="78">
        <v>1.76763690893466</v>
      </c>
      <c r="F812" s="78">
        <v>4.7316476610990597</v>
      </c>
      <c r="G812" s="78">
        <v>61.651746559143</v>
      </c>
      <c r="H812" s="78">
        <v>5.3725028753280597</v>
      </c>
      <c r="I812" s="78">
        <v>58.523358488082799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78">
        <v>406</v>
      </c>
      <c r="C814" s="78">
        <v>7.9372142094832201</v>
      </c>
      <c r="D814" s="129">
        <v>1E-4</v>
      </c>
      <c r="E814" s="78">
        <v>1.7313047188978901</v>
      </c>
      <c r="F814" s="78">
        <v>4.8137754797935397</v>
      </c>
      <c r="G814" s="78">
        <v>61.487611770629798</v>
      </c>
      <c r="H814" s="78">
        <v>5.27020924091339</v>
      </c>
      <c r="I814" s="78">
        <v>58.369644927978499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78">
        <v>407</v>
      </c>
      <c r="C816" s="78">
        <v>9.1788480648627608</v>
      </c>
      <c r="D816" s="129">
        <v>1E-4</v>
      </c>
      <c r="E816" s="78">
        <v>1.93133813372025</v>
      </c>
      <c r="F816" s="78">
        <v>6.0658826461205102</v>
      </c>
      <c r="G816" s="78">
        <v>61.355862617492598</v>
      </c>
      <c r="H816" s="78">
        <v>5.4460163354873599</v>
      </c>
      <c r="I816" s="78">
        <v>58.248405313491801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78">
        <v>408</v>
      </c>
      <c r="C818" s="78">
        <v>7.8543000588050198</v>
      </c>
      <c r="D818" s="129">
        <v>1E-4</v>
      </c>
      <c r="E818" s="78">
        <v>1.69888909504963</v>
      </c>
      <c r="F818" s="78">
        <v>4.7519100491817099</v>
      </c>
      <c r="G818" s="78">
        <v>62.952981376647898</v>
      </c>
      <c r="H818" s="78">
        <v>5.5783698558807302</v>
      </c>
      <c r="I818" s="78">
        <v>59.855977058410602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78">
        <v>409</v>
      </c>
      <c r="C820" s="78">
        <v>8.6055645942687899</v>
      </c>
      <c r="D820" s="129">
        <v>1E-4</v>
      </c>
      <c r="E820" s="78">
        <v>1.8222190829423699</v>
      </c>
      <c r="F820" s="78">
        <v>5.5135754805344801</v>
      </c>
      <c r="G820" s="78">
        <v>64.150289821624696</v>
      </c>
      <c r="H820" s="78">
        <v>5.5875678777694704</v>
      </c>
      <c r="I820" s="78">
        <v>61.063751220703097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78">
        <v>410</v>
      </c>
      <c r="C822" s="78">
        <v>8.0408972410055295</v>
      </c>
      <c r="D822" s="129">
        <v>1E-4</v>
      </c>
      <c r="E822" s="78">
        <v>1.7780951146896</v>
      </c>
      <c r="F822" s="78">
        <v>4.9592513533738902</v>
      </c>
      <c r="G822" s="78">
        <v>63.954793930053697</v>
      </c>
      <c r="H822" s="78">
        <v>5.6509950637817301</v>
      </c>
      <c r="I822" s="78">
        <v>60.878555727005001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78">
        <v>411</v>
      </c>
      <c r="C824" s="78">
        <v>7.9323990711799004</v>
      </c>
      <c r="D824" s="129">
        <v>1E-4</v>
      </c>
      <c r="E824" s="78">
        <v>1.7084206640720301</v>
      </c>
      <c r="F824" s="78">
        <v>4.86105029858075</v>
      </c>
      <c r="G824" s="78">
        <v>64.536191082000698</v>
      </c>
      <c r="H824" s="78">
        <v>5.7678530216216997</v>
      </c>
      <c r="I824" s="78">
        <v>61.470054435729899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78">
        <v>412</v>
      </c>
      <c r="C826" s="78">
        <v>7.8398237228393501</v>
      </c>
      <c r="D826" s="129">
        <v>1E-4</v>
      </c>
      <c r="E826" s="78">
        <v>1.7733531640126099</v>
      </c>
      <c r="F826" s="78">
        <v>4.7785610556602398</v>
      </c>
      <c r="G826" s="78">
        <v>64.490489292144701</v>
      </c>
      <c r="H826" s="78">
        <v>5.6772120237350396</v>
      </c>
      <c r="I826" s="78">
        <v>61.4344884395599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78">
        <v>413</v>
      </c>
      <c r="C828" s="78">
        <v>7.3593671321868896</v>
      </c>
      <c r="D828" s="129">
        <v>1E-4</v>
      </c>
      <c r="E828" s="78">
        <v>1.64160467569644</v>
      </c>
      <c r="F828" s="78">
        <v>4.3082297673592196</v>
      </c>
      <c r="G828" s="78">
        <v>64.822491168975802</v>
      </c>
      <c r="H828" s="78">
        <v>5.5913734197616503</v>
      </c>
      <c r="I828" s="78">
        <v>61.776623058318997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78">
        <v>414</v>
      </c>
      <c r="C830" s="78">
        <v>6.5802091084993801</v>
      </c>
      <c r="D830" s="129">
        <v>1E-4</v>
      </c>
      <c r="E830" s="78">
        <v>1.53406168176577</v>
      </c>
      <c r="F830" s="78">
        <v>3.5393208494553199</v>
      </c>
      <c r="G830" s="78">
        <v>64.390647315978995</v>
      </c>
      <c r="H830" s="78">
        <v>5.53876438140869</v>
      </c>
      <c r="I830" s="78">
        <v>61.355156803131102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78">
        <v>415</v>
      </c>
      <c r="C832" s="78">
        <v>7.2885149533932001</v>
      </c>
      <c r="D832" s="129">
        <v>1E-4</v>
      </c>
      <c r="E832" s="78">
        <v>1.6303144853848599</v>
      </c>
      <c r="F832" s="78">
        <v>4.2579758625764104</v>
      </c>
      <c r="G832" s="78">
        <v>65.089037036895704</v>
      </c>
      <c r="H832" s="78">
        <v>5.72662937641143</v>
      </c>
      <c r="I832" s="78">
        <v>62.063762903213501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78">
        <v>416</v>
      </c>
      <c r="C834" s="78">
        <v>7.7914125185746403</v>
      </c>
      <c r="D834" s="129">
        <v>1E-4</v>
      </c>
      <c r="E834" s="78">
        <v>1.7197584601549001</v>
      </c>
      <c r="F834" s="78">
        <v>4.7709193596473103</v>
      </c>
      <c r="G834" s="78">
        <v>64.0580323219299</v>
      </c>
      <c r="H834" s="78">
        <v>5.55282673835754</v>
      </c>
      <c r="I834" s="78">
        <v>61.042784452438298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78">
        <v>417</v>
      </c>
      <c r="C836" s="78">
        <v>8.1151037216186506</v>
      </c>
      <c r="D836" s="129">
        <v>1E-4</v>
      </c>
      <c r="E836" s="78">
        <v>1.7969711858492601</v>
      </c>
      <c r="F836" s="78">
        <v>5.1045646163133398</v>
      </c>
      <c r="G836" s="78">
        <v>63.804548645019501</v>
      </c>
      <c r="H836" s="78">
        <v>5.4507015466690003</v>
      </c>
      <c r="I836" s="78">
        <v>60.799109745025604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78">
        <v>418</v>
      </c>
      <c r="C838" s="78">
        <v>7.0504931119772101</v>
      </c>
      <c r="D838" s="129">
        <v>1E-4</v>
      </c>
      <c r="E838" s="78">
        <v>1.6492965817451399</v>
      </c>
      <c r="F838" s="78">
        <v>4.0498991379370999</v>
      </c>
      <c r="G838" s="78">
        <v>63.508958911895697</v>
      </c>
      <c r="H838" s="78">
        <v>5.3711228132247903</v>
      </c>
      <c r="I838" s="78">
        <v>60.513609218597402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78">
        <v>419</v>
      </c>
      <c r="C840" s="78">
        <v>8.4412411726437995</v>
      </c>
      <c r="D840" s="129">
        <v>1E-4</v>
      </c>
      <c r="E840" s="78">
        <v>1.8621602677381901</v>
      </c>
      <c r="F840" s="78">
        <v>5.4507936009993898</v>
      </c>
      <c r="G840" s="78">
        <v>62.130092144012401</v>
      </c>
      <c r="H840" s="78">
        <v>5.3259770870208696</v>
      </c>
      <c r="I840" s="78">
        <v>59.144812583923297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78">
        <v>420</v>
      </c>
      <c r="C842" s="78">
        <v>6.5797036611116804</v>
      </c>
      <c r="D842" s="129">
        <v>1E-4</v>
      </c>
      <c r="E842" s="78">
        <v>1.529310549681</v>
      </c>
      <c r="F842" s="78">
        <v>3.5991203647393402</v>
      </c>
      <c r="G842" s="78">
        <v>66.211333751678396</v>
      </c>
      <c r="H842" s="78">
        <v>5.7254116058349602</v>
      </c>
      <c r="I842" s="78">
        <v>63.235810089111297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78">
        <v>421</v>
      </c>
      <c r="C844" s="78">
        <v>7.3133960503798203</v>
      </c>
      <c r="D844" s="129">
        <v>1E-4</v>
      </c>
      <c r="E844" s="78">
        <v>1.6753556728362999</v>
      </c>
      <c r="F844" s="78">
        <v>4.3427187066811701</v>
      </c>
      <c r="G844" s="78">
        <v>64.025053310394199</v>
      </c>
      <c r="H844" s="78">
        <v>5.5226909875869703</v>
      </c>
      <c r="I844" s="78">
        <v>61.059553289413401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78">
        <v>422</v>
      </c>
      <c r="C846" s="78">
        <v>7.8140783493335402</v>
      </c>
      <c r="D846" s="129">
        <v>1E-4</v>
      </c>
      <c r="E846" s="78">
        <v>1.7592620184788299</v>
      </c>
      <c r="F846" s="78">
        <v>4.8533589885785</v>
      </c>
      <c r="G846" s="78">
        <v>63.305068683624199</v>
      </c>
      <c r="H846" s="78">
        <v>5.4671636343002303</v>
      </c>
      <c r="I846" s="78">
        <v>60.349619340896602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78">
        <v>423</v>
      </c>
      <c r="C848" s="78">
        <v>7.3913355974050603</v>
      </c>
      <c r="D848" s="129">
        <v>1E-4</v>
      </c>
      <c r="E848" s="78">
        <v>1.67089641552705</v>
      </c>
      <c r="F848" s="78">
        <v>4.4407431941765996</v>
      </c>
      <c r="G848" s="78">
        <v>62.962957763671803</v>
      </c>
      <c r="H848" s="78">
        <v>5.3598941564559901</v>
      </c>
      <c r="I848" s="78">
        <v>60.017575454711903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78">
        <v>424</v>
      </c>
      <c r="C850" s="78">
        <v>8.1934418311485793</v>
      </c>
      <c r="D850" s="129">
        <v>1E-4</v>
      </c>
      <c r="E850" s="78">
        <v>1.80695105286744</v>
      </c>
      <c r="F850" s="78">
        <v>5.2527570403539201</v>
      </c>
      <c r="G850" s="78">
        <v>61.829786682128898</v>
      </c>
      <c r="H850" s="78">
        <v>5.1018135786056504</v>
      </c>
      <c r="I850" s="78">
        <v>58.894258165359403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78">
        <v>425</v>
      </c>
      <c r="C852" s="78">
        <v>7.9264032749029303</v>
      </c>
      <c r="D852" s="129">
        <v>1E-4</v>
      </c>
      <c r="E852" s="78">
        <v>1.76699287157792</v>
      </c>
      <c r="F852" s="78">
        <v>4.9956085108793697</v>
      </c>
      <c r="G852" s="78">
        <v>61.1662329673767</v>
      </c>
      <c r="H852" s="78">
        <v>5.3092496156692501</v>
      </c>
      <c r="I852" s="78">
        <v>58.240496635436998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78">
        <v>426</v>
      </c>
      <c r="C854" s="78">
        <v>8.3242770525125298</v>
      </c>
      <c r="D854" s="129">
        <v>1E-4</v>
      </c>
      <c r="E854" s="78">
        <v>1.88317227822083</v>
      </c>
      <c r="F854" s="78">
        <v>5.4031289907602096</v>
      </c>
      <c r="G854" s="78">
        <v>62.665584945678702</v>
      </c>
      <c r="H854" s="78">
        <v>5.4938079118728602</v>
      </c>
      <c r="I854" s="78">
        <v>59.7493984222412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78">
        <v>427</v>
      </c>
      <c r="C856" s="78">
        <v>8.3397139035738395</v>
      </c>
      <c r="D856" s="129">
        <v>1E-4</v>
      </c>
      <c r="E856" s="78">
        <v>1.9026677448015901</v>
      </c>
      <c r="F856" s="78">
        <v>5.42824713083413</v>
      </c>
      <c r="G856" s="78">
        <v>62.3381196022033</v>
      </c>
      <c r="H856" s="78">
        <v>5.5075349330902101</v>
      </c>
      <c r="I856" s="78">
        <v>59.431704664230303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78">
        <v>428</v>
      </c>
      <c r="C858" s="78">
        <v>7.4104207295637803</v>
      </c>
      <c r="D858" s="129">
        <v>1E-4</v>
      </c>
      <c r="E858" s="78">
        <v>1.73226127945459</v>
      </c>
      <c r="F858" s="78">
        <v>4.5085540780654298</v>
      </c>
      <c r="G858" s="78">
        <v>63.476587295532198</v>
      </c>
      <c r="H858" s="78">
        <v>5.6258865833282403</v>
      </c>
      <c r="I858" s="78">
        <v>60.579681730270302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78">
        <v>429</v>
      </c>
      <c r="C860" s="78">
        <v>6.4726088322125896</v>
      </c>
      <c r="D860" s="129">
        <v>1E-4</v>
      </c>
      <c r="E860" s="78">
        <v>1.4931924228484801</v>
      </c>
      <c r="F860" s="78">
        <v>3.5804946009929299</v>
      </c>
      <c r="G860" s="78">
        <v>63.1992463111877</v>
      </c>
      <c r="H860" s="78">
        <v>5.6563762903213499</v>
      </c>
      <c r="I860" s="78">
        <v>60.312356424331597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78">
        <v>430</v>
      </c>
      <c r="C862" s="78">
        <v>7.5199960928696798</v>
      </c>
      <c r="D862" s="129">
        <v>1E-4</v>
      </c>
      <c r="E862" s="78">
        <v>1.7132106767250901</v>
      </c>
      <c r="F862" s="78">
        <v>4.6377801620043204</v>
      </c>
      <c r="G862" s="78">
        <v>63.987187671661303</v>
      </c>
      <c r="H862" s="78">
        <v>5.7453591823577801</v>
      </c>
      <c r="I862" s="78">
        <v>61.109810447692801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78">
        <v>431</v>
      </c>
      <c r="C864" s="78">
        <v>6.8743206354287896</v>
      </c>
      <c r="D864" s="129">
        <v>1E-4</v>
      </c>
      <c r="E864" s="78">
        <v>1.59091021693669</v>
      </c>
      <c r="F864" s="78">
        <v>4.0013826306049598</v>
      </c>
      <c r="G864" s="78">
        <v>64.176225662231403</v>
      </c>
      <c r="H864" s="78">
        <v>5.6437144994735702</v>
      </c>
      <c r="I864" s="78">
        <v>61.308012723922701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78">
        <v>432</v>
      </c>
      <c r="C866" s="78">
        <v>7.1974874826577997</v>
      </c>
      <c r="D866" s="129">
        <v>1E-4</v>
      </c>
      <c r="E866" s="78">
        <v>1.69211143942979</v>
      </c>
      <c r="F866" s="78">
        <v>4.3336414557236802</v>
      </c>
      <c r="G866" s="78">
        <v>63.418823814391999</v>
      </c>
      <c r="H866" s="78">
        <v>5.5247565507888696</v>
      </c>
      <c r="I866" s="78">
        <v>60.559763145446702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78">
        <v>433</v>
      </c>
      <c r="C868" s="78">
        <v>6.6429504064413196</v>
      </c>
      <c r="D868" s="129">
        <v>1E-4</v>
      </c>
      <c r="E868" s="78">
        <v>1.5582576737953999</v>
      </c>
      <c r="F868" s="78">
        <v>3.7884905796784598</v>
      </c>
      <c r="G868" s="78">
        <v>61.763383865356403</v>
      </c>
      <c r="H868" s="78">
        <v>5.4385159730911203</v>
      </c>
      <c r="I868" s="78">
        <v>58.913864278793298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78">
        <v>434</v>
      </c>
      <c r="C870" s="78">
        <v>7.0356606153341401</v>
      </c>
      <c r="D870" s="129">
        <v>1E-4</v>
      </c>
      <c r="E870" s="78">
        <v>1.63229219042337</v>
      </c>
      <c r="F870" s="78">
        <v>4.1906371896083501</v>
      </c>
      <c r="G870" s="78">
        <v>63.218065261840799</v>
      </c>
      <c r="H870" s="78">
        <v>5.6577558755874602</v>
      </c>
      <c r="I870" s="78">
        <v>60.3778300285339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78">
        <v>435</v>
      </c>
      <c r="C872" s="78">
        <v>6.5387040101564802</v>
      </c>
      <c r="D872" s="129">
        <v>1E-4</v>
      </c>
      <c r="E872" s="78">
        <v>1.5513103237518799</v>
      </c>
      <c r="F872" s="78">
        <v>3.7027950584888401</v>
      </c>
      <c r="G872" s="78">
        <v>62.870737457275297</v>
      </c>
      <c r="H872" s="78">
        <v>5.5507869482040402</v>
      </c>
      <c r="I872" s="78">
        <v>60.0396628379821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78">
        <v>436</v>
      </c>
      <c r="C874" s="78">
        <v>8.0697114192522399</v>
      </c>
      <c r="D874" s="129">
        <v>1E-4</v>
      </c>
      <c r="E874" s="78">
        <v>1.84395988858663</v>
      </c>
      <c r="F874" s="78">
        <v>5.2432144994919101</v>
      </c>
      <c r="G874" s="78">
        <v>62.616689109802202</v>
      </c>
      <c r="H874" s="78">
        <v>5.5047240257263104</v>
      </c>
      <c r="I874" s="78">
        <v>59.795145654678301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78">
        <v>437</v>
      </c>
      <c r="C876" s="78">
        <v>6.3572643536787696</v>
      </c>
      <c r="D876" s="129">
        <v>1E-4</v>
      </c>
      <c r="E876" s="78">
        <v>1.47411423233839</v>
      </c>
      <c r="F876" s="78">
        <v>3.5401163238745399</v>
      </c>
      <c r="G876" s="78">
        <v>57.996729946136398</v>
      </c>
      <c r="H876" s="78">
        <v>5.4055860519409098</v>
      </c>
      <c r="I876" s="78">
        <v>55.184270763397201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78">
        <v>438</v>
      </c>
      <c r="C878" s="78">
        <v>10.175423585451499</v>
      </c>
      <c r="D878" s="129">
        <v>1E-4</v>
      </c>
      <c r="E878" s="78">
        <v>2.1456270905641399</v>
      </c>
      <c r="F878" s="78">
        <v>7.3673427609296898</v>
      </c>
      <c r="G878" s="78">
        <v>61.934633731841998</v>
      </c>
      <c r="H878" s="78">
        <v>5.3797269105911196</v>
      </c>
      <c r="I878" s="78">
        <v>59.131276655197098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78">
        <v>439</v>
      </c>
      <c r="C880" s="78">
        <v>7.9686087828416001</v>
      </c>
      <c r="D880" s="129">
        <v>1E-4</v>
      </c>
      <c r="E880" s="78">
        <v>1.85270110689676</v>
      </c>
      <c r="F880" s="78">
        <v>5.1696078777313197</v>
      </c>
      <c r="G880" s="78">
        <v>62.177964496612503</v>
      </c>
      <c r="H880" s="78">
        <v>5.4909732818603496</v>
      </c>
      <c r="I880" s="78">
        <v>59.383747816085801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78">
        <v>440</v>
      </c>
      <c r="C882" s="78">
        <v>7.2451664117666299</v>
      </c>
      <c r="D882" s="129">
        <v>1E-4</v>
      </c>
      <c r="E882" s="78">
        <v>1.6531711381215299</v>
      </c>
      <c r="F882" s="78">
        <v>4.4552522255824103</v>
      </c>
      <c r="G882" s="78">
        <v>63.536732196807797</v>
      </c>
      <c r="H882" s="78">
        <v>5.75723319053649</v>
      </c>
      <c r="I882" s="78">
        <v>60.751380729675198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78">
        <v>441</v>
      </c>
      <c r="C884" s="78">
        <v>8.12181546137883</v>
      </c>
      <c r="D884" s="129">
        <v>1E-4</v>
      </c>
      <c r="E884" s="78">
        <v>1.8812120098334</v>
      </c>
      <c r="F884" s="78">
        <v>5.34069902163285</v>
      </c>
      <c r="G884" s="78">
        <v>63.254297065734796</v>
      </c>
      <c r="H884" s="78">
        <v>5.7244220972061104</v>
      </c>
      <c r="I884" s="78">
        <v>60.4777610778808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78">
        <v>442</v>
      </c>
      <c r="C886" s="78">
        <v>7.2807195094915498</v>
      </c>
      <c r="D886" s="129">
        <v>1E-4</v>
      </c>
      <c r="E886" s="78">
        <v>1.68484882666514</v>
      </c>
      <c r="F886" s="78">
        <v>4.5083839687017297</v>
      </c>
      <c r="G886" s="78">
        <v>62.266059303283598</v>
      </c>
      <c r="H886" s="78">
        <v>5.4835378408431996</v>
      </c>
      <c r="I886" s="78">
        <v>59.4983018398284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78">
        <v>443</v>
      </c>
      <c r="C888" s="78">
        <v>6.32943584368779</v>
      </c>
      <c r="D888" s="129">
        <v>1E-4</v>
      </c>
      <c r="E888" s="78">
        <v>1.50257691282492</v>
      </c>
      <c r="F888" s="78">
        <v>3.5659256210693902</v>
      </c>
      <c r="G888" s="78">
        <v>62.353806877136201</v>
      </c>
      <c r="H888" s="78">
        <v>5.5294337987899702</v>
      </c>
      <c r="I888" s="78">
        <v>59.594948005676201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78">
        <v>444</v>
      </c>
      <c r="C890" s="78">
        <v>7.1633846943195003</v>
      </c>
      <c r="D890" s="129">
        <v>1E-4</v>
      </c>
      <c r="E890" s="78">
        <v>1.67324797006753</v>
      </c>
      <c r="F890" s="78">
        <v>4.4088340218250499</v>
      </c>
      <c r="G890" s="78">
        <v>62.203270626068097</v>
      </c>
      <c r="H890" s="78">
        <v>5.4764831066131503</v>
      </c>
      <c r="I890" s="78">
        <v>59.453238153457598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78">
        <v>445</v>
      </c>
      <c r="C892" s="78">
        <v>6.9913252133589499</v>
      </c>
      <c r="D892" s="129">
        <v>1E-4</v>
      </c>
      <c r="E892" s="78">
        <v>1.6607392178131899</v>
      </c>
      <c r="F892" s="78">
        <v>4.2455082077246402</v>
      </c>
      <c r="G892" s="78">
        <v>63.517527103424001</v>
      </c>
      <c r="H892" s="78">
        <v>5.4957692861557002</v>
      </c>
      <c r="I892" s="78">
        <v>60.776198291778499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78">
        <v>446</v>
      </c>
      <c r="C894" s="78">
        <v>7.6816751956939697</v>
      </c>
      <c r="D894" s="129">
        <v>1E-4</v>
      </c>
      <c r="E894" s="78">
        <v>1.77300358506349</v>
      </c>
      <c r="F894" s="78">
        <v>4.9445213767198402</v>
      </c>
      <c r="G894" s="78">
        <v>63.598084068298299</v>
      </c>
      <c r="H894" s="78">
        <v>5.3689063072204499</v>
      </c>
      <c r="I894" s="78">
        <v>60.865450334548903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78">
        <v>447</v>
      </c>
      <c r="C896" s="78">
        <v>7.2272669993914</v>
      </c>
      <c r="D896" s="129">
        <v>1E-4</v>
      </c>
      <c r="E896" s="78">
        <v>1.67575347423553</v>
      </c>
      <c r="F896" s="78">
        <v>4.4988272969539302</v>
      </c>
      <c r="G896" s="78">
        <v>62.134818744659398</v>
      </c>
      <c r="H896" s="78">
        <v>5.2544971942901597</v>
      </c>
      <c r="I896" s="78">
        <v>59.410837888717602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78">
        <v>448</v>
      </c>
      <c r="C898" s="78">
        <v>8.0706800497495195</v>
      </c>
      <c r="D898" s="129">
        <v>1E-4</v>
      </c>
      <c r="E898" s="78">
        <v>1.82768657574286</v>
      </c>
      <c r="F898" s="78">
        <v>5.3508505637829096</v>
      </c>
      <c r="G898" s="78">
        <v>62.202294921875001</v>
      </c>
      <c r="H898" s="78">
        <v>5.3204934835433901</v>
      </c>
      <c r="I898" s="78">
        <v>59.4868460178375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78">
        <v>449</v>
      </c>
      <c r="C900" s="78">
        <v>8.1904359047229391</v>
      </c>
      <c r="D900" s="129">
        <v>1E-4</v>
      </c>
      <c r="E900" s="78">
        <v>1.8418716902916199</v>
      </c>
      <c r="F900" s="78">
        <v>5.4790533597652704</v>
      </c>
      <c r="G900" s="78">
        <v>62.8344961166381</v>
      </c>
      <c r="H900" s="78">
        <v>5.4392220735549897</v>
      </c>
      <c r="I900" s="78">
        <v>60.127523136138898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78">
        <v>450</v>
      </c>
      <c r="C902" s="78">
        <v>8.3190888074728093</v>
      </c>
      <c r="D902" s="129">
        <v>1E-4</v>
      </c>
      <c r="E902" s="78">
        <v>1.94818822237161</v>
      </c>
      <c r="F902" s="78">
        <v>5.6161549824934696</v>
      </c>
      <c r="G902" s="78">
        <v>62.874201679229699</v>
      </c>
      <c r="H902" s="78">
        <v>5.3637413024902303</v>
      </c>
      <c r="I902" s="78">
        <v>60.1756303310394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78">
        <v>451</v>
      </c>
      <c r="C904" s="78">
        <v>7.6376874997065602</v>
      </c>
      <c r="D904" s="129">
        <v>1E-4</v>
      </c>
      <c r="E904" s="78">
        <v>1.7787135931161699</v>
      </c>
      <c r="F904" s="78">
        <v>4.94330838551888</v>
      </c>
      <c r="G904" s="78">
        <v>61.249518013000397</v>
      </c>
      <c r="H904" s="78">
        <v>5.1595688104629502</v>
      </c>
      <c r="I904" s="78">
        <v>58.559685134887602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78">
        <v>452</v>
      </c>
      <c r="C906" s="78">
        <v>7.3649739485520502</v>
      </c>
      <c r="D906" s="129">
        <v>1E-4</v>
      </c>
      <c r="E906" s="78">
        <v>1.75274371183835</v>
      </c>
      <c r="F906" s="78">
        <v>4.6792040879909802</v>
      </c>
      <c r="G906" s="78">
        <v>60.4200612068176</v>
      </c>
      <c r="H906" s="78">
        <v>5.1530079126358004</v>
      </c>
      <c r="I906" s="78">
        <v>57.7385676383972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78">
        <v>453</v>
      </c>
      <c r="C908" s="78">
        <v>7.2307407305790798</v>
      </c>
      <c r="D908" s="129">
        <v>1E-4</v>
      </c>
      <c r="E908" s="78">
        <v>1.6874456772437401</v>
      </c>
      <c r="F908" s="78">
        <v>4.55306780338287</v>
      </c>
      <c r="G908" s="78">
        <v>66.521030807495094</v>
      </c>
      <c r="H908" s="78">
        <v>5.5649513006210301</v>
      </c>
      <c r="I908" s="78">
        <v>63.847409391403197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78">
        <v>454</v>
      </c>
      <c r="C910" s="78">
        <v>6.8665095476003701</v>
      </c>
      <c r="D910" s="129">
        <v>1E-4</v>
      </c>
      <c r="E910" s="78">
        <v>1.6135440170764901</v>
      </c>
      <c r="F910" s="78">
        <v>4.1968408226966796</v>
      </c>
      <c r="G910" s="78">
        <v>63.3392738342285</v>
      </c>
      <c r="H910" s="78">
        <v>5.5465848445892298</v>
      </c>
      <c r="I910" s="78">
        <v>60.673994970321601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78">
        <v>455</v>
      </c>
      <c r="C912" s="78">
        <v>7.9367025815523498</v>
      </c>
      <c r="D912" s="129">
        <v>1E-4</v>
      </c>
      <c r="E912" s="78">
        <v>1.82307449212441</v>
      </c>
      <c r="F912" s="78">
        <v>5.2755057628338102</v>
      </c>
      <c r="G912" s="78">
        <v>61.651056766510003</v>
      </c>
      <c r="H912" s="78">
        <v>5.4482696056365896</v>
      </c>
      <c r="I912" s="78">
        <v>58.994190263748102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78">
        <v>456</v>
      </c>
      <c r="C914" s="78">
        <v>7.3229376169351399</v>
      </c>
      <c r="D914" s="129">
        <v>1E-4</v>
      </c>
      <c r="E914" s="78">
        <v>1.73674196234116</v>
      </c>
      <c r="F914" s="78">
        <v>4.6700461231745196</v>
      </c>
      <c r="G914" s="78">
        <v>61.853576564788803</v>
      </c>
      <c r="H914" s="78">
        <v>5.4267638444900497</v>
      </c>
      <c r="I914" s="78">
        <v>59.204956674575797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78">
        <v>457</v>
      </c>
      <c r="C916" s="78">
        <v>7.28094152303842</v>
      </c>
      <c r="D916" s="129">
        <v>1E-4</v>
      </c>
      <c r="E916" s="78">
        <v>1.6948676521961501</v>
      </c>
      <c r="F916" s="78">
        <v>4.63633337846169</v>
      </c>
      <c r="G916" s="78">
        <v>62.078952884674003</v>
      </c>
      <c r="H916" s="78">
        <v>5.4880718946456897</v>
      </c>
      <c r="I916" s="78">
        <v>59.438590717315599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78">
        <v>458</v>
      </c>
      <c r="C918" s="78">
        <v>5.9559595493169901</v>
      </c>
      <c r="D918" s="129">
        <v>1E-4</v>
      </c>
      <c r="E918" s="78">
        <v>1.44255041159116</v>
      </c>
      <c r="F918" s="78">
        <v>3.3195280982897799</v>
      </c>
      <c r="G918" s="78">
        <v>61.124982547759998</v>
      </c>
      <c r="H918" s="78">
        <v>5.4407040357589702</v>
      </c>
      <c r="I918" s="78">
        <v>58.492838621139498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78">
        <v>459</v>
      </c>
      <c r="C920" s="78">
        <v>7.6876081319955603</v>
      </c>
      <c r="D920" s="129">
        <v>1E-4</v>
      </c>
      <c r="E920" s="78">
        <v>1.7542331356268599</v>
      </c>
      <c r="F920" s="78">
        <v>5.0594298060123704</v>
      </c>
      <c r="G920" s="78">
        <v>61.492974376678397</v>
      </c>
      <c r="H920" s="78">
        <v>5.3356046199798497</v>
      </c>
      <c r="I920" s="78">
        <v>58.868965673446603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78">
        <v>460</v>
      </c>
      <c r="C922" s="78">
        <v>6.6615106692680897</v>
      </c>
      <c r="D922" s="129">
        <v>1E-4</v>
      </c>
      <c r="E922" s="78">
        <v>1.6123903554219401</v>
      </c>
      <c r="F922" s="78">
        <v>4.0413111264888997</v>
      </c>
      <c r="G922" s="78">
        <v>61.830887222290002</v>
      </c>
      <c r="H922" s="78">
        <v>5.4337696552276604</v>
      </c>
      <c r="I922" s="78">
        <v>59.214821290969802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78">
        <v>461</v>
      </c>
      <c r="C924" s="78">
        <v>6.8363415002822796</v>
      </c>
      <c r="D924" s="129">
        <v>1E-4</v>
      </c>
      <c r="E924" s="78">
        <v>1.6438882648944799</v>
      </c>
      <c r="F924" s="78">
        <v>4.2241242482111998</v>
      </c>
      <c r="G924" s="78">
        <v>62.763559913635198</v>
      </c>
      <c r="H924" s="78">
        <v>5.4986573219299304</v>
      </c>
      <c r="I924" s="78">
        <v>60.155561923980699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78">
        <v>462</v>
      </c>
      <c r="C926" s="78">
        <v>6.8506750877086899</v>
      </c>
      <c r="D926" s="129">
        <v>1E-4</v>
      </c>
      <c r="E926" s="78">
        <v>1.66010554478718</v>
      </c>
      <c r="F926" s="78">
        <v>4.2466196784606298</v>
      </c>
      <c r="G926" s="78">
        <v>59.769996833801201</v>
      </c>
      <c r="H926" s="78">
        <v>5.2804846763610804</v>
      </c>
      <c r="I926" s="78">
        <v>57.170195055007902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78">
        <v>463</v>
      </c>
      <c r="C928" s="78">
        <v>6.3451466376964802</v>
      </c>
      <c r="D928" s="129">
        <v>1E-4</v>
      </c>
      <c r="E928" s="78">
        <v>1.5647657880416199</v>
      </c>
      <c r="F928" s="78">
        <v>3.7491457324761601</v>
      </c>
      <c r="G928" s="78">
        <v>60.428805732727</v>
      </c>
      <c r="H928" s="78">
        <v>5.4455297470092701</v>
      </c>
      <c r="I928" s="78">
        <v>57.836964368820098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78">
        <v>464</v>
      </c>
      <c r="C930" s="78">
        <v>7.1214353121243903</v>
      </c>
      <c r="D930" s="129">
        <v>1E-4</v>
      </c>
      <c r="E930" s="78">
        <v>1.67422816845086</v>
      </c>
      <c r="F930" s="78">
        <v>4.5334358054857899</v>
      </c>
      <c r="G930" s="78">
        <v>61.996146583557099</v>
      </c>
      <c r="H930" s="78">
        <v>5.43575773239135</v>
      </c>
      <c r="I930" s="78">
        <v>59.412241268157899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78">
        <v>465</v>
      </c>
      <c r="C932" s="78">
        <v>6.9482722465808502</v>
      </c>
      <c r="D932" s="129">
        <v>1E-4</v>
      </c>
      <c r="E932" s="78">
        <v>1.69809141067358</v>
      </c>
      <c r="F932" s="78">
        <v>4.3679734651858899</v>
      </c>
      <c r="G932" s="78">
        <v>62.723673629760697</v>
      </c>
      <c r="H932" s="78">
        <v>5.4143816232681203</v>
      </c>
      <c r="I932" s="78">
        <v>60.147316646575902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78">
        <v>466</v>
      </c>
      <c r="C934" s="78">
        <v>7.6142052320333597</v>
      </c>
      <c r="D934" s="129">
        <v>1E-4</v>
      </c>
      <c r="E934" s="78">
        <v>1.7829398902562901</v>
      </c>
      <c r="F934" s="78">
        <v>5.04146364101996</v>
      </c>
      <c r="G934" s="78">
        <v>64.100683689117403</v>
      </c>
      <c r="H934" s="78">
        <v>5.5867088794708204</v>
      </c>
      <c r="I934" s="78">
        <v>61.531869649887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78">
        <v>467</v>
      </c>
      <c r="C936" s="78">
        <v>6.7402443152207496</v>
      </c>
      <c r="D936" s="129">
        <v>1E-4</v>
      </c>
      <c r="E936" s="78">
        <v>1.6370764237183699</v>
      </c>
      <c r="F936" s="78">
        <v>4.1750714182853699</v>
      </c>
      <c r="G936" s="78">
        <v>63.560232830047603</v>
      </c>
      <c r="H936" s="78">
        <v>5.53213248252868</v>
      </c>
      <c r="I936" s="78">
        <v>60.9989353656768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78">
        <v>468</v>
      </c>
      <c r="C938" s="78">
        <v>7.8546138176551201</v>
      </c>
      <c r="D938" s="129">
        <v>1E-4</v>
      </c>
      <c r="E938" s="78">
        <v>1.8516636720070401</v>
      </c>
      <c r="F938" s="78">
        <v>5.2967802744645303</v>
      </c>
      <c r="G938" s="78">
        <v>64.737816047668403</v>
      </c>
      <c r="H938" s="78">
        <v>5.6798743963241503</v>
      </c>
      <c r="I938" s="78">
        <v>62.183675622940001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78">
        <v>469</v>
      </c>
      <c r="C940" s="78">
        <v>6.9631208639878404</v>
      </c>
      <c r="D940" s="129">
        <v>1E-4</v>
      </c>
      <c r="E940" s="78">
        <v>1.6666749669955301</v>
      </c>
      <c r="F940" s="78">
        <v>4.4124773740768397</v>
      </c>
      <c r="G940" s="78">
        <v>68.119956398010203</v>
      </c>
      <c r="H940" s="78">
        <v>5.8914091587066597</v>
      </c>
      <c r="I940" s="78">
        <v>65.573206377029393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78">
        <v>470</v>
      </c>
      <c r="C942" s="78">
        <v>6.9815601752354501</v>
      </c>
      <c r="D942" s="129">
        <v>1E-4</v>
      </c>
      <c r="E942" s="78">
        <v>1.6462261745562901</v>
      </c>
      <c r="F942" s="78">
        <v>4.4384003510841898</v>
      </c>
      <c r="G942" s="78">
        <v>61.502321243286097</v>
      </c>
      <c r="H942" s="78">
        <v>5.4419281482696498</v>
      </c>
      <c r="I942" s="78">
        <v>58.962885427474902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78">
        <v>471</v>
      </c>
      <c r="C944" s="78">
        <v>6.8837739962797899</v>
      </c>
      <c r="D944" s="129">
        <v>1E-4</v>
      </c>
      <c r="E944" s="78">
        <v>1.68248351262165</v>
      </c>
      <c r="F944" s="78">
        <v>4.3478263891660198</v>
      </c>
      <c r="G944" s="78">
        <v>63.843163204193097</v>
      </c>
      <c r="H944" s="78">
        <v>5.5405461788177401</v>
      </c>
      <c r="I944" s="78">
        <v>61.311159420013396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78">
        <v>472</v>
      </c>
      <c r="C946" s="78">
        <v>6.3669959123317996</v>
      </c>
      <c r="D946" s="129">
        <v>1E-4</v>
      </c>
      <c r="E946" s="78">
        <v>1.5637749823240099</v>
      </c>
      <c r="F946" s="78">
        <v>3.8386763105025601</v>
      </c>
      <c r="G946" s="78">
        <v>65.148073101043707</v>
      </c>
      <c r="H946" s="78">
        <v>5.6863921403884801</v>
      </c>
      <c r="I946" s="78">
        <v>62.623722743987997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78">
        <v>473</v>
      </c>
      <c r="C948" s="78">
        <v>8.7714683092557397</v>
      </c>
      <c r="D948" s="129">
        <v>1E-4</v>
      </c>
      <c r="E948" s="78">
        <v>2.0212761255411</v>
      </c>
      <c r="F948" s="78">
        <v>6.2506863291446901</v>
      </c>
      <c r="G948" s="78">
        <v>65.481575679778999</v>
      </c>
      <c r="H948" s="78">
        <v>5.7143428564071597</v>
      </c>
      <c r="I948" s="78">
        <v>62.964580106735198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78">
        <v>474</v>
      </c>
      <c r="C950" s="78">
        <v>7.9938949988438504</v>
      </c>
      <c r="D950" s="129">
        <v>1E-4</v>
      </c>
      <c r="E950" s="78">
        <v>1.83142311068681</v>
      </c>
      <c r="F950" s="78">
        <v>5.4803771880956704</v>
      </c>
      <c r="G950" s="78">
        <v>66.6130577087402</v>
      </c>
      <c r="H950" s="78">
        <v>5.6550446033477701</v>
      </c>
      <c r="I950" s="78">
        <v>64.103304386138902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78">
        <v>475</v>
      </c>
      <c r="C952" s="78">
        <v>6.5063608426314099</v>
      </c>
      <c r="D952" s="129">
        <v>1E-4</v>
      </c>
      <c r="E952" s="78">
        <v>1.57121762404075</v>
      </c>
      <c r="F952" s="78">
        <v>4.0000557716076104</v>
      </c>
      <c r="G952" s="78">
        <v>65.440677356719902</v>
      </c>
      <c r="H952" s="78">
        <v>5.72457962036132</v>
      </c>
      <c r="I952" s="78">
        <v>62.938012027740399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78">
        <v>476</v>
      </c>
      <c r="C954" s="78">
        <v>6.4584851631751397</v>
      </c>
      <c r="D954" s="129">
        <v>1E-4</v>
      </c>
      <c r="E954" s="78">
        <v>1.55145643995358</v>
      </c>
      <c r="F954" s="78">
        <v>3.9591621527304999</v>
      </c>
      <c r="G954" s="78">
        <v>66.701683235168403</v>
      </c>
      <c r="H954" s="78">
        <v>5.6449601411819401</v>
      </c>
      <c r="I954" s="78">
        <v>64.205948257446295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78">
        <v>477</v>
      </c>
      <c r="C956" s="78">
        <v>7.4840064598963796</v>
      </c>
      <c r="D956" s="129">
        <v>1E-4</v>
      </c>
      <c r="E956" s="78">
        <v>1.7812849053969699</v>
      </c>
      <c r="F956" s="78">
        <v>4.99170964039289</v>
      </c>
      <c r="G956" s="78">
        <v>66.807259082794104</v>
      </c>
      <c r="H956" s="78">
        <v>5.7653187513351396</v>
      </c>
      <c r="I956" s="78">
        <v>64.318704223632807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78">
        <v>478</v>
      </c>
      <c r="C958" s="78">
        <v>6.8279881477355904</v>
      </c>
      <c r="D958" s="129">
        <v>1E-4</v>
      </c>
      <c r="E958" s="78">
        <v>1.6414352082289101</v>
      </c>
      <c r="F958" s="78">
        <v>4.3426556312120796</v>
      </c>
      <c r="G958" s="78">
        <v>71.763767528533904</v>
      </c>
      <c r="H958" s="78">
        <v>6.0064327478408801</v>
      </c>
      <c r="I958" s="78">
        <v>69.281923484802206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78">
        <v>479</v>
      </c>
      <c r="C960" s="78">
        <v>6.9644766037280696</v>
      </c>
      <c r="D960" s="129">
        <v>1E-4</v>
      </c>
      <c r="E960" s="78">
        <v>1.6602200980369799</v>
      </c>
      <c r="F960" s="78">
        <v>4.4858688161923297</v>
      </c>
      <c r="G960" s="78">
        <v>69.488299655914304</v>
      </c>
      <c r="H960" s="78">
        <v>5.7601019382476801</v>
      </c>
      <c r="I960" s="78">
        <v>67.0132327795028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78">
        <v>480</v>
      </c>
      <c r="C962" s="78">
        <v>7.0952526972844003</v>
      </c>
      <c r="D962" s="129">
        <v>1E-4</v>
      </c>
      <c r="E962" s="78">
        <v>1.7192099277789701</v>
      </c>
      <c r="F962" s="78">
        <v>4.6234567394623296</v>
      </c>
      <c r="G962" s="78">
        <v>67.9462349891662</v>
      </c>
      <c r="H962" s="78">
        <v>5.7064330101013097</v>
      </c>
      <c r="I962" s="78">
        <v>65.477960872650101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78">
        <v>481</v>
      </c>
      <c r="C964" s="78">
        <v>6.61942645219656</v>
      </c>
      <c r="D964" s="129">
        <v>1E-4</v>
      </c>
      <c r="E964" s="78">
        <v>1.60938784250846</v>
      </c>
      <c r="F964" s="78">
        <v>4.1544565695982696</v>
      </c>
      <c r="G964" s="78">
        <v>68.083958435058506</v>
      </c>
      <c r="H964" s="78">
        <v>5.7024539709091098</v>
      </c>
      <c r="I964" s="78">
        <v>65.622694921493505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78">
        <v>482</v>
      </c>
      <c r="C966" s="78">
        <v>6.7138431714131199</v>
      </c>
      <c r="D966" s="129">
        <v>1E-4</v>
      </c>
      <c r="E966" s="78">
        <v>1.6019627406046899</v>
      </c>
      <c r="F966" s="78">
        <v>4.2558236626478303</v>
      </c>
      <c r="G966" s="78">
        <v>68.204218196868894</v>
      </c>
      <c r="H966" s="78">
        <v>5.69755520820617</v>
      </c>
      <c r="I966" s="78">
        <v>65.749600219726503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78">
        <v>483</v>
      </c>
      <c r="C968" s="78">
        <v>7.4474313259124703</v>
      </c>
      <c r="D968" s="129">
        <v>1E-4</v>
      </c>
      <c r="E968" s="78">
        <v>1.8153462318273601</v>
      </c>
      <c r="F968" s="78">
        <v>4.9960427926136797</v>
      </c>
      <c r="G968" s="78">
        <v>67.997189903259198</v>
      </c>
      <c r="H968" s="78">
        <v>5.7116795063018797</v>
      </c>
      <c r="I968" s="78">
        <v>65.549188756942698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78">
        <v>484</v>
      </c>
      <c r="C970" s="78">
        <v>7.5771898122934198</v>
      </c>
      <c r="D970" s="129">
        <v>1E-4</v>
      </c>
      <c r="E970" s="78">
        <v>1.7895824336088599</v>
      </c>
      <c r="F970" s="78">
        <v>5.13218887952657</v>
      </c>
      <c r="G970" s="78">
        <v>70.148671913146899</v>
      </c>
      <c r="H970" s="78">
        <v>5.9757960319518997</v>
      </c>
      <c r="I970" s="78">
        <v>67.707031869888297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78">
        <v>485</v>
      </c>
      <c r="C972" s="78">
        <v>6.1593533479250304</v>
      </c>
      <c r="D972" s="129">
        <v>1E-4</v>
      </c>
      <c r="E972" s="78">
        <v>1.5275189418059101</v>
      </c>
      <c r="F972" s="78">
        <v>3.7210106803820602</v>
      </c>
      <c r="G972" s="78">
        <v>68.949241447448699</v>
      </c>
      <c r="H972" s="78">
        <v>5.8559372186660701</v>
      </c>
      <c r="I972" s="78">
        <v>66.514457607269193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78">
        <v>486</v>
      </c>
      <c r="C974" s="78">
        <v>7.3717497128706704</v>
      </c>
      <c r="D974" s="129">
        <v>1E-4</v>
      </c>
      <c r="E974" s="78">
        <v>1.8279186624746999</v>
      </c>
      <c r="F974" s="78">
        <v>4.9403278002372097</v>
      </c>
      <c r="G974" s="78">
        <v>68.912185287475495</v>
      </c>
      <c r="H974" s="78">
        <v>5.9488855838775603</v>
      </c>
      <c r="I974" s="78">
        <v>66.484418106079104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78">
        <v>487</v>
      </c>
      <c r="C976" s="78">
        <v>6.6239891785841696</v>
      </c>
      <c r="D976" s="129">
        <v>1E-4</v>
      </c>
      <c r="E976" s="78">
        <v>1.6158546897081201</v>
      </c>
      <c r="F976" s="78">
        <v>4.19958349374624</v>
      </c>
      <c r="G976" s="78">
        <v>68.733875274658203</v>
      </c>
      <c r="H976" s="78">
        <v>6.03612406253814</v>
      </c>
      <c r="I976" s="78">
        <v>66.313016271591096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78">
        <v>488</v>
      </c>
      <c r="C978" s="78">
        <v>7.5180355768937304</v>
      </c>
      <c r="D978" s="129">
        <v>1E-4</v>
      </c>
      <c r="E978" s="78">
        <v>1.84210350421758</v>
      </c>
      <c r="F978" s="78">
        <v>5.1004972366186196</v>
      </c>
      <c r="G978" s="78">
        <v>67.461089897155702</v>
      </c>
      <c r="H978" s="78">
        <v>5.8643113374710003</v>
      </c>
      <c r="I978" s="78">
        <v>65.047148656845096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78">
        <v>489</v>
      </c>
      <c r="C980" s="78">
        <v>7.7000217070946304</v>
      </c>
      <c r="D980" s="129">
        <v>1E-4</v>
      </c>
      <c r="E980" s="78">
        <v>1.83784756293663</v>
      </c>
      <c r="F980" s="78">
        <v>5.2894124709642796</v>
      </c>
      <c r="G980" s="78">
        <v>66.720281124114905</v>
      </c>
      <c r="H980" s="78">
        <v>5.6843490600585902</v>
      </c>
      <c r="I980" s="78">
        <v>64.313284635543795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78">
        <v>490</v>
      </c>
      <c r="C982" s="78">
        <v>7.6805197550700202</v>
      </c>
      <c r="D982" s="129">
        <v>1E-4</v>
      </c>
      <c r="E982" s="78">
        <v>1.83575814733138</v>
      </c>
      <c r="F982" s="78">
        <v>5.2766588238569403</v>
      </c>
      <c r="G982" s="78">
        <v>65.665569782256995</v>
      </c>
      <c r="H982" s="78">
        <v>5.5969388484954798</v>
      </c>
      <c r="I982" s="78">
        <v>63.265087604522698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78">
        <v>491</v>
      </c>
      <c r="C984" s="78">
        <v>7.9399781869007899</v>
      </c>
      <c r="D984" s="129">
        <v>1E-4</v>
      </c>
      <c r="E984" s="78">
        <v>1.8839765007679199</v>
      </c>
      <c r="F984" s="78">
        <v>5.5426665498660102</v>
      </c>
      <c r="G984" s="78">
        <v>64.472580051422099</v>
      </c>
      <c r="H984" s="78">
        <v>5.4260834455490103</v>
      </c>
      <c r="I984" s="78">
        <v>62.078796768188397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78">
        <v>492</v>
      </c>
      <c r="C986" s="78">
        <v>6.0647138999058603</v>
      </c>
      <c r="D986" s="129">
        <v>1E-4</v>
      </c>
      <c r="E986" s="78">
        <v>1.4676342606544399</v>
      </c>
      <c r="F986" s="78">
        <v>3.6740987988618699</v>
      </c>
      <c r="G986" s="78">
        <v>65.660809326171801</v>
      </c>
      <c r="H986" s="78">
        <v>5.5807488679885804</v>
      </c>
      <c r="I986" s="78">
        <v>63.273529338836603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78">
        <v>493</v>
      </c>
      <c r="C988" s="78">
        <v>6.9178543457618096</v>
      </c>
      <c r="D988" s="129">
        <v>1E-4</v>
      </c>
      <c r="E988" s="78">
        <v>1.64678231569436</v>
      </c>
      <c r="F988" s="78">
        <v>4.5338408671892596</v>
      </c>
      <c r="G988" s="78">
        <v>66.129290866851804</v>
      </c>
      <c r="H988" s="78">
        <v>5.5769922494888302</v>
      </c>
      <c r="I988" s="78">
        <v>63.748701381683297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78">
        <v>494</v>
      </c>
      <c r="C990" s="78">
        <v>6.2851115740262502</v>
      </c>
      <c r="D990" s="129">
        <v>1E-4</v>
      </c>
      <c r="E990" s="78">
        <v>1.57248260424687</v>
      </c>
      <c r="F990" s="78">
        <v>3.9074866221501199</v>
      </c>
      <c r="G990" s="78">
        <v>66.986724758148199</v>
      </c>
      <c r="H990" s="78">
        <v>5.6077285766601497</v>
      </c>
      <c r="I990" s="78">
        <v>64.612384557723999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78">
        <v>495</v>
      </c>
      <c r="C992" s="78">
        <v>7.03467442439152</v>
      </c>
      <c r="D992" s="129">
        <v>1E-4</v>
      </c>
      <c r="E992" s="78">
        <v>1.6891886981633899</v>
      </c>
      <c r="F992" s="78">
        <v>4.6634359313891398</v>
      </c>
      <c r="G992" s="78">
        <v>68.155142402648906</v>
      </c>
      <c r="H992" s="78">
        <v>5.8363661050796498</v>
      </c>
      <c r="I992" s="78">
        <v>65.787142753601003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78">
        <v>496</v>
      </c>
      <c r="C994" s="78">
        <v>6.5726093512314998</v>
      </c>
      <c r="D994" s="129">
        <v>1E-4</v>
      </c>
      <c r="E994" s="78">
        <v>1.6489357673204801</v>
      </c>
      <c r="F994" s="78">
        <v>4.20755096123768</v>
      </c>
      <c r="G994" s="78">
        <v>68.416047096252399</v>
      </c>
      <c r="H994" s="78">
        <v>5.8706436395645101</v>
      </c>
      <c r="I994" s="78">
        <v>66.054181051254204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78">
        <v>497</v>
      </c>
      <c r="C996" s="78">
        <v>7.0012482496408301</v>
      </c>
      <c r="D996" s="129">
        <v>1E-4</v>
      </c>
      <c r="E996" s="78">
        <v>1.7457628502295499</v>
      </c>
      <c r="F996" s="78">
        <v>4.6423572485263502</v>
      </c>
      <c r="G996" s="78">
        <v>70.095025062561007</v>
      </c>
      <c r="H996" s="78">
        <v>5.9332716941833397</v>
      </c>
      <c r="I996" s="78">
        <v>67.739345645904507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78">
        <v>498</v>
      </c>
      <c r="C998" s="78">
        <v>8.1797424463125292</v>
      </c>
      <c r="D998" s="129">
        <v>1E-4</v>
      </c>
      <c r="E998" s="78">
        <v>1.87876549592384</v>
      </c>
      <c r="F998" s="78">
        <v>5.8270312845706904</v>
      </c>
      <c r="G998" s="78">
        <v>70.237724590301497</v>
      </c>
      <c r="H998" s="78">
        <v>6.0524211168289099</v>
      </c>
      <c r="I998" s="78">
        <v>67.888387012481601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78">
        <v>499</v>
      </c>
      <c r="C1000" s="78">
        <v>5.8559831747641899</v>
      </c>
      <c r="D1000" s="129">
        <v>1E-4</v>
      </c>
      <c r="E1000" s="78">
        <v>1.5232351284760599</v>
      </c>
      <c r="F1000" s="78">
        <v>3.5097697881551801</v>
      </c>
      <c r="G1000" s="78">
        <v>68.109468650817803</v>
      </c>
      <c r="H1000" s="78">
        <v>5.8329803705215397</v>
      </c>
      <c r="I1000" s="78">
        <v>65.766590833663898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2018-01-22T23:37:40Z</dcterms:modified>
</cp:coreProperties>
</file>