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</sheets>
  <calcPr calcId="171027"/>
</workbook>
</file>

<file path=xl/calcChain.xml><?xml version="1.0" encoding="utf-8"?>
<calcChain xmlns="http://schemas.openxmlformats.org/spreadsheetml/2006/main">
  <c r="AJ2" i="3" l="1"/>
  <c r="AI2" i="3"/>
  <c r="AH2" i="3"/>
  <c r="AG2" i="3"/>
  <c r="AF2" i="3" l="1"/>
  <c r="AE2" i="3"/>
  <c r="AD2" i="3"/>
  <c r="AC2" i="3"/>
  <c r="L4" i="3" l="1"/>
  <c r="K4" i="3"/>
  <c r="AB2" i="3" l="1"/>
  <c r="AA2" i="3"/>
  <c r="Z2" i="3"/>
  <c r="Y2" i="3"/>
  <c r="X2" i="3"/>
  <c r="W2" i="3"/>
  <c r="V2" i="3"/>
  <c r="U2" i="3"/>
  <c r="K2" i="3"/>
  <c r="S2" i="3"/>
  <c r="T2" i="3"/>
  <c r="R2" i="3"/>
  <c r="Q2" i="3"/>
  <c r="P2" i="3"/>
  <c r="O2" i="3"/>
  <c r="N2" i="3"/>
  <c r="M2" i="3"/>
  <c r="L2" i="3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Y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sharedStrings.xml><?xml version="1.0" encoding="utf-8"?>
<sst xmlns="http://schemas.openxmlformats.org/spreadsheetml/2006/main" count="3877" uniqueCount="365">
  <si>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</si>
  <si>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</si>
  <si>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</si>
  <si>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</si>
  <si>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</si>
  <si>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</si>
  <si>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</si>
  <si>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</si>
  <si>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</si>
  <si>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</si>
  <si>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</si>
  <si>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</si>
  <si>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</si>
  <si>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</si>
  <si>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</si>
  <si>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</si>
  <si>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</si>
  <si>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</si>
  <si>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</si>
  <si>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</si>
  <si>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</si>
  <si>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</si>
  <si>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</si>
  <si>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</si>
  <si>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</si>
  <si>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</si>
  <si>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</si>
  <si>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</si>
  <si>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</si>
  <si>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</si>
  <si>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</si>
  <si>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</si>
  <si>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</si>
  <si>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</si>
  <si>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</si>
  <si>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</si>
  <si>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</si>
  <si>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</si>
  <si>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</si>
  <si>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</si>
  <si>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</si>
  <si>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</si>
  <si>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</si>
  <si>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</si>
  <si>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</si>
  <si>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</si>
  <si>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</si>
  <si>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</si>
  <si>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</si>
  <si>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</si>
  <si>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</si>
  <si>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</si>
  <si>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</si>
  <si>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</si>
  <si>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</si>
  <si>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</si>
  <si>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</si>
  <si>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</si>
  <si>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</si>
  <si>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</si>
  <si>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</si>
  <si>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</si>
  <si>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</si>
  <si>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</si>
  <si>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</si>
  <si>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</si>
  <si>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</si>
  <si>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</si>
  <si>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</si>
  <si>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</si>
  <si>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</si>
  <si>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</si>
  <si>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</si>
  <si>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</si>
  <si>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</si>
  <si>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</si>
  <si>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</si>
  <si>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</si>
  <si>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</si>
  <si>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</si>
  <si>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</si>
  <si>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</si>
  <si>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</si>
  <si>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</si>
  <si>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</si>
  <si>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</si>
  <si>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</si>
  <si>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</si>
  <si>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</si>
  <si>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</si>
  <si>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</si>
  <si>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</si>
  <si>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</si>
  <si>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</si>
  <si>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</si>
  <si>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</si>
  <si>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</si>
  <si>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</si>
  <si>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</si>
  <si>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</si>
  <si>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</si>
  <si>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</si>
  <si>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</si>
  <si>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</si>
  <si>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</si>
  <si>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</si>
  <si>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</si>
  <si>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</si>
  <si>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</si>
  <si>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</si>
  <si>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</si>
  <si>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</si>
  <si>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</si>
  <si>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</si>
  <si>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</si>
  <si>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</si>
  <si>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</si>
  <si>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</si>
  <si>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</si>
  <si>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</si>
  <si>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</si>
  <si>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</si>
  <si>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</si>
  <si>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</si>
  <si>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</si>
  <si>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</si>
  <si>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</si>
  <si>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</si>
  <si>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</si>
  <si>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</si>
  <si>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</si>
  <si>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</si>
  <si>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</si>
  <si>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</si>
  <si>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</si>
  <si>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</si>
  <si>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</si>
  <si>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</si>
  <si>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</si>
  <si>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</si>
  <si>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</si>
  <si>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</si>
  <si>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</si>
  <si>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</si>
  <si>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</si>
  <si>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</si>
  <si>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</si>
  <si>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</si>
  <si>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</si>
  <si>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</si>
  <si>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</si>
  <si>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</si>
  <si>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</si>
  <si>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</si>
  <si>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</si>
  <si>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</si>
  <si>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</si>
  <si>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</si>
  <si>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</si>
  <si>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</si>
  <si>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</si>
  <si>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</si>
  <si>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</si>
  <si>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</si>
  <si>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</si>
  <si>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</si>
  <si>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</si>
  <si>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</si>
  <si>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</si>
  <si>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</si>
  <si>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</si>
  <si>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</si>
  <si>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</si>
  <si>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</si>
  <si>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</si>
  <si>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</si>
  <si>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</si>
  <si>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</si>
  <si>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</si>
  <si>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</si>
  <si>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</si>
  <si>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</si>
  <si>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</si>
  <si>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</si>
  <si>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</si>
  <si>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</si>
  <si>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</si>
  <si>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</si>
  <si>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</si>
  <si>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</si>
  <si>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</si>
  <si>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</si>
  <si>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</si>
  <si>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</si>
  <si>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</si>
  <si>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</si>
  <si>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</si>
  <si>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</si>
  <si>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</si>
  <si>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</si>
  <si>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</si>
  <si>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</si>
  <si>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</si>
  <si>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</si>
  <si>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</si>
  <si>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</si>
  <si>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</si>
  <si>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</si>
  <si>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</si>
  <si>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</si>
  <si>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</si>
  <si>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</si>
  <si>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</si>
  <si>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</si>
  <si>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</si>
  <si>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</si>
  <si>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</si>
  <si>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</si>
  <si>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</si>
  <si>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</si>
  <si>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</si>
  <si>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</si>
  <si>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</si>
  <si>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</si>
  <si>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</si>
  <si>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</si>
  <si>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</si>
  <si>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</si>
  <si>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</si>
  <si>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</si>
  <si>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</si>
  <si>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</si>
  <si>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</si>
  <si>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</si>
  <si>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</si>
  <si>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</si>
  <si>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</si>
  <si>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</si>
  <si>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</si>
  <si>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</si>
  <si>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</si>
  <si>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</si>
  <si>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</si>
  <si>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</si>
  <si>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</si>
  <si>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</si>
  <si>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</si>
  <si>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</si>
  <si>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</si>
  <si>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</si>
  <si>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</si>
  <si>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</si>
  <si>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</si>
  <si>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</si>
  <si>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</si>
  <si>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</si>
  <si>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</si>
  <si>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</si>
  <si>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</si>
  <si>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</si>
  <si>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</si>
  <si>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</si>
  <si>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</si>
  <si>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</si>
  <si>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</si>
  <si>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</si>
  <si>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</si>
  <si>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</si>
  <si>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</si>
  <si>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</si>
  <si>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</si>
  <si>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</si>
  <si>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</si>
  <si>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</si>
  <si>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</si>
  <si>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</si>
  <si>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</si>
  <si>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</si>
  <si>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</si>
  <si>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</si>
  <si>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</si>
  <si>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</si>
  <si>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</si>
  <si>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</si>
  <si>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</si>
  <si>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</si>
  <si>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</si>
  <si>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</si>
  <si>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</si>
  <si>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</si>
  <si>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</si>
  <si>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</si>
  <si>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</si>
  <si>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</si>
  <si>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</si>
  <si>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</si>
  <si>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</si>
  <si>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</si>
  <si>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</si>
  <si>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</si>
  <si>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</si>
  <si>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</si>
  <si>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</si>
  <si>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</si>
  <si>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</si>
  <si>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</si>
  <si>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RUNNING</t>
  </si>
  <si>
    <t>L2(0.003)</t>
  </si>
  <si>
    <t>14 (offset 1)</t>
  </si>
  <si>
    <t>14 (offset 15)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</si>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</sst>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125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8" fillId="6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1" fontId="6" fillId="0" borderId="0" xfId="0" applyNumberFormat="1" applyFont="1" applyBorder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1" fillId="12" borderId="0" xfId="5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1" fontId="20" fillId="11" borderId="2" xfId="4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 vertical="center" wrapText="1"/>
    </xf>
    <xf numFmtId="1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1" fontId="11" fillId="10" borderId="0" xfId="3" applyNumberFormat="1" applyFont="1" applyBorder="1" applyAlignment="1">
      <alignment horizontal="center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left" vertic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0" fontId="6" fillId="0" borderId="0" xfId="0" applyFont="1" applyBorder="1" applyAlignment="1">
      <alignment horizontal="center" vertic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08"/>
  <sheetViews>
    <sheetView tabSelected="1"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I74" sqref="I74"/>
    </sheetView>
  </sheetViews>
  <sheetFormatPr defaultColWidth="8.77734375" defaultRowHeight="13.8" x14ac:dyDescent="0.25"/>
  <cols>
    <col min="1" max="1" width="0.88671875" style="46" customWidth="1"/>
    <col min="2" max="2" width="9.21875" style="17" customWidth="1"/>
    <col min="3" max="3" width="6.44140625" style="17" bestFit="1" customWidth="1"/>
    <col min="4" max="4" width="3.44140625" style="17" bestFit="1" customWidth="1"/>
    <col min="5" max="5" width="7.21875" style="17" bestFit="1" customWidth="1"/>
    <col min="6" max="6" width="0.33203125" style="9" customWidth="1"/>
    <col min="7" max="7" width="7.77734375" style="17" bestFit="1" customWidth="1"/>
    <col min="8" max="8" width="15.44140625" style="55" bestFit="1" customWidth="1"/>
    <col min="9" max="9" width="5.88671875" style="17" bestFit="1" customWidth="1"/>
    <col min="10" max="10" width="10.33203125" style="17" bestFit="1" customWidth="1"/>
    <col min="11" max="11" width="16.44140625" style="17" bestFit="1" customWidth="1"/>
    <col min="12" max="12" width="6.77734375" style="17" bestFit="1" customWidth="1"/>
    <col min="13" max="13" width="9.21875" style="17" bestFit="1" customWidth="1"/>
    <col min="14" max="14" width="7.109375" style="17" bestFit="1" customWidth="1"/>
    <col min="15" max="15" width="7.109375" style="17" customWidth="1"/>
    <col min="16" max="16" width="17.44140625" style="17" bestFit="1" customWidth="1"/>
    <col min="17" max="17" width="7.21875" style="17" bestFit="1" customWidth="1"/>
    <col min="18" max="18" width="7.5546875" style="17" bestFit="1" customWidth="1"/>
    <col min="19" max="19" width="11" style="17" bestFit="1" customWidth="1"/>
    <col min="20" max="20" width="12.77734375" style="17" bestFit="1" customWidth="1"/>
    <col min="21" max="21" width="9.21875" style="17" bestFit="1" customWidth="1"/>
    <col min="22" max="22" width="8.21875" style="17" bestFit="1" customWidth="1"/>
    <col min="23" max="23" width="13.77734375" style="17" bestFit="1" customWidth="1"/>
    <col min="24" max="25" width="15.77734375" style="17" bestFit="1" customWidth="1"/>
    <col min="26" max="26" width="9.21875" style="17" bestFit="1" customWidth="1"/>
    <col min="27" max="27" width="13.6640625" style="17" bestFit="1" customWidth="1"/>
    <col min="28" max="28" width="8.21875" style="17" bestFit="1" customWidth="1"/>
    <col min="29" max="29" width="7.21875" style="17" bestFit="1" customWidth="1"/>
    <col min="30" max="30" width="14.44140625" style="17" bestFit="1" customWidth="1"/>
    <col min="31" max="31" width="9.77734375" style="17" bestFit="1" customWidth="1"/>
    <col min="32" max="32" width="8.21875" style="17" bestFit="1" customWidth="1"/>
    <col min="33" max="33" width="7.33203125" style="17" bestFit="1" customWidth="1"/>
    <col min="34" max="34" width="8.5546875" style="17" bestFit="1" customWidth="1"/>
    <col min="35" max="35" width="12.109375" style="17" bestFit="1" customWidth="1"/>
    <col min="36" max="36" width="10.6640625" style="17" bestFit="1" customWidth="1"/>
    <col min="37" max="37" width="4.33203125" style="17" bestFit="1" customWidth="1"/>
    <col min="38" max="38" width="0.88671875" style="17" customWidth="1"/>
    <col min="39" max="39" width="10.44140625" style="4" bestFit="1" customWidth="1"/>
    <col min="40" max="40" width="13" style="4" bestFit="1" customWidth="1"/>
    <col min="41" max="41" width="7.44140625" style="4" bestFit="1" customWidth="1"/>
    <col min="42" max="42" width="11.33203125" style="4" bestFit="1" customWidth="1"/>
    <col min="43" max="43" width="7.44140625" style="4" bestFit="1" customWidth="1"/>
    <col min="44" max="44" width="11.33203125" style="4" bestFit="1" customWidth="1"/>
    <col min="45" max="45" width="7.44140625" style="4" bestFit="1" customWidth="1"/>
    <col min="46" max="46" width="9.77734375" style="4" bestFit="1" customWidth="1"/>
    <col min="47" max="47" width="7.44140625" style="4" bestFit="1" customWidth="1"/>
    <col min="48" max="48" width="5.109375" style="4" bestFit="1" customWidth="1"/>
    <col min="49" max="50" width="12.44140625" style="4" bestFit="1" customWidth="1"/>
    <col min="51" max="51" width="4.33203125" style="4" bestFit="1" customWidth="1"/>
    <col min="52" max="52" width="5.109375" style="4" bestFit="1" customWidth="1"/>
    <col min="53" max="53" width="4.33203125" style="4" bestFit="1" customWidth="1"/>
    <col min="54" max="54" width="5.109375" style="4" bestFit="1" customWidth="1"/>
    <col min="55" max="55" width="4.33203125" style="4" bestFit="1" customWidth="1"/>
    <col min="56" max="56" width="5.109375" style="4" bestFit="1" customWidth="1"/>
    <col min="57" max="57" width="4.33203125" style="4" bestFit="1" customWidth="1"/>
    <col min="58" max="58" width="5.109375" style="4" bestFit="1" customWidth="1"/>
    <col min="59" max="59" width="4.33203125" style="4" bestFit="1" customWidth="1"/>
    <col min="60" max="60" width="5.109375" style="4" bestFit="1" customWidth="1"/>
    <col min="61" max="64" width="3.109375" style="4" customWidth="1"/>
    <col min="65" max="65" width="4.109375" style="4" customWidth="1"/>
    <col min="66" max="66" width="12.44140625" style="4" bestFit="1" customWidth="1"/>
    <col min="67" max="67" width="4.33203125" style="47" customWidth="1"/>
    <col min="68" max="68" width="0.88671875" style="17" customWidth="1"/>
    <col min="69" max="69" width="9.21875" style="17" customWidth="1"/>
    <col min="70" max="70" width="11.21875" style="17" bestFit="1" customWidth="1"/>
    <col min="71" max="71" width="52.88671875" style="17" bestFit="1" customWidth="1"/>
    <col min="72" max="72" width="53.6640625" style="17" bestFit="1" customWidth="1"/>
    <col min="73" max="73" width="52.88671875" style="17" bestFit="1" customWidth="1"/>
    <col min="74" max="74" width="54.21875" style="17" bestFit="1" customWidth="1"/>
    <col min="75" max="75" width="52.88671875" style="17" bestFit="1" customWidth="1"/>
    <col min="76" max="76" width="52.109375" style="17" bestFit="1" customWidth="1"/>
    <col min="77" max="77" width="51.77734375" style="17" bestFit="1" customWidth="1"/>
    <col min="78" max="16384" width="8.77734375" style="17"/>
  </cols>
  <sheetData>
    <row r="1" spans="1:93" ht="7.5" customHeight="1" x14ac:dyDescent="0.25">
      <c r="A1" s="12"/>
      <c r="B1" s="12"/>
      <c r="C1" s="13"/>
      <c r="D1" s="7"/>
      <c r="E1" s="7"/>
      <c r="F1" s="7"/>
      <c r="G1" s="12"/>
      <c r="H1" s="12"/>
      <c r="I1" s="7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64"/>
      <c r="BN1" s="64"/>
      <c r="BO1" s="64"/>
      <c r="BP1" s="14"/>
      <c r="BQ1" s="12"/>
      <c r="BR1" s="13"/>
      <c r="BS1" s="18"/>
      <c r="BT1" s="12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</row>
    <row r="2" spans="1:93" ht="24.6" x14ac:dyDescent="0.4">
      <c r="A2" s="12"/>
      <c r="B2" s="62" t="s">
        <v>123</v>
      </c>
      <c r="C2" s="13"/>
      <c r="D2" s="7"/>
      <c r="E2" s="7"/>
      <c r="F2" s="7"/>
      <c r="G2" s="12"/>
      <c r="H2" s="12"/>
      <c r="I2" s="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64"/>
      <c r="BN2" s="64"/>
      <c r="BO2" s="64"/>
      <c r="BP2" s="14"/>
      <c r="BQ2" s="12"/>
      <c r="BR2" s="13"/>
      <c r="BS2" s="18"/>
      <c r="BT2" s="12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</row>
    <row r="3" spans="1:93" ht="17.399999999999999" x14ac:dyDescent="0.3">
      <c r="A3" s="12"/>
      <c r="B3" s="63" t="s">
        <v>328</v>
      </c>
      <c r="C3" s="13"/>
      <c r="D3" s="7"/>
      <c r="E3" s="7"/>
      <c r="F3" s="7"/>
      <c r="G3" s="12"/>
      <c r="H3" s="12"/>
      <c r="I3" s="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64"/>
      <c r="BN3" s="64"/>
      <c r="BO3" s="64"/>
      <c r="BP3" s="14"/>
      <c r="BQ3" s="12"/>
      <c r="BR3" s="13"/>
      <c r="BS3" s="18"/>
      <c r="BT3" s="12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</row>
    <row r="4" spans="1:93" ht="13.2" x14ac:dyDescent="0.25">
      <c r="A4" s="12"/>
      <c r="B4" s="12"/>
      <c r="C4" s="13"/>
      <c r="D4" s="7"/>
      <c r="E4" s="7"/>
      <c r="F4" s="7"/>
      <c r="G4" s="12"/>
      <c r="H4" s="12"/>
      <c r="I4" s="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/>
      <c r="AM4" s="110" t="s">
        <v>1</v>
      </c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4"/>
      <c r="BQ4" s="12"/>
      <c r="BR4" s="13"/>
      <c r="BS4" s="18"/>
      <c r="BT4" s="12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</row>
    <row r="5" spans="1:93" s="21" customFormat="1" ht="10.199999999999999" x14ac:dyDescent="0.2">
      <c r="A5" s="20"/>
      <c r="B5" s="112" t="s">
        <v>2</v>
      </c>
      <c r="C5" s="118" t="s">
        <v>148</v>
      </c>
      <c r="D5" s="118" t="s">
        <v>3</v>
      </c>
      <c r="E5" s="112" t="s">
        <v>4</v>
      </c>
      <c r="F5" s="91"/>
      <c r="G5" s="112" t="s">
        <v>18</v>
      </c>
      <c r="H5" s="112" t="s">
        <v>238</v>
      </c>
      <c r="I5" s="112" t="s">
        <v>5</v>
      </c>
      <c r="J5" s="112" t="s">
        <v>6</v>
      </c>
      <c r="K5" s="112" t="s">
        <v>346</v>
      </c>
      <c r="L5" s="112" t="s">
        <v>7</v>
      </c>
      <c r="M5" s="112" t="s">
        <v>8</v>
      </c>
      <c r="N5" s="112" t="s">
        <v>9</v>
      </c>
      <c r="O5" s="89"/>
      <c r="P5" s="121" t="s">
        <v>241</v>
      </c>
      <c r="Q5" s="119" t="s">
        <v>187</v>
      </c>
      <c r="R5" s="111"/>
      <c r="S5" s="111"/>
      <c r="T5" s="111"/>
      <c r="U5" s="111"/>
      <c r="V5" s="111"/>
      <c r="W5" s="119" t="s">
        <v>180</v>
      </c>
      <c r="X5" s="111"/>
      <c r="Y5" s="111"/>
      <c r="Z5" s="111"/>
      <c r="AA5" s="111"/>
      <c r="AB5" s="111"/>
      <c r="AC5" s="119" t="s">
        <v>12</v>
      </c>
      <c r="AD5" s="111"/>
      <c r="AE5" s="111"/>
      <c r="AF5" s="111"/>
      <c r="AG5" s="119" t="s">
        <v>13</v>
      </c>
      <c r="AH5" s="111"/>
      <c r="AI5" s="111"/>
      <c r="AJ5" s="119" t="s">
        <v>14</v>
      </c>
      <c r="AK5" s="112" t="s">
        <v>15</v>
      </c>
      <c r="AL5" s="89"/>
      <c r="AM5" s="110">
        <v>5</v>
      </c>
      <c r="AN5" s="111"/>
      <c r="AO5" s="110">
        <v>10</v>
      </c>
      <c r="AP5" s="111"/>
      <c r="AQ5" s="110">
        <v>15</v>
      </c>
      <c r="AR5" s="111"/>
      <c r="AS5" s="110">
        <v>30</v>
      </c>
      <c r="AT5" s="111"/>
      <c r="AU5" s="110">
        <v>50</v>
      </c>
      <c r="AV5" s="111"/>
      <c r="AW5" s="110">
        <v>75</v>
      </c>
      <c r="AX5" s="111"/>
      <c r="AY5" s="110">
        <v>100</v>
      </c>
      <c r="AZ5" s="111"/>
      <c r="BA5" s="115">
        <v>150</v>
      </c>
      <c r="BB5" s="111"/>
      <c r="BC5" s="115">
        <v>200</v>
      </c>
      <c r="BD5" s="111"/>
      <c r="BE5" s="115">
        <v>250</v>
      </c>
      <c r="BF5" s="111"/>
      <c r="BG5" s="115">
        <v>300</v>
      </c>
      <c r="BH5" s="111"/>
      <c r="BI5" s="115">
        <v>400</v>
      </c>
      <c r="BJ5" s="111"/>
      <c r="BK5" s="115">
        <v>500</v>
      </c>
      <c r="BL5" s="111"/>
      <c r="BM5" s="115" t="s">
        <v>16</v>
      </c>
      <c r="BN5" s="111"/>
      <c r="BO5" s="111"/>
      <c r="BP5" s="89"/>
      <c r="BQ5" s="113" t="s">
        <v>17</v>
      </c>
      <c r="BR5" s="116" t="s">
        <v>124</v>
      </c>
      <c r="BS5" s="117" t="s">
        <v>19</v>
      </c>
      <c r="BT5" s="89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</row>
    <row r="6" spans="1:93" s="25" customFormat="1" ht="10.199999999999999" x14ac:dyDescent="0.2">
      <c r="A6" s="19"/>
      <c r="B6" s="111"/>
      <c r="C6" s="111"/>
      <c r="D6" s="111"/>
      <c r="E6" s="111"/>
      <c r="F6" s="92"/>
      <c r="G6" s="111"/>
      <c r="H6" s="112"/>
      <c r="I6" s="111"/>
      <c r="J6" s="111"/>
      <c r="K6" s="112"/>
      <c r="L6" s="111"/>
      <c r="M6" s="111"/>
      <c r="N6" s="111"/>
      <c r="O6" s="90"/>
      <c r="P6" s="111"/>
      <c r="Q6" s="22" t="s">
        <v>21</v>
      </c>
      <c r="R6" s="91" t="s">
        <v>22</v>
      </c>
      <c r="S6" s="91" t="s">
        <v>23</v>
      </c>
      <c r="T6" s="91" t="s">
        <v>24</v>
      </c>
      <c r="U6" s="91" t="s">
        <v>25</v>
      </c>
      <c r="V6" s="91" t="s">
        <v>26</v>
      </c>
      <c r="W6" s="22" t="s">
        <v>21</v>
      </c>
      <c r="X6" s="91" t="s">
        <v>24</v>
      </c>
      <c r="Y6" s="91" t="s">
        <v>185</v>
      </c>
      <c r="Z6" s="91" t="s">
        <v>22</v>
      </c>
      <c r="AA6" s="91" t="s">
        <v>23</v>
      </c>
      <c r="AB6" s="91" t="s">
        <v>26</v>
      </c>
      <c r="AC6" s="22" t="s">
        <v>21</v>
      </c>
      <c r="AD6" s="91" t="s">
        <v>27</v>
      </c>
      <c r="AE6" s="91" t="s">
        <v>24</v>
      </c>
      <c r="AF6" s="91" t="s">
        <v>26</v>
      </c>
      <c r="AG6" s="22" t="s">
        <v>28</v>
      </c>
      <c r="AH6" s="91" t="s">
        <v>29</v>
      </c>
      <c r="AI6" s="91" t="s">
        <v>30</v>
      </c>
      <c r="AJ6" s="120"/>
      <c r="AK6" s="111"/>
      <c r="AL6" s="91"/>
      <c r="AM6" s="23" t="s">
        <v>31</v>
      </c>
      <c r="AN6" s="23" t="s">
        <v>32</v>
      </c>
      <c r="AO6" s="23" t="s">
        <v>31</v>
      </c>
      <c r="AP6" s="23" t="s">
        <v>32</v>
      </c>
      <c r="AQ6" s="23" t="s">
        <v>31</v>
      </c>
      <c r="AR6" s="23" t="s">
        <v>32</v>
      </c>
      <c r="AS6" s="23" t="s">
        <v>31</v>
      </c>
      <c r="AT6" s="23" t="s">
        <v>32</v>
      </c>
      <c r="AU6" s="23" t="s">
        <v>31</v>
      </c>
      <c r="AV6" s="23" t="s">
        <v>32</v>
      </c>
      <c r="AW6" s="23" t="s">
        <v>31</v>
      </c>
      <c r="AX6" s="23" t="s">
        <v>32</v>
      </c>
      <c r="AY6" s="23" t="s">
        <v>31</v>
      </c>
      <c r="AZ6" s="23" t="s">
        <v>32</v>
      </c>
      <c r="BA6" s="23" t="s">
        <v>31</v>
      </c>
      <c r="BB6" s="23" t="s">
        <v>32</v>
      </c>
      <c r="BC6" s="23" t="s">
        <v>31</v>
      </c>
      <c r="BD6" s="23" t="s">
        <v>32</v>
      </c>
      <c r="BE6" s="23" t="s">
        <v>31</v>
      </c>
      <c r="BF6" s="23" t="s">
        <v>32</v>
      </c>
      <c r="BG6" s="23" t="s">
        <v>31</v>
      </c>
      <c r="BH6" s="23" t="s">
        <v>32</v>
      </c>
      <c r="BI6" s="23" t="s">
        <v>31</v>
      </c>
      <c r="BJ6" s="23" t="s">
        <v>32</v>
      </c>
      <c r="BK6" s="23" t="s">
        <v>31</v>
      </c>
      <c r="BL6" s="23" t="s">
        <v>32</v>
      </c>
      <c r="BM6" s="23" t="s">
        <v>31</v>
      </c>
      <c r="BN6" s="23" t="s">
        <v>32</v>
      </c>
      <c r="BO6" s="23" t="s">
        <v>33</v>
      </c>
      <c r="BP6" s="91"/>
      <c r="BQ6" s="114"/>
      <c r="BR6" s="114"/>
      <c r="BS6" s="114"/>
      <c r="BT6" s="91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</row>
    <row r="7" spans="1:93" ht="4.95" customHeight="1" x14ac:dyDescent="0.2">
      <c r="A7" s="26"/>
      <c r="B7" s="26"/>
      <c r="C7" s="27"/>
      <c r="D7" s="27"/>
      <c r="E7" s="26"/>
      <c r="F7" s="26"/>
      <c r="G7" s="28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8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1"/>
      <c r="BN7" s="41"/>
      <c r="BO7" s="41"/>
      <c r="BP7" s="28"/>
      <c r="BQ7" s="28"/>
      <c r="BR7" s="68"/>
      <c r="BS7" s="69"/>
      <c r="BT7" s="28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</row>
    <row r="8" spans="1:93" s="46" customFormat="1" ht="10.199999999999999" x14ac:dyDescent="0.2">
      <c r="A8" s="32"/>
      <c r="B8" s="32" t="s">
        <v>41</v>
      </c>
      <c r="C8" s="43"/>
      <c r="D8" s="43"/>
      <c r="E8" s="32" t="s">
        <v>125</v>
      </c>
      <c r="F8" s="32"/>
      <c r="G8" s="32"/>
      <c r="H8" s="32"/>
      <c r="I8" s="32" t="s">
        <v>43</v>
      </c>
      <c r="J8" s="32" t="s">
        <v>92</v>
      </c>
      <c r="K8" s="32" t="s">
        <v>347</v>
      </c>
      <c r="L8" s="32">
        <v>50</v>
      </c>
      <c r="M8" s="32">
        <v>1</v>
      </c>
      <c r="N8" s="32" t="s">
        <v>45</v>
      </c>
      <c r="O8" s="32"/>
      <c r="P8" s="32" t="s">
        <v>50</v>
      </c>
      <c r="Q8" s="32" t="s">
        <v>70</v>
      </c>
      <c r="R8" s="32" t="s">
        <v>77</v>
      </c>
      <c r="S8" s="32" t="s">
        <v>78</v>
      </c>
      <c r="T8" s="32">
        <v>0.4</v>
      </c>
      <c r="U8" s="32" t="s">
        <v>126</v>
      </c>
      <c r="V8" s="32" t="s">
        <v>127</v>
      </c>
      <c r="W8" s="32" t="s">
        <v>51</v>
      </c>
      <c r="X8" s="32">
        <v>0.4</v>
      </c>
      <c r="Y8" s="80" t="s">
        <v>37</v>
      </c>
      <c r="Z8" s="80" t="s">
        <v>37</v>
      </c>
      <c r="AA8" s="80" t="s">
        <v>37</v>
      </c>
      <c r="AB8" s="32" t="s">
        <v>127</v>
      </c>
      <c r="AC8" s="32" t="s">
        <v>46</v>
      </c>
      <c r="AD8" s="32" t="s">
        <v>80</v>
      </c>
      <c r="AE8" s="32">
        <v>0.6</v>
      </c>
      <c r="AF8" s="32" t="s">
        <v>127</v>
      </c>
      <c r="AG8" s="32" t="s">
        <v>52</v>
      </c>
      <c r="AH8" s="32" t="s">
        <v>128</v>
      </c>
      <c r="AI8" s="32" t="s">
        <v>97</v>
      </c>
      <c r="AJ8" s="32" t="s">
        <v>53</v>
      </c>
      <c r="AK8" s="32" t="s">
        <v>54</v>
      </c>
      <c r="AL8" s="32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32"/>
      <c r="BQ8" s="32"/>
      <c r="BR8" s="43"/>
      <c r="BS8" s="73"/>
      <c r="BT8" s="32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</row>
    <row r="9" spans="1:93" ht="13.2" x14ac:dyDescent="0.25">
      <c r="A9" s="32"/>
      <c r="B9" s="34">
        <v>0</v>
      </c>
      <c r="C9" s="35" t="s">
        <v>55</v>
      </c>
      <c r="D9" s="35" t="s">
        <v>56</v>
      </c>
      <c r="E9" s="34" t="s">
        <v>125</v>
      </c>
      <c r="F9" s="32"/>
      <c r="G9" s="37" t="s">
        <v>39</v>
      </c>
      <c r="H9" s="97"/>
      <c r="I9" s="36" t="s">
        <v>43</v>
      </c>
      <c r="J9" s="36" t="s">
        <v>92</v>
      </c>
      <c r="K9" s="36" t="s">
        <v>347</v>
      </c>
      <c r="L9" s="36">
        <v>50</v>
      </c>
      <c r="M9" s="36">
        <v>1</v>
      </c>
      <c r="N9" s="36" t="s">
        <v>45</v>
      </c>
      <c r="O9" s="36"/>
      <c r="P9" s="36" t="s">
        <v>50</v>
      </c>
      <c r="Q9" s="36" t="s">
        <v>70</v>
      </c>
      <c r="R9" s="36" t="s">
        <v>77</v>
      </c>
      <c r="S9" s="36" t="s">
        <v>78</v>
      </c>
      <c r="T9" s="36">
        <v>0.4</v>
      </c>
      <c r="U9" s="36" t="s">
        <v>126</v>
      </c>
      <c r="V9" s="36" t="s">
        <v>127</v>
      </c>
      <c r="W9" s="36" t="s">
        <v>51</v>
      </c>
      <c r="X9" s="36">
        <v>0.4</v>
      </c>
      <c r="Y9" s="61" t="s">
        <v>37</v>
      </c>
      <c r="Z9" s="61" t="s">
        <v>37</v>
      </c>
      <c r="AA9" s="61" t="s">
        <v>37</v>
      </c>
      <c r="AB9" s="36" t="s">
        <v>127</v>
      </c>
      <c r="AC9" s="36" t="s">
        <v>46</v>
      </c>
      <c r="AD9" s="36" t="s">
        <v>80</v>
      </c>
      <c r="AE9" s="36">
        <v>0.6</v>
      </c>
      <c r="AF9" s="36" t="s">
        <v>127</v>
      </c>
      <c r="AG9" s="36" t="s">
        <v>52</v>
      </c>
      <c r="AH9" s="36" t="s">
        <v>128</v>
      </c>
      <c r="AI9" s="34" t="s">
        <v>97</v>
      </c>
      <c r="AJ9" s="36" t="s">
        <v>53</v>
      </c>
      <c r="AK9" s="36" t="s">
        <v>54</v>
      </c>
      <c r="AL9" s="38"/>
      <c r="AM9" s="5">
        <v>73.145805911599993</v>
      </c>
      <c r="AN9" s="5">
        <v>92.349047342899993</v>
      </c>
      <c r="AO9" s="81">
        <v>65.1571186149</v>
      </c>
      <c r="AP9" s="81">
        <v>96.344679514600003</v>
      </c>
      <c r="AQ9" s="5">
        <v>59.549851741200001</v>
      </c>
      <c r="AR9" s="5">
        <v>98.867237091099994</v>
      </c>
      <c r="AS9" s="81">
        <v>74.988123446000003</v>
      </c>
      <c r="AT9" s="81">
        <v>99.161593119299994</v>
      </c>
      <c r="AU9" s="81">
        <v>77.033194340500003</v>
      </c>
      <c r="AV9" s="81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10">
        <v>50</v>
      </c>
      <c r="BP9" s="38"/>
      <c r="BQ9" s="34">
        <v>576</v>
      </c>
      <c r="BR9" s="51" t="s">
        <v>81</v>
      </c>
      <c r="BS9" s="71"/>
      <c r="BT9" s="34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</row>
    <row r="10" spans="1:93" ht="13.2" x14ac:dyDescent="0.25">
      <c r="A10" s="32"/>
      <c r="B10" s="34">
        <v>1</v>
      </c>
      <c r="C10" s="35" t="s">
        <v>55</v>
      </c>
      <c r="D10" s="35" t="s">
        <v>73</v>
      </c>
      <c r="E10" s="34" t="s">
        <v>125</v>
      </c>
      <c r="F10" s="32"/>
      <c r="G10" s="37" t="s">
        <v>39</v>
      </c>
      <c r="H10" s="97"/>
      <c r="I10" s="36" t="s">
        <v>43</v>
      </c>
      <c r="J10" s="36" t="s">
        <v>92</v>
      </c>
      <c r="K10" s="36" t="s">
        <v>347</v>
      </c>
      <c r="L10" s="36">
        <v>50</v>
      </c>
      <c r="M10" s="36">
        <v>1</v>
      </c>
      <c r="N10" s="36" t="s">
        <v>45</v>
      </c>
      <c r="O10" s="36"/>
      <c r="P10" s="36" t="s">
        <v>50</v>
      </c>
      <c r="Q10" s="36" t="s">
        <v>70</v>
      </c>
      <c r="R10" s="36" t="s">
        <v>77</v>
      </c>
      <c r="S10" s="36" t="s">
        <v>78</v>
      </c>
      <c r="T10" s="55">
        <v>0.3</v>
      </c>
      <c r="U10" s="55" t="s">
        <v>129</v>
      </c>
      <c r="V10" s="36" t="s">
        <v>127</v>
      </c>
      <c r="W10" s="36" t="s">
        <v>51</v>
      </c>
      <c r="X10" s="55">
        <v>0.3</v>
      </c>
      <c r="Y10" s="61" t="s">
        <v>37</v>
      </c>
      <c r="Z10" s="61" t="s">
        <v>37</v>
      </c>
      <c r="AA10" s="61" t="s">
        <v>37</v>
      </c>
      <c r="AB10" s="36" t="s">
        <v>127</v>
      </c>
      <c r="AC10" s="36" t="s">
        <v>46</v>
      </c>
      <c r="AD10" s="36" t="s">
        <v>80</v>
      </c>
      <c r="AE10" s="55">
        <v>0.5</v>
      </c>
      <c r="AF10" s="36" t="s">
        <v>127</v>
      </c>
      <c r="AG10" s="36" t="s">
        <v>52</v>
      </c>
      <c r="AH10" s="36" t="s">
        <v>128</v>
      </c>
      <c r="AI10" s="34" t="s">
        <v>97</v>
      </c>
      <c r="AJ10" s="36" t="s">
        <v>53</v>
      </c>
      <c r="AK10" s="36" t="s">
        <v>54</v>
      </c>
      <c r="AL10" s="38"/>
      <c r="AM10" s="5">
        <v>77.410861564399994</v>
      </c>
      <c r="AN10" s="5">
        <v>117.326529185</v>
      </c>
      <c r="AO10" s="81">
        <v>65.736264909300004</v>
      </c>
      <c r="AP10" s="81">
        <v>101.26104354899999</v>
      </c>
      <c r="AQ10" s="5">
        <v>66.749814051599998</v>
      </c>
      <c r="AR10" s="5">
        <v>99.8872210185</v>
      </c>
      <c r="AS10" s="81">
        <v>65.151434437800006</v>
      </c>
      <c r="AT10" s="81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10">
        <v>48</v>
      </c>
      <c r="BP10" s="38"/>
      <c r="BQ10" s="34">
        <v>648</v>
      </c>
      <c r="BR10" s="51" t="s">
        <v>81</v>
      </c>
      <c r="BS10" s="71"/>
      <c r="BT10" s="34"/>
      <c r="BV10" s="76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6"/>
      <c r="CO10" s="76"/>
    </row>
    <row r="11" spans="1:93" ht="13.2" x14ac:dyDescent="0.25">
      <c r="A11" s="32"/>
      <c r="B11" s="34">
        <v>2</v>
      </c>
      <c r="C11" s="35" t="s">
        <v>55</v>
      </c>
      <c r="D11" s="35" t="s">
        <v>73</v>
      </c>
      <c r="E11" s="34" t="s">
        <v>125</v>
      </c>
      <c r="F11" s="32"/>
      <c r="G11" s="37" t="s">
        <v>39</v>
      </c>
      <c r="H11" s="97"/>
      <c r="I11" s="36" t="s">
        <v>43</v>
      </c>
      <c r="J11" s="36" t="s">
        <v>92</v>
      </c>
      <c r="K11" s="36" t="s">
        <v>347</v>
      </c>
      <c r="L11" s="36">
        <v>50</v>
      </c>
      <c r="M11" s="36">
        <v>1</v>
      </c>
      <c r="N11" s="36" t="s">
        <v>45</v>
      </c>
      <c r="O11" s="36"/>
      <c r="P11" s="36" t="s">
        <v>50</v>
      </c>
      <c r="Q11" s="36" t="s">
        <v>70</v>
      </c>
      <c r="R11" s="36" t="s">
        <v>77</v>
      </c>
      <c r="S11" s="36" t="s">
        <v>78</v>
      </c>
      <c r="T11" s="55">
        <v>0.3</v>
      </c>
      <c r="U11" s="55" t="s">
        <v>130</v>
      </c>
      <c r="V11" s="36" t="s">
        <v>127</v>
      </c>
      <c r="W11" s="36" t="s">
        <v>51</v>
      </c>
      <c r="X11" s="55">
        <v>0.3</v>
      </c>
      <c r="Y11" s="61" t="s">
        <v>37</v>
      </c>
      <c r="Z11" s="61" t="s">
        <v>37</v>
      </c>
      <c r="AA11" s="61" t="s">
        <v>37</v>
      </c>
      <c r="AB11" s="36" t="s">
        <v>127</v>
      </c>
      <c r="AC11" s="36" t="s">
        <v>46</v>
      </c>
      <c r="AD11" s="36" t="s">
        <v>80</v>
      </c>
      <c r="AE11" s="55">
        <v>0.5</v>
      </c>
      <c r="AF11" s="36" t="s">
        <v>127</v>
      </c>
      <c r="AG11" s="36" t="s">
        <v>52</v>
      </c>
      <c r="AH11" s="36" t="s">
        <v>128</v>
      </c>
      <c r="AI11" s="34" t="s">
        <v>97</v>
      </c>
      <c r="AJ11" s="36" t="s">
        <v>53</v>
      </c>
      <c r="AK11" s="36" t="s">
        <v>54</v>
      </c>
      <c r="AL11" s="38"/>
      <c r="AM11" s="5">
        <v>74.5918993083</v>
      </c>
      <c r="AN11" s="5">
        <v>112.715227763</v>
      </c>
      <c r="AO11" s="81">
        <v>70.311806953300007</v>
      </c>
      <c r="AP11" s="81">
        <v>101.096579234</v>
      </c>
      <c r="AQ11" s="5">
        <v>66.676256271499994</v>
      </c>
      <c r="AR11" s="5">
        <v>100.948420207</v>
      </c>
      <c r="AS11" s="81">
        <v>64.066536123099993</v>
      </c>
      <c r="AT11" s="81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10"/>
      <c r="BP11" s="38"/>
      <c r="BQ11" s="34">
        <v>696</v>
      </c>
      <c r="BR11" s="51" t="s">
        <v>81</v>
      </c>
      <c r="BS11" s="71"/>
      <c r="BT11" s="34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</row>
    <row r="12" spans="1:93" ht="13.2" x14ac:dyDescent="0.25">
      <c r="A12" s="32"/>
      <c r="B12" s="34">
        <v>3</v>
      </c>
      <c r="C12" s="35" t="s">
        <v>55</v>
      </c>
      <c r="D12" s="35" t="s">
        <v>73</v>
      </c>
      <c r="E12" s="34" t="s">
        <v>125</v>
      </c>
      <c r="F12" s="32"/>
      <c r="G12" s="37" t="s">
        <v>39</v>
      </c>
      <c r="H12" s="97"/>
      <c r="I12" s="36" t="s">
        <v>43</v>
      </c>
      <c r="J12" s="36" t="s">
        <v>92</v>
      </c>
      <c r="K12" s="36" t="s">
        <v>347</v>
      </c>
      <c r="L12" s="36">
        <v>50</v>
      </c>
      <c r="M12" s="36">
        <v>1</v>
      </c>
      <c r="N12" s="36" t="s">
        <v>45</v>
      </c>
      <c r="O12" s="36"/>
      <c r="P12" s="36" t="s">
        <v>50</v>
      </c>
      <c r="Q12" s="36" t="s">
        <v>70</v>
      </c>
      <c r="R12" s="36" t="s">
        <v>77</v>
      </c>
      <c r="S12" s="36" t="s">
        <v>78</v>
      </c>
      <c r="T12" s="55">
        <v>0.3</v>
      </c>
      <c r="U12" s="36" t="s">
        <v>126</v>
      </c>
      <c r="V12" s="55" t="s">
        <v>131</v>
      </c>
      <c r="W12" s="36" t="s">
        <v>51</v>
      </c>
      <c r="X12" s="55">
        <v>0.3</v>
      </c>
      <c r="Y12" s="61" t="s">
        <v>37</v>
      </c>
      <c r="Z12" s="61" t="s">
        <v>37</v>
      </c>
      <c r="AA12" s="61" t="s">
        <v>37</v>
      </c>
      <c r="AB12" s="55" t="s">
        <v>131</v>
      </c>
      <c r="AC12" s="36" t="s">
        <v>46</v>
      </c>
      <c r="AD12" s="36" t="s">
        <v>80</v>
      </c>
      <c r="AE12" s="55">
        <v>0.5</v>
      </c>
      <c r="AF12" s="55" t="s">
        <v>131</v>
      </c>
      <c r="AG12" s="36" t="s">
        <v>52</v>
      </c>
      <c r="AH12" s="36" t="s">
        <v>128</v>
      </c>
      <c r="AI12" s="34" t="s">
        <v>97</v>
      </c>
      <c r="AJ12" s="36" t="s">
        <v>53</v>
      </c>
      <c r="AK12" s="36" t="s">
        <v>54</v>
      </c>
      <c r="AL12" s="38"/>
      <c r="AM12" s="5">
        <v>71.874940646400006</v>
      </c>
      <c r="AN12" s="5">
        <v>94.744828542099995</v>
      </c>
      <c r="AO12" s="81">
        <v>66.777255068200006</v>
      </c>
      <c r="AP12" s="81">
        <v>99.358072916699996</v>
      </c>
      <c r="AQ12" s="5">
        <v>75.444882548199999</v>
      </c>
      <c r="AR12" s="5">
        <v>97.920321146600003</v>
      </c>
      <c r="AS12" s="81">
        <v>66.372435421000006</v>
      </c>
      <c r="AT12" s="81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10"/>
      <c r="BP12" s="38"/>
      <c r="BQ12" s="34">
        <v>576</v>
      </c>
      <c r="BR12" s="51" t="s">
        <v>81</v>
      </c>
      <c r="BS12" s="71"/>
      <c r="BT12" s="34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</row>
    <row r="13" spans="1:93" ht="13.2" x14ac:dyDescent="0.25">
      <c r="A13" s="32"/>
      <c r="B13" s="34">
        <v>4</v>
      </c>
      <c r="C13" s="35" t="s">
        <v>55</v>
      </c>
      <c r="D13" s="35" t="s">
        <v>73</v>
      </c>
      <c r="E13" s="34" t="s">
        <v>125</v>
      </c>
      <c r="F13" s="32"/>
      <c r="G13" s="37" t="s">
        <v>39</v>
      </c>
      <c r="H13" s="97"/>
      <c r="I13" s="36" t="s">
        <v>43</v>
      </c>
      <c r="J13" s="36" t="s">
        <v>92</v>
      </c>
      <c r="K13" s="36" t="s">
        <v>347</v>
      </c>
      <c r="L13" s="36">
        <v>50</v>
      </c>
      <c r="M13" s="36">
        <v>1</v>
      </c>
      <c r="N13" s="36" t="s">
        <v>45</v>
      </c>
      <c r="O13" s="36"/>
      <c r="P13" s="36" t="s">
        <v>50</v>
      </c>
      <c r="Q13" s="36" t="s">
        <v>70</v>
      </c>
      <c r="R13" s="36" t="s">
        <v>77</v>
      </c>
      <c r="S13" s="55" t="s">
        <v>132</v>
      </c>
      <c r="T13" s="36">
        <v>0.4</v>
      </c>
      <c r="U13" s="36" t="s">
        <v>126</v>
      </c>
      <c r="V13" s="36" t="s">
        <v>127</v>
      </c>
      <c r="W13" s="36" t="s">
        <v>51</v>
      </c>
      <c r="X13" s="36">
        <v>0.4</v>
      </c>
      <c r="Y13" s="61" t="s">
        <v>37</v>
      </c>
      <c r="Z13" s="61" t="s">
        <v>37</v>
      </c>
      <c r="AA13" s="61" t="s">
        <v>37</v>
      </c>
      <c r="AB13" s="36" t="s">
        <v>127</v>
      </c>
      <c r="AC13" s="36" t="s">
        <v>46</v>
      </c>
      <c r="AD13" s="55" t="s">
        <v>133</v>
      </c>
      <c r="AE13" s="36">
        <v>0.6</v>
      </c>
      <c r="AF13" s="36" t="s">
        <v>127</v>
      </c>
      <c r="AG13" s="36" t="s">
        <v>52</v>
      </c>
      <c r="AH13" s="36" t="s">
        <v>128</v>
      </c>
      <c r="AI13" s="34" t="s">
        <v>97</v>
      </c>
      <c r="AJ13" s="36" t="s">
        <v>53</v>
      </c>
      <c r="AK13" s="36" t="s">
        <v>54</v>
      </c>
      <c r="AL13" s="38"/>
      <c r="AM13" s="5">
        <v>71.321321660799995</v>
      </c>
      <c r="AN13" s="5">
        <v>112.770666758</v>
      </c>
      <c r="AO13" s="81">
        <v>76.765843936899998</v>
      </c>
      <c r="AP13" s="81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10"/>
      <c r="BP13" s="38"/>
      <c r="BQ13" s="34">
        <v>1032</v>
      </c>
      <c r="BR13" s="51" t="s">
        <v>81</v>
      </c>
      <c r="BS13" s="71"/>
      <c r="BT13" s="34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</row>
    <row r="14" spans="1:93" ht="10.199999999999999" x14ac:dyDescent="0.2">
      <c r="A14" s="32"/>
      <c r="B14" s="34">
        <v>5</v>
      </c>
      <c r="C14" s="35" t="s">
        <v>55</v>
      </c>
      <c r="D14" s="35" t="s">
        <v>91</v>
      </c>
      <c r="E14" s="34" t="s">
        <v>125</v>
      </c>
      <c r="F14" s="32"/>
      <c r="G14" s="37" t="s">
        <v>39</v>
      </c>
      <c r="H14" s="98"/>
      <c r="I14" s="36" t="s">
        <v>43</v>
      </c>
      <c r="J14" s="36" t="s">
        <v>92</v>
      </c>
      <c r="K14" s="36" t="s">
        <v>347</v>
      </c>
      <c r="L14" s="36">
        <v>50</v>
      </c>
      <c r="M14" s="36">
        <v>1</v>
      </c>
      <c r="N14" s="36" t="s">
        <v>45</v>
      </c>
      <c r="O14" s="36"/>
      <c r="P14" s="36" t="s">
        <v>50</v>
      </c>
      <c r="Q14" s="36" t="s">
        <v>70</v>
      </c>
      <c r="R14" s="36" t="s">
        <v>77</v>
      </c>
      <c r="S14" s="36" t="s">
        <v>78</v>
      </c>
      <c r="T14" s="36">
        <v>0.4</v>
      </c>
      <c r="U14" s="36" t="s">
        <v>126</v>
      </c>
      <c r="V14" s="36" t="s">
        <v>127</v>
      </c>
      <c r="W14" s="36" t="s">
        <v>51</v>
      </c>
      <c r="X14" s="36">
        <v>0.4</v>
      </c>
      <c r="Y14" s="61" t="s">
        <v>37</v>
      </c>
      <c r="Z14" s="61" t="s">
        <v>37</v>
      </c>
      <c r="AA14" s="61" t="s">
        <v>37</v>
      </c>
      <c r="AB14" s="36" t="s">
        <v>127</v>
      </c>
      <c r="AC14" s="36" t="s">
        <v>46</v>
      </c>
      <c r="AD14" s="36" t="s">
        <v>80</v>
      </c>
      <c r="AE14" s="36">
        <v>0.6</v>
      </c>
      <c r="AF14" s="36" t="s">
        <v>127</v>
      </c>
      <c r="AG14" s="36" t="s">
        <v>52</v>
      </c>
      <c r="AH14" s="55" t="s">
        <v>134</v>
      </c>
      <c r="AI14" s="34" t="s">
        <v>97</v>
      </c>
      <c r="AJ14" s="36" t="s">
        <v>53</v>
      </c>
      <c r="AK14" s="36" t="s">
        <v>54</v>
      </c>
      <c r="AL14" s="38"/>
      <c r="AM14" s="5">
        <v>1816406.49973</v>
      </c>
      <c r="AN14" s="5">
        <v>2789374448980</v>
      </c>
      <c r="AO14" s="81">
        <v>558260.08048500004</v>
      </c>
      <c r="AP14" s="81">
        <v>68136745642.699997</v>
      </c>
      <c r="AQ14" s="5">
        <v>412669.93003300001</v>
      </c>
      <c r="AR14" s="5">
        <v>21599030762.700001</v>
      </c>
      <c r="AS14" s="81">
        <v>279418.22042199998</v>
      </c>
      <c r="AT14" s="81">
        <v>119.692110062</v>
      </c>
      <c r="AU14" s="81">
        <v>296746.723291</v>
      </c>
      <c r="AV14" s="81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10"/>
      <c r="BP14" s="38"/>
      <c r="BQ14" s="34"/>
      <c r="BR14" s="51"/>
      <c r="BS14" s="71"/>
      <c r="BT14" s="34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</row>
    <row r="15" spans="1:93" ht="10.199999999999999" x14ac:dyDescent="0.2">
      <c r="A15" s="32"/>
      <c r="B15" s="34">
        <v>6</v>
      </c>
      <c r="C15" s="35" t="s">
        <v>55</v>
      </c>
      <c r="D15" s="35" t="s">
        <v>91</v>
      </c>
      <c r="E15" s="34" t="s">
        <v>125</v>
      </c>
      <c r="F15" s="32"/>
      <c r="G15" s="37" t="s">
        <v>39</v>
      </c>
      <c r="H15" s="98"/>
      <c r="I15" s="36" t="s">
        <v>43</v>
      </c>
      <c r="J15" s="36" t="s">
        <v>92</v>
      </c>
      <c r="K15" s="36" t="s">
        <v>347</v>
      </c>
      <c r="L15" s="36">
        <v>50</v>
      </c>
      <c r="M15" s="36">
        <v>1</v>
      </c>
      <c r="N15" s="36" t="s">
        <v>45</v>
      </c>
      <c r="O15" s="36"/>
      <c r="P15" s="36" t="s">
        <v>50</v>
      </c>
      <c r="Q15" s="36" t="s">
        <v>70</v>
      </c>
      <c r="R15" s="36" t="s">
        <v>77</v>
      </c>
      <c r="S15" s="36" t="s">
        <v>78</v>
      </c>
      <c r="T15" s="36">
        <v>0.4</v>
      </c>
      <c r="U15" s="36" t="s">
        <v>126</v>
      </c>
      <c r="V15" s="36" t="s">
        <v>127</v>
      </c>
      <c r="W15" s="36" t="s">
        <v>51</v>
      </c>
      <c r="X15" s="36">
        <v>0.4</v>
      </c>
      <c r="Y15" s="61" t="s">
        <v>37</v>
      </c>
      <c r="Z15" s="61" t="s">
        <v>37</v>
      </c>
      <c r="AA15" s="61" t="s">
        <v>37</v>
      </c>
      <c r="AB15" s="36" t="s">
        <v>127</v>
      </c>
      <c r="AC15" s="36" t="s">
        <v>46</v>
      </c>
      <c r="AD15" s="36" t="s">
        <v>80</v>
      </c>
      <c r="AE15" s="36">
        <v>0.6</v>
      </c>
      <c r="AF15" s="36" t="s">
        <v>127</v>
      </c>
      <c r="AG15" s="36" t="s">
        <v>52</v>
      </c>
      <c r="AH15" s="55" t="s">
        <v>135</v>
      </c>
      <c r="AI15" s="34" t="s">
        <v>97</v>
      </c>
      <c r="AJ15" s="36" t="s">
        <v>53</v>
      </c>
      <c r="AK15" s="36" t="s">
        <v>54</v>
      </c>
      <c r="AL15" s="38"/>
      <c r="AM15" s="5">
        <v>398.15202308400001</v>
      </c>
      <c r="AN15" s="5">
        <v>14003.9882812</v>
      </c>
      <c r="AO15" s="81">
        <v>252.13271100599999</v>
      </c>
      <c r="AP15" s="81">
        <v>45190092</v>
      </c>
      <c r="AQ15" s="5">
        <v>274.63833662399998</v>
      </c>
      <c r="AR15" s="5">
        <v>291.29182815600001</v>
      </c>
      <c r="AS15" s="81">
        <v>234.39568030999999</v>
      </c>
      <c r="AT15" s="81">
        <v>100.40067291299999</v>
      </c>
      <c r="AU15" s="81">
        <v>166.78094378</v>
      </c>
      <c r="AV15" s="81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10"/>
      <c r="BP15" s="38"/>
      <c r="BQ15" s="34"/>
      <c r="BR15" s="51"/>
      <c r="BT15" s="34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</row>
    <row r="16" spans="1:93" ht="10.199999999999999" x14ac:dyDescent="0.2">
      <c r="A16" s="32"/>
      <c r="B16" s="34">
        <v>7</v>
      </c>
      <c r="C16" s="35" t="s">
        <v>55</v>
      </c>
      <c r="D16" s="35" t="s">
        <v>91</v>
      </c>
      <c r="E16" s="34" t="s">
        <v>125</v>
      </c>
      <c r="F16" s="32"/>
      <c r="G16" s="37" t="s">
        <v>39</v>
      </c>
      <c r="H16" s="98"/>
      <c r="I16" s="36" t="s">
        <v>43</v>
      </c>
      <c r="J16" s="36" t="s">
        <v>92</v>
      </c>
      <c r="K16" s="36" t="s">
        <v>347</v>
      </c>
      <c r="L16" s="36">
        <v>50</v>
      </c>
      <c r="M16" s="36">
        <v>1</v>
      </c>
      <c r="N16" s="36" t="s">
        <v>45</v>
      </c>
      <c r="O16" s="36"/>
      <c r="P16" s="36" t="s">
        <v>50</v>
      </c>
      <c r="Q16" s="36" t="s">
        <v>70</v>
      </c>
      <c r="R16" s="36" t="s">
        <v>77</v>
      </c>
      <c r="S16" s="36" t="s">
        <v>78</v>
      </c>
      <c r="T16" s="36">
        <v>0.4</v>
      </c>
      <c r="U16" s="36" t="s">
        <v>126</v>
      </c>
      <c r="V16" s="55" t="s">
        <v>136</v>
      </c>
      <c r="W16" s="36" t="s">
        <v>51</v>
      </c>
      <c r="X16" s="36">
        <v>0.4</v>
      </c>
      <c r="Y16" s="61" t="s">
        <v>37</v>
      </c>
      <c r="Z16" s="61" t="s">
        <v>37</v>
      </c>
      <c r="AA16" s="61" t="s">
        <v>37</v>
      </c>
      <c r="AB16" s="55" t="s">
        <v>136</v>
      </c>
      <c r="AC16" s="36" t="s">
        <v>46</v>
      </c>
      <c r="AD16" s="36" t="s">
        <v>80</v>
      </c>
      <c r="AE16" s="36">
        <v>0.6</v>
      </c>
      <c r="AF16" s="55" t="s">
        <v>136</v>
      </c>
      <c r="AG16" s="36" t="s">
        <v>52</v>
      </c>
      <c r="AH16" s="36" t="s">
        <v>128</v>
      </c>
      <c r="AI16" s="34" t="s">
        <v>97</v>
      </c>
      <c r="AJ16" s="36" t="s">
        <v>53</v>
      </c>
      <c r="AK16" s="36" t="s">
        <v>54</v>
      </c>
      <c r="AL16" s="38"/>
      <c r="AM16" s="5">
        <v>80.292800722699994</v>
      </c>
      <c r="AN16" s="5">
        <v>123.291192373</v>
      </c>
      <c r="AO16" s="81">
        <v>74.873411460400007</v>
      </c>
      <c r="AP16" s="81">
        <v>89.345148722299996</v>
      </c>
      <c r="AQ16" s="5">
        <v>84.151938077200001</v>
      </c>
      <c r="AR16" s="5">
        <v>380.73257573400002</v>
      </c>
      <c r="AS16" s="81">
        <v>71.179692450299996</v>
      </c>
      <c r="AT16" s="81">
        <v>99.105731964100002</v>
      </c>
      <c r="AU16" s="81">
        <v>65.695079900300001</v>
      </c>
      <c r="AV16" s="81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10"/>
      <c r="BP16" s="38"/>
      <c r="BQ16" s="34"/>
      <c r="BR16" s="51"/>
      <c r="BS16" s="71"/>
      <c r="BT16" s="34"/>
      <c r="BV16" s="76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6"/>
      <c r="CO16" s="76"/>
    </row>
    <row r="17" spans="1:94" ht="10.199999999999999" x14ac:dyDescent="0.2">
      <c r="A17" s="32"/>
      <c r="B17" s="34">
        <v>8</v>
      </c>
      <c r="C17" s="35" t="s">
        <v>55</v>
      </c>
      <c r="D17" s="35" t="s">
        <v>91</v>
      </c>
      <c r="E17" s="34" t="s">
        <v>125</v>
      </c>
      <c r="F17" s="32"/>
      <c r="G17" s="37" t="s">
        <v>39</v>
      </c>
      <c r="H17" s="98"/>
      <c r="I17" s="36" t="s">
        <v>43</v>
      </c>
      <c r="J17" s="36" t="s">
        <v>92</v>
      </c>
      <c r="K17" s="36" t="s">
        <v>347</v>
      </c>
      <c r="L17" s="36">
        <v>50</v>
      </c>
      <c r="M17" s="36">
        <v>1</v>
      </c>
      <c r="N17" s="36" t="s">
        <v>45</v>
      </c>
      <c r="O17" s="36"/>
      <c r="P17" s="36" t="s">
        <v>50</v>
      </c>
      <c r="Q17" s="36" t="s">
        <v>70</v>
      </c>
      <c r="R17" s="36" t="s">
        <v>77</v>
      </c>
      <c r="S17" s="36" t="s">
        <v>78</v>
      </c>
      <c r="T17" s="36">
        <v>0.4</v>
      </c>
      <c r="U17" s="36" t="s">
        <v>126</v>
      </c>
      <c r="V17" s="55" t="s">
        <v>137</v>
      </c>
      <c r="W17" s="36" t="s">
        <v>51</v>
      </c>
      <c r="X17" s="36">
        <v>0.4</v>
      </c>
      <c r="Y17" s="61" t="s">
        <v>37</v>
      </c>
      <c r="Z17" s="61" t="s">
        <v>37</v>
      </c>
      <c r="AA17" s="61" t="s">
        <v>37</v>
      </c>
      <c r="AB17" s="55" t="s">
        <v>137</v>
      </c>
      <c r="AC17" s="36" t="s">
        <v>46</v>
      </c>
      <c r="AD17" s="36" t="s">
        <v>80</v>
      </c>
      <c r="AE17" s="36">
        <v>0.6</v>
      </c>
      <c r="AF17" s="55" t="s">
        <v>137</v>
      </c>
      <c r="AG17" s="36" t="s">
        <v>52</v>
      </c>
      <c r="AH17" s="36" t="s">
        <v>128</v>
      </c>
      <c r="AI17" s="34" t="s">
        <v>97</v>
      </c>
      <c r="AJ17" s="36" t="s">
        <v>53</v>
      </c>
      <c r="AK17" s="36" t="s">
        <v>54</v>
      </c>
      <c r="AL17" s="38"/>
      <c r="AM17" s="5">
        <v>60.861736135000001</v>
      </c>
      <c r="AN17" s="5">
        <v>82.641625722200004</v>
      </c>
      <c r="AO17" s="81">
        <v>69.618881854099996</v>
      </c>
      <c r="AP17" s="81">
        <v>101.3422966</v>
      </c>
      <c r="AQ17" s="5">
        <v>55.674238363900002</v>
      </c>
      <c r="AR17" s="5">
        <v>95.823652903199999</v>
      </c>
      <c r="AS17" s="81">
        <v>67.429347525899999</v>
      </c>
      <c r="AT17" s="81">
        <v>95.975708007799994</v>
      </c>
      <c r="AU17" s="81">
        <v>75.061912064500007</v>
      </c>
      <c r="AV17" s="81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10"/>
      <c r="BP17" s="38"/>
      <c r="BQ17" s="34"/>
      <c r="BR17" s="51"/>
      <c r="BS17" s="71"/>
      <c r="BT17" s="34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</row>
    <row r="18" spans="1:94" ht="10.199999999999999" x14ac:dyDescent="0.2">
      <c r="A18" s="32"/>
      <c r="B18" s="34">
        <v>9</v>
      </c>
      <c r="C18" s="35" t="s">
        <v>55</v>
      </c>
      <c r="D18" s="35" t="s">
        <v>138</v>
      </c>
      <c r="E18" s="34" t="s">
        <v>125</v>
      </c>
      <c r="F18" s="32"/>
      <c r="G18" s="37" t="s">
        <v>39</v>
      </c>
      <c r="H18" s="98"/>
      <c r="I18" s="36" t="s">
        <v>43</v>
      </c>
      <c r="J18" s="36" t="s">
        <v>92</v>
      </c>
      <c r="K18" s="36" t="s">
        <v>347</v>
      </c>
      <c r="L18" s="36">
        <v>50</v>
      </c>
      <c r="M18" s="36">
        <v>1</v>
      </c>
      <c r="N18" s="36" t="s">
        <v>45</v>
      </c>
      <c r="O18" s="36"/>
      <c r="P18" s="36" t="s">
        <v>50</v>
      </c>
      <c r="Q18" s="36" t="s">
        <v>70</v>
      </c>
      <c r="R18" s="36" t="s">
        <v>77</v>
      </c>
      <c r="S18" s="36" t="s">
        <v>78</v>
      </c>
      <c r="T18" s="36">
        <v>0.4</v>
      </c>
      <c r="U18" s="36" t="s">
        <v>126</v>
      </c>
      <c r="V18" s="55" t="s">
        <v>139</v>
      </c>
      <c r="W18" s="36" t="s">
        <v>51</v>
      </c>
      <c r="X18" s="36">
        <v>0.4</v>
      </c>
      <c r="Y18" s="61" t="s">
        <v>37</v>
      </c>
      <c r="Z18" s="61" t="s">
        <v>37</v>
      </c>
      <c r="AA18" s="61" t="s">
        <v>37</v>
      </c>
      <c r="AB18" s="55" t="s">
        <v>139</v>
      </c>
      <c r="AC18" s="36" t="s">
        <v>46</v>
      </c>
      <c r="AD18" s="36" t="s">
        <v>80</v>
      </c>
      <c r="AE18" s="36">
        <v>0.6</v>
      </c>
      <c r="AF18" s="55" t="s">
        <v>139</v>
      </c>
      <c r="AG18" s="36" t="s">
        <v>52</v>
      </c>
      <c r="AH18" s="36" t="s">
        <v>128</v>
      </c>
      <c r="AI18" s="34" t="s">
        <v>113</v>
      </c>
      <c r="AJ18" s="36" t="s">
        <v>53</v>
      </c>
      <c r="AK18" s="36" t="s">
        <v>54</v>
      </c>
      <c r="AL18" s="38"/>
      <c r="AM18" s="5">
        <v>82.897412300100001</v>
      </c>
      <c r="AN18" s="5">
        <v>93.8225131035</v>
      </c>
      <c r="AO18" s="81">
        <v>86.500649221000003</v>
      </c>
      <c r="AP18" s="81">
        <v>96.272538662000002</v>
      </c>
      <c r="AQ18" s="5">
        <v>86.105172778599993</v>
      </c>
      <c r="AR18" s="5">
        <v>856.18981933600003</v>
      </c>
      <c r="AS18" s="81">
        <v>73.936163858499995</v>
      </c>
      <c r="AT18" s="81">
        <v>92.654589653000002</v>
      </c>
      <c r="AU18" s="81">
        <v>81.231704580100001</v>
      </c>
      <c r="AV18" s="81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10"/>
      <c r="BP18" s="38"/>
      <c r="BQ18" s="34"/>
      <c r="BR18" s="51"/>
      <c r="BS18" s="71" t="s">
        <v>150</v>
      </c>
      <c r="BT18" s="34"/>
      <c r="BV18" s="76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6"/>
      <c r="CO18" s="76"/>
    </row>
    <row r="19" spans="1:94" ht="10.199999999999999" x14ac:dyDescent="0.2">
      <c r="A19" s="32"/>
      <c r="B19" s="34">
        <v>10</v>
      </c>
      <c r="C19" s="35" t="s">
        <v>55</v>
      </c>
      <c r="D19" s="35" t="s">
        <v>138</v>
      </c>
      <c r="E19" s="34" t="s">
        <v>125</v>
      </c>
      <c r="F19" s="32"/>
      <c r="G19" s="37" t="s">
        <v>39</v>
      </c>
      <c r="H19" s="98"/>
      <c r="I19" s="36" t="s">
        <v>43</v>
      </c>
      <c r="J19" s="36" t="s">
        <v>92</v>
      </c>
      <c r="K19" s="36" t="s">
        <v>347</v>
      </c>
      <c r="L19" s="36">
        <v>50</v>
      </c>
      <c r="M19" s="36">
        <v>1</v>
      </c>
      <c r="N19" s="36" t="s">
        <v>45</v>
      </c>
      <c r="O19" s="36"/>
      <c r="P19" s="36" t="s">
        <v>50</v>
      </c>
      <c r="Q19" s="36" t="s">
        <v>70</v>
      </c>
      <c r="R19" s="36" t="s">
        <v>77</v>
      </c>
      <c r="S19" s="36" t="s">
        <v>78</v>
      </c>
      <c r="T19" s="36">
        <v>0.4</v>
      </c>
      <c r="U19" s="36" t="s">
        <v>126</v>
      </c>
      <c r="V19" s="36" t="s">
        <v>127</v>
      </c>
      <c r="W19" s="36" t="s">
        <v>51</v>
      </c>
      <c r="X19" s="36">
        <v>0.4</v>
      </c>
      <c r="Y19" s="61" t="s">
        <v>37</v>
      </c>
      <c r="Z19" s="61" t="s">
        <v>37</v>
      </c>
      <c r="AA19" s="61" t="s">
        <v>37</v>
      </c>
      <c r="AB19" s="36" t="s">
        <v>127</v>
      </c>
      <c r="AC19" s="36" t="s">
        <v>46</v>
      </c>
      <c r="AD19" s="36" t="s">
        <v>80</v>
      </c>
      <c r="AE19" s="36">
        <v>0.6</v>
      </c>
      <c r="AF19" s="36" t="s">
        <v>127</v>
      </c>
      <c r="AG19" s="36" t="s">
        <v>52</v>
      </c>
      <c r="AH19" s="36" t="s">
        <v>128</v>
      </c>
      <c r="AI19" s="34" t="s">
        <v>113</v>
      </c>
      <c r="AJ19" s="36" t="s">
        <v>53</v>
      </c>
      <c r="AK19" s="36" t="s">
        <v>54</v>
      </c>
      <c r="AL19" s="38"/>
      <c r="AM19" s="5">
        <v>83.255195892200007</v>
      </c>
      <c r="AN19" s="5">
        <v>98.401081085200005</v>
      </c>
      <c r="AO19" s="81">
        <v>75.224180183599998</v>
      </c>
      <c r="AP19" s="81">
        <v>92.240550518000006</v>
      </c>
      <c r="AQ19" s="5">
        <v>77.545388171200003</v>
      </c>
      <c r="AR19" s="5">
        <v>78.657740593</v>
      </c>
      <c r="AS19" s="81">
        <v>64.924603499699998</v>
      </c>
      <c r="AT19" s="81">
        <v>89.899472236600005</v>
      </c>
      <c r="AU19" s="81">
        <v>62.601991800199997</v>
      </c>
      <c r="AV19" s="81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10"/>
      <c r="BP19" s="38"/>
      <c r="BQ19" s="34"/>
      <c r="BR19" s="51"/>
      <c r="BS19" s="71" t="s">
        <v>150</v>
      </c>
      <c r="BT19" s="34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</row>
    <row r="20" spans="1:94" ht="10.199999999999999" x14ac:dyDescent="0.2">
      <c r="A20" s="32"/>
      <c r="B20" s="34">
        <v>11</v>
      </c>
      <c r="C20" s="35" t="s">
        <v>55</v>
      </c>
      <c r="D20" s="35" t="s">
        <v>138</v>
      </c>
      <c r="E20" s="34" t="s">
        <v>125</v>
      </c>
      <c r="F20" s="32"/>
      <c r="G20" s="37" t="s">
        <v>39</v>
      </c>
      <c r="H20" s="98"/>
      <c r="I20" s="36" t="s">
        <v>43</v>
      </c>
      <c r="J20" s="36" t="s">
        <v>92</v>
      </c>
      <c r="K20" s="36" t="s">
        <v>347</v>
      </c>
      <c r="L20" s="36">
        <v>50</v>
      </c>
      <c r="M20" s="36">
        <v>1</v>
      </c>
      <c r="N20" s="36" t="s">
        <v>45</v>
      </c>
      <c r="O20" s="36"/>
      <c r="P20" s="36" t="s">
        <v>50</v>
      </c>
      <c r="Q20" s="36" t="s">
        <v>70</v>
      </c>
      <c r="R20" s="36" t="s">
        <v>77</v>
      </c>
      <c r="S20" s="36" t="s">
        <v>78</v>
      </c>
      <c r="T20" s="55">
        <v>0.3</v>
      </c>
      <c r="U20" s="36" t="s">
        <v>126</v>
      </c>
      <c r="V20" s="36" t="s">
        <v>127</v>
      </c>
      <c r="W20" s="36" t="s">
        <v>51</v>
      </c>
      <c r="X20" s="55">
        <v>0.2</v>
      </c>
      <c r="Y20" s="61" t="s">
        <v>37</v>
      </c>
      <c r="Z20" s="61" t="s">
        <v>37</v>
      </c>
      <c r="AA20" s="61" t="s">
        <v>37</v>
      </c>
      <c r="AB20" s="36" t="s">
        <v>127</v>
      </c>
      <c r="AC20" s="36" t="s">
        <v>46</v>
      </c>
      <c r="AD20" s="36" t="s">
        <v>80</v>
      </c>
      <c r="AE20" s="36">
        <v>0.6</v>
      </c>
      <c r="AF20" s="36" t="s">
        <v>127</v>
      </c>
      <c r="AG20" s="36" t="s">
        <v>52</v>
      </c>
      <c r="AH20" s="36" t="s">
        <v>128</v>
      </c>
      <c r="AI20" s="34" t="s">
        <v>113</v>
      </c>
      <c r="AJ20" s="36" t="s">
        <v>53</v>
      </c>
      <c r="AK20" s="36" t="s">
        <v>54</v>
      </c>
      <c r="AL20" s="38"/>
      <c r="AM20" s="5">
        <v>75.678813479200002</v>
      </c>
      <c r="AN20" s="5">
        <v>92.401908874499995</v>
      </c>
      <c r="AO20" s="81">
        <v>80.326537833100005</v>
      </c>
      <c r="AP20" s="81">
        <v>87.099634170499996</v>
      </c>
      <c r="AQ20" s="5">
        <v>71.076268626000001</v>
      </c>
      <c r="AR20" s="5">
        <v>205.51028251599999</v>
      </c>
      <c r="AS20" s="81">
        <v>65.582834203999994</v>
      </c>
      <c r="AT20" s="81">
        <v>95.637659072899993</v>
      </c>
      <c r="AU20" s="2">
        <v>71.164164300400003</v>
      </c>
      <c r="AV20" s="81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10"/>
      <c r="BP20" s="38"/>
      <c r="BQ20" s="34"/>
      <c r="BR20" s="51"/>
      <c r="BS20" s="71" t="s">
        <v>150</v>
      </c>
      <c r="BT20" s="34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</row>
    <row r="21" spans="1:94" ht="4.95" customHeight="1" x14ac:dyDescent="0.2">
      <c r="A21" s="32"/>
      <c r="B21" s="38"/>
      <c r="C21" s="40"/>
      <c r="D21" s="40"/>
      <c r="E21" s="38"/>
      <c r="F21" s="32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</row>
    <row r="22" spans="1:94" s="46" customFormat="1" ht="10.199999999999999" x14ac:dyDescent="0.2">
      <c r="A22" s="32"/>
      <c r="B22" s="32" t="s">
        <v>41</v>
      </c>
      <c r="C22" s="43"/>
      <c r="D22" s="43"/>
      <c r="E22" s="32" t="s">
        <v>140</v>
      </c>
      <c r="F22" s="32"/>
      <c r="G22" s="32"/>
      <c r="H22" s="32"/>
      <c r="I22" s="32" t="s">
        <v>117</v>
      </c>
      <c r="J22" s="32" t="s">
        <v>92</v>
      </c>
      <c r="K22" s="32" t="s">
        <v>347</v>
      </c>
      <c r="L22" s="32">
        <v>50</v>
      </c>
      <c r="M22" s="32">
        <v>1</v>
      </c>
      <c r="N22" s="32" t="s">
        <v>45</v>
      </c>
      <c r="O22" s="32"/>
      <c r="P22" s="32" t="s">
        <v>50</v>
      </c>
      <c r="Q22" s="32" t="s">
        <v>70</v>
      </c>
      <c r="R22" s="32" t="s">
        <v>77</v>
      </c>
      <c r="S22" s="32" t="s">
        <v>78</v>
      </c>
      <c r="T22" s="32">
        <v>0.4</v>
      </c>
      <c r="U22" s="32" t="s">
        <v>126</v>
      </c>
      <c r="V22" s="32" t="s">
        <v>127</v>
      </c>
      <c r="W22" s="32" t="s">
        <v>51</v>
      </c>
      <c r="X22" s="32">
        <v>0.4</v>
      </c>
      <c r="Y22" s="80" t="s">
        <v>37</v>
      </c>
      <c r="Z22" s="80" t="s">
        <v>37</v>
      </c>
      <c r="AA22" s="80" t="s">
        <v>37</v>
      </c>
      <c r="AB22" s="32" t="s">
        <v>127</v>
      </c>
      <c r="AC22" s="32" t="s">
        <v>46</v>
      </c>
      <c r="AD22" s="32" t="s">
        <v>80</v>
      </c>
      <c r="AE22" s="32">
        <v>0.6</v>
      </c>
      <c r="AF22" s="32" t="s">
        <v>127</v>
      </c>
      <c r="AG22" s="32" t="s">
        <v>52</v>
      </c>
      <c r="AH22" s="32" t="s">
        <v>128</v>
      </c>
      <c r="AI22" s="32" t="s">
        <v>97</v>
      </c>
      <c r="AJ22" s="32" t="s">
        <v>53</v>
      </c>
      <c r="AK22" s="32" t="s">
        <v>54</v>
      </c>
      <c r="AL22" s="32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32"/>
      <c r="BQ22" s="32"/>
      <c r="BR22" s="43"/>
      <c r="BS22" s="73"/>
      <c r="BT22" s="32"/>
    </row>
    <row r="23" spans="1:94" ht="10.199999999999999" x14ac:dyDescent="0.2">
      <c r="A23" s="32"/>
      <c r="B23" s="34">
        <v>0</v>
      </c>
      <c r="C23" s="35" t="s">
        <v>55</v>
      </c>
      <c r="D23" s="35" t="s">
        <v>37</v>
      </c>
      <c r="E23" s="34" t="s">
        <v>140</v>
      </c>
      <c r="F23" s="32"/>
      <c r="G23" s="50" t="s">
        <v>118</v>
      </c>
      <c r="H23" s="98"/>
      <c r="I23" s="36" t="s">
        <v>117</v>
      </c>
      <c r="J23" s="36" t="s">
        <v>92</v>
      </c>
      <c r="K23" s="36" t="s">
        <v>347</v>
      </c>
      <c r="L23" s="36">
        <v>50</v>
      </c>
      <c r="M23" s="36">
        <v>1</v>
      </c>
      <c r="N23" s="36" t="s">
        <v>45</v>
      </c>
      <c r="O23" s="36"/>
      <c r="P23" s="36" t="s">
        <v>50</v>
      </c>
      <c r="Q23" s="36" t="s">
        <v>70</v>
      </c>
      <c r="R23" s="36" t="s">
        <v>77</v>
      </c>
      <c r="S23" s="36" t="s">
        <v>78</v>
      </c>
      <c r="T23" s="36">
        <v>0.4</v>
      </c>
      <c r="U23" s="36" t="s">
        <v>126</v>
      </c>
      <c r="V23" s="36" t="s">
        <v>127</v>
      </c>
      <c r="W23" s="36" t="s">
        <v>51</v>
      </c>
      <c r="X23" s="36">
        <v>0.4</v>
      </c>
      <c r="Y23" s="61" t="s">
        <v>37</v>
      </c>
      <c r="Z23" s="61" t="s">
        <v>37</v>
      </c>
      <c r="AA23" s="61" t="s">
        <v>37</v>
      </c>
      <c r="AB23" s="36" t="s">
        <v>127</v>
      </c>
      <c r="AC23" s="36" t="s">
        <v>46</v>
      </c>
      <c r="AD23" s="36" t="s">
        <v>80</v>
      </c>
      <c r="AE23" s="36">
        <v>0.6</v>
      </c>
      <c r="AF23" s="36" t="s">
        <v>127</v>
      </c>
      <c r="AG23" s="36" t="s">
        <v>52</v>
      </c>
      <c r="AH23" s="36" t="s">
        <v>128</v>
      </c>
      <c r="AI23" s="34" t="s">
        <v>97</v>
      </c>
      <c r="AJ23" s="36" t="s">
        <v>53</v>
      </c>
      <c r="AK23" s="36" t="s">
        <v>54</v>
      </c>
      <c r="AL23" s="38"/>
      <c r="AM23" s="2"/>
      <c r="AO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10"/>
      <c r="BP23" s="38"/>
      <c r="BQ23" s="34"/>
      <c r="BR23" s="51"/>
      <c r="BS23" s="71"/>
      <c r="BT23" s="34"/>
    </row>
    <row r="24" spans="1:94" ht="10.199999999999999" x14ac:dyDescent="0.2">
      <c r="A24" s="32"/>
      <c r="B24" s="34">
        <v>1</v>
      </c>
      <c r="C24" s="35" t="s">
        <v>55</v>
      </c>
      <c r="D24" s="35" t="s">
        <v>37</v>
      </c>
      <c r="E24" s="34" t="s">
        <v>140</v>
      </c>
      <c r="F24" s="32"/>
      <c r="G24" s="50" t="s">
        <v>118</v>
      </c>
      <c r="H24" s="98"/>
      <c r="I24" s="36" t="s">
        <v>117</v>
      </c>
      <c r="J24" s="36" t="s">
        <v>92</v>
      </c>
      <c r="K24" s="36" t="s">
        <v>347</v>
      </c>
      <c r="L24" s="36">
        <v>50</v>
      </c>
      <c r="M24" s="36">
        <v>1</v>
      </c>
      <c r="N24" s="36" t="s">
        <v>45</v>
      </c>
      <c r="O24" s="36"/>
      <c r="P24" s="36" t="s">
        <v>50</v>
      </c>
      <c r="Q24" s="36" t="s">
        <v>70</v>
      </c>
      <c r="R24" s="36" t="s">
        <v>77</v>
      </c>
      <c r="S24" s="36" t="s">
        <v>78</v>
      </c>
      <c r="T24" s="55">
        <v>0.3</v>
      </c>
      <c r="U24" s="55" t="s">
        <v>129</v>
      </c>
      <c r="V24" s="36" t="s">
        <v>127</v>
      </c>
      <c r="W24" s="36" t="s">
        <v>51</v>
      </c>
      <c r="X24" s="55">
        <v>0.3</v>
      </c>
      <c r="Y24" s="61" t="s">
        <v>37</v>
      </c>
      <c r="Z24" s="61" t="s">
        <v>37</v>
      </c>
      <c r="AA24" s="61" t="s">
        <v>37</v>
      </c>
      <c r="AB24" s="36" t="s">
        <v>127</v>
      </c>
      <c r="AC24" s="36" t="s">
        <v>46</v>
      </c>
      <c r="AD24" s="36" t="s">
        <v>80</v>
      </c>
      <c r="AE24" s="55">
        <v>0.5</v>
      </c>
      <c r="AF24" s="36" t="s">
        <v>127</v>
      </c>
      <c r="AG24" s="36" t="s">
        <v>52</v>
      </c>
      <c r="AH24" s="36" t="s">
        <v>128</v>
      </c>
      <c r="AI24" s="34" t="s">
        <v>97</v>
      </c>
      <c r="AJ24" s="36" t="s">
        <v>53</v>
      </c>
      <c r="AK24" s="36" t="s">
        <v>54</v>
      </c>
      <c r="AL24" s="38"/>
      <c r="AM24" s="2"/>
      <c r="AO24" s="2"/>
      <c r="AQ24" s="2"/>
      <c r="AR24" s="10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10"/>
      <c r="BP24" s="38"/>
      <c r="BQ24" s="34"/>
      <c r="BR24" s="51"/>
      <c r="BS24" s="71"/>
      <c r="BT24" s="34"/>
    </row>
    <row r="25" spans="1:94" ht="10.199999999999999" x14ac:dyDescent="0.2">
      <c r="A25" s="32"/>
      <c r="B25" s="34">
        <v>2</v>
      </c>
      <c r="C25" s="35" t="s">
        <v>55</v>
      </c>
      <c r="D25" s="35" t="s">
        <v>37</v>
      </c>
      <c r="E25" s="34" t="s">
        <v>140</v>
      </c>
      <c r="F25" s="32"/>
      <c r="G25" s="50" t="s">
        <v>118</v>
      </c>
      <c r="H25" s="98"/>
      <c r="I25" s="36" t="s">
        <v>117</v>
      </c>
      <c r="J25" s="36" t="s">
        <v>92</v>
      </c>
      <c r="K25" s="36" t="s">
        <v>347</v>
      </c>
      <c r="L25" s="36">
        <v>50</v>
      </c>
      <c r="M25" s="36">
        <v>1</v>
      </c>
      <c r="N25" s="36" t="s">
        <v>45</v>
      </c>
      <c r="O25" s="36"/>
      <c r="P25" s="36" t="s">
        <v>50</v>
      </c>
      <c r="Q25" s="36" t="s">
        <v>70</v>
      </c>
      <c r="R25" s="36" t="s">
        <v>77</v>
      </c>
      <c r="S25" s="36" t="s">
        <v>78</v>
      </c>
      <c r="T25" s="55">
        <v>0.3</v>
      </c>
      <c r="U25" s="55" t="s">
        <v>130</v>
      </c>
      <c r="V25" s="36" t="s">
        <v>127</v>
      </c>
      <c r="W25" s="36" t="s">
        <v>51</v>
      </c>
      <c r="X25" s="55">
        <v>0.3</v>
      </c>
      <c r="Y25" s="61" t="s">
        <v>37</v>
      </c>
      <c r="Z25" s="61" t="s">
        <v>37</v>
      </c>
      <c r="AA25" s="61" t="s">
        <v>37</v>
      </c>
      <c r="AB25" s="36" t="s">
        <v>127</v>
      </c>
      <c r="AC25" s="36" t="s">
        <v>46</v>
      </c>
      <c r="AD25" s="36" t="s">
        <v>80</v>
      </c>
      <c r="AE25" s="55">
        <v>0.5</v>
      </c>
      <c r="AF25" s="36" t="s">
        <v>127</v>
      </c>
      <c r="AG25" s="36" t="s">
        <v>52</v>
      </c>
      <c r="AH25" s="36" t="s">
        <v>128</v>
      </c>
      <c r="AI25" s="34" t="s">
        <v>97</v>
      </c>
      <c r="AJ25" s="36" t="s">
        <v>53</v>
      </c>
      <c r="AK25" s="36" t="s">
        <v>54</v>
      </c>
      <c r="AL25" s="38"/>
      <c r="AM25" s="2"/>
      <c r="AO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10"/>
      <c r="BP25" s="38"/>
      <c r="BQ25" s="34"/>
      <c r="BR25" s="51"/>
      <c r="BS25" s="71"/>
      <c r="BT25" s="34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</row>
    <row r="26" spans="1:94" ht="10.199999999999999" x14ac:dyDescent="0.2">
      <c r="A26" s="32"/>
      <c r="B26" s="34">
        <v>3</v>
      </c>
      <c r="C26" s="35" t="s">
        <v>55</v>
      </c>
      <c r="D26" s="35" t="s">
        <v>37</v>
      </c>
      <c r="E26" s="34" t="s">
        <v>140</v>
      </c>
      <c r="F26" s="32"/>
      <c r="G26" s="50" t="s">
        <v>118</v>
      </c>
      <c r="H26" s="98"/>
      <c r="I26" s="36" t="s">
        <v>117</v>
      </c>
      <c r="J26" s="36" t="s">
        <v>92</v>
      </c>
      <c r="K26" s="36" t="s">
        <v>347</v>
      </c>
      <c r="L26" s="36">
        <v>50</v>
      </c>
      <c r="M26" s="36">
        <v>1</v>
      </c>
      <c r="N26" s="36" t="s">
        <v>45</v>
      </c>
      <c r="O26" s="36"/>
      <c r="P26" s="36" t="s">
        <v>50</v>
      </c>
      <c r="Q26" s="36" t="s">
        <v>70</v>
      </c>
      <c r="R26" s="36" t="s">
        <v>77</v>
      </c>
      <c r="S26" s="36" t="s">
        <v>78</v>
      </c>
      <c r="T26" s="55">
        <v>0.3</v>
      </c>
      <c r="U26" s="36" t="s">
        <v>126</v>
      </c>
      <c r="V26" s="55" t="s">
        <v>131</v>
      </c>
      <c r="W26" s="36" t="s">
        <v>51</v>
      </c>
      <c r="X26" s="55">
        <v>0.3</v>
      </c>
      <c r="Y26" s="61" t="s">
        <v>37</v>
      </c>
      <c r="Z26" s="61" t="s">
        <v>37</v>
      </c>
      <c r="AA26" s="61" t="s">
        <v>37</v>
      </c>
      <c r="AB26" s="55" t="s">
        <v>131</v>
      </c>
      <c r="AC26" s="36" t="s">
        <v>46</v>
      </c>
      <c r="AD26" s="36" t="s">
        <v>80</v>
      </c>
      <c r="AE26" s="55">
        <v>0.5</v>
      </c>
      <c r="AF26" s="55" t="s">
        <v>131</v>
      </c>
      <c r="AG26" s="36" t="s">
        <v>52</v>
      </c>
      <c r="AH26" s="36" t="s">
        <v>128</v>
      </c>
      <c r="AI26" s="34" t="s">
        <v>97</v>
      </c>
      <c r="AJ26" s="36" t="s">
        <v>53</v>
      </c>
      <c r="AK26" s="36" t="s">
        <v>54</v>
      </c>
      <c r="AL26" s="38"/>
      <c r="AM26" s="2"/>
      <c r="AO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10"/>
      <c r="BP26" s="38"/>
      <c r="BQ26" s="34"/>
      <c r="BR26" s="51"/>
      <c r="BS26" s="71"/>
      <c r="BT26" s="34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</row>
    <row r="27" spans="1:94" ht="10.199999999999999" x14ac:dyDescent="0.2">
      <c r="A27" s="32"/>
      <c r="B27" s="34">
        <v>4</v>
      </c>
      <c r="C27" s="35" t="s">
        <v>55</v>
      </c>
      <c r="D27" s="35" t="s">
        <v>37</v>
      </c>
      <c r="E27" s="34" t="s">
        <v>140</v>
      </c>
      <c r="F27" s="32"/>
      <c r="G27" s="50" t="s">
        <v>118</v>
      </c>
      <c r="H27" s="98"/>
      <c r="I27" s="36" t="s">
        <v>117</v>
      </c>
      <c r="J27" s="36" t="s">
        <v>92</v>
      </c>
      <c r="K27" s="36" t="s">
        <v>347</v>
      </c>
      <c r="L27" s="36">
        <v>50</v>
      </c>
      <c r="M27" s="36">
        <v>1</v>
      </c>
      <c r="N27" s="36" t="s">
        <v>45</v>
      </c>
      <c r="O27" s="36"/>
      <c r="P27" s="36" t="s">
        <v>50</v>
      </c>
      <c r="Q27" s="36" t="s">
        <v>70</v>
      </c>
      <c r="R27" s="36" t="s">
        <v>77</v>
      </c>
      <c r="S27" s="55" t="s">
        <v>132</v>
      </c>
      <c r="T27" s="36">
        <v>0.4</v>
      </c>
      <c r="U27" s="36" t="s">
        <v>126</v>
      </c>
      <c r="V27" s="36" t="s">
        <v>127</v>
      </c>
      <c r="W27" s="36" t="s">
        <v>51</v>
      </c>
      <c r="X27" s="36">
        <v>0.4</v>
      </c>
      <c r="Y27" s="61" t="s">
        <v>37</v>
      </c>
      <c r="Z27" s="61" t="s">
        <v>37</v>
      </c>
      <c r="AA27" s="61" t="s">
        <v>37</v>
      </c>
      <c r="AB27" s="36" t="s">
        <v>127</v>
      </c>
      <c r="AC27" s="36" t="s">
        <v>46</v>
      </c>
      <c r="AD27" s="55" t="s">
        <v>133</v>
      </c>
      <c r="AE27" s="36">
        <v>0.6</v>
      </c>
      <c r="AF27" s="36" t="s">
        <v>127</v>
      </c>
      <c r="AG27" s="36" t="s">
        <v>52</v>
      </c>
      <c r="AH27" s="36" t="s">
        <v>128</v>
      </c>
      <c r="AI27" s="34" t="s">
        <v>97</v>
      </c>
      <c r="AJ27" s="36" t="s">
        <v>53</v>
      </c>
      <c r="AK27" s="36" t="s">
        <v>54</v>
      </c>
      <c r="AL27" s="38"/>
      <c r="AM27" s="2"/>
      <c r="AO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10"/>
      <c r="BP27" s="38"/>
      <c r="BQ27" s="34"/>
      <c r="BR27" s="51"/>
      <c r="BS27" s="71"/>
      <c r="BT27" s="34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</row>
    <row r="28" spans="1:94" ht="10.199999999999999" x14ac:dyDescent="0.2">
      <c r="A28" s="32"/>
      <c r="B28" s="34">
        <v>5</v>
      </c>
      <c r="C28" s="35" t="s">
        <v>55</v>
      </c>
      <c r="D28" s="35" t="s">
        <v>37</v>
      </c>
      <c r="E28" s="34" t="s">
        <v>140</v>
      </c>
      <c r="F28" s="32"/>
      <c r="G28" s="50" t="s">
        <v>118</v>
      </c>
      <c r="H28" s="98"/>
      <c r="I28" s="36" t="s">
        <v>117</v>
      </c>
      <c r="J28" s="36" t="s">
        <v>92</v>
      </c>
      <c r="K28" s="36" t="s">
        <v>347</v>
      </c>
      <c r="L28" s="36">
        <v>50</v>
      </c>
      <c r="M28" s="36">
        <v>1</v>
      </c>
      <c r="N28" s="36" t="s">
        <v>45</v>
      </c>
      <c r="O28" s="36"/>
      <c r="P28" s="36" t="s">
        <v>50</v>
      </c>
      <c r="Q28" s="36" t="s">
        <v>70</v>
      </c>
      <c r="R28" s="36" t="s">
        <v>77</v>
      </c>
      <c r="S28" s="36" t="s">
        <v>78</v>
      </c>
      <c r="T28" s="36">
        <v>0.4</v>
      </c>
      <c r="U28" s="36" t="s">
        <v>126</v>
      </c>
      <c r="V28" s="36" t="s">
        <v>127</v>
      </c>
      <c r="W28" s="36" t="s">
        <v>51</v>
      </c>
      <c r="X28" s="36">
        <v>0.4</v>
      </c>
      <c r="Y28" s="61" t="s">
        <v>37</v>
      </c>
      <c r="Z28" s="61" t="s">
        <v>37</v>
      </c>
      <c r="AA28" s="61" t="s">
        <v>37</v>
      </c>
      <c r="AB28" s="36" t="s">
        <v>127</v>
      </c>
      <c r="AC28" s="36" t="s">
        <v>46</v>
      </c>
      <c r="AD28" s="36" t="s">
        <v>80</v>
      </c>
      <c r="AE28" s="36">
        <v>0.6</v>
      </c>
      <c r="AF28" s="36" t="s">
        <v>127</v>
      </c>
      <c r="AG28" s="36" t="s">
        <v>52</v>
      </c>
      <c r="AH28" s="55" t="s">
        <v>134</v>
      </c>
      <c r="AI28" s="34" t="s">
        <v>97</v>
      </c>
      <c r="AJ28" s="36" t="s">
        <v>53</v>
      </c>
      <c r="AK28" s="36" t="s">
        <v>54</v>
      </c>
      <c r="AL28" s="38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10"/>
      <c r="BP28" s="38"/>
      <c r="BQ28" s="34"/>
      <c r="BR28" s="51"/>
      <c r="BS28" s="71"/>
      <c r="BT28" s="34"/>
      <c r="BV28" s="76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6"/>
      <c r="CO28" s="76"/>
      <c r="CP28" s="76"/>
    </row>
    <row r="29" spans="1:94" ht="10.199999999999999" x14ac:dyDescent="0.2">
      <c r="A29" s="32"/>
      <c r="B29" s="34">
        <v>6</v>
      </c>
      <c r="C29" s="35" t="s">
        <v>55</v>
      </c>
      <c r="D29" s="35" t="s">
        <v>37</v>
      </c>
      <c r="E29" s="34" t="s">
        <v>140</v>
      </c>
      <c r="F29" s="32"/>
      <c r="G29" s="37" t="s">
        <v>39</v>
      </c>
      <c r="H29" s="98"/>
      <c r="I29" s="36" t="s">
        <v>117</v>
      </c>
      <c r="J29" s="36" t="s">
        <v>92</v>
      </c>
      <c r="K29" s="36" t="s">
        <v>347</v>
      </c>
      <c r="L29" s="36">
        <v>50</v>
      </c>
      <c r="M29" s="36">
        <v>1</v>
      </c>
      <c r="N29" s="36" t="s">
        <v>45</v>
      </c>
      <c r="O29" s="36"/>
      <c r="P29" s="36" t="s">
        <v>50</v>
      </c>
      <c r="Q29" s="36" t="s">
        <v>70</v>
      </c>
      <c r="R29" s="36" t="s">
        <v>77</v>
      </c>
      <c r="S29" s="36" t="s">
        <v>78</v>
      </c>
      <c r="T29" s="36">
        <v>0.4</v>
      </c>
      <c r="U29" s="36" t="s">
        <v>126</v>
      </c>
      <c r="V29" s="36" t="s">
        <v>127</v>
      </c>
      <c r="W29" s="36" t="s">
        <v>51</v>
      </c>
      <c r="X29" s="36">
        <v>0.4</v>
      </c>
      <c r="Y29" s="61" t="s">
        <v>37</v>
      </c>
      <c r="Z29" s="61" t="s">
        <v>37</v>
      </c>
      <c r="AA29" s="61" t="s">
        <v>37</v>
      </c>
      <c r="AB29" s="36" t="s">
        <v>127</v>
      </c>
      <c r="AC29" s="36" t="s">
        <v>46</v>
      </c>
      <c r="AD29" s="36" t="s">
        <v>80</v>
      </c>
      <c r="AE29" s="36">
        <v>0.6</v>
      </c>
      <c r="AF29" s="36" t="s">
        <v>127</v>
      </c>
      <c r="AG29" s="36" t="s">
        <v>52</v>
      </c>
      <c r="AH29" s="55" t="s">
        <v>135</v>
      </c>
      <c r="AI29" s="34" t="s">
        <v>97</v>
      </c>
      <c r="AJ29" s="36" t="s">
        <v>53</v>
      </c>
      <c r="AK29" s="36" t="s">
        <v>54</v>
      </c>
      <c r="AL29" s="38"/>
      <c r="AM29" s="5">
        <v>301.60245143999998</v>
      </c>
      <c r="AN29" s="4">
        <v>16892.1889648</v>
      </c>
      <c r="AO29" s="2">
        <v>111.28958685400001</v>
      </c>
      <c r="AP29" s="81">
        <v>54.240466594700003</v>
      </c>
      <c r="AQ29" s="2">
        <v>176.236746181</v>
      </c>
      <c r="AR29" s="5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10"/>
      <c r="BP29" s="38"/>
      <c r="BQ29" s="34"/>
      <c r="BR29" s="51"/>
      <c r="BS29" s="71" t="s">
        <v>141</v>
      </c>
      <c r="BT29" s="34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</row>
    <row r="30" spans="1:94" ht="10.199999999999999" x14ac:dyDescent="0.2">
      <c r="A30" s="32"/>
      <c r="B30" s="34">
        <v>7</v>
      </c>
      <c r="C30" s="35" t="s">
        <v>55</v>
      </c>
      <c r="D30" s="35" t="s">
        <v>37</v>
      </c>
      <c r="E30" s="34" t="s">
        <v>140</v>
      </c>
      <c r="F30" s="32"/>
      <c r="G30" s="37" t="s">
        <v>39</v>
      </c>
      <c r="H30" s="98"/>
      <c r="I30" s="36" t="s">
        <v>117</v>
      </c>
      <c r="J30" s="36" t="s">
        <v>92</v>
      </c>
      <c r="K30" s="36" t="s">
        <v>347</v>
      </c>
      <c r="L30" s="36">
        <v>50</v>
      </c>
      <c r="M30" s="36">
        <v>1</v>
      </c>
      <c r="N30" s="36" t="s">
        <v>45</v>
      </c>
      <c r="O30" s="36"/>
      <c r="P30" s="36" t="s">
        <v>50</v>
      </c>
      <c r="Q30" s="36" t="s">
        <v>70</v>
      </c>
      <c r="R30" s="36" t="s">
        <v>77</v>
      </c>
      <c r="S30" s="36" t="s">
        <v>78</v>
      </c>
      <c r="T30" s="36">
        <v>0.4</v>
      </c>
      <c r="U30" s="36" t="s">
        <v>126</v>
      </c>
      <c r="V30" s="55" t="s">
        <v>136</v>
      </c>
      <c r="W30" s="36" t="s">
        <v>51</v>
      </c>
      <c r="X30" s="36">
        <v>0.4</v>
      </c>
      <c r="Y30" s="61" t="s">
        <v>37</v>
      </c>
      <c r="Z30" s="61" t="s">
        <v>37</v>
      </c>
      <c r="AA30" s="61" t="s">
        <v>37</v>
      </c>
      <c r="AB30" s="55" t="s">
        <v>136</v>
      </c>
      <c r="AC30" s="36" t="s">
        <v>46</v>
      </c>
      <c r="AD30" s="36" t="s">
        <v>80</v>
      </c>
      <c r="AE30" s="36">
        <v>0.6</v>
      </c>
      <c r="AF30" s="55" t="s">
        <v>136</v>
      </c>
      <c r="AG30" s="36" t="s">
        <v>52</v>
      </c>
      <c r="AH30" s="36" t="s">
        <v>128</v>
      </c>
      <c r="AI30" s="34" t="s">
        <v>97</v>
      </c>
      <c r="AJ30" s="36" t="s">
        <v>53</v>
      </c>
      <c r="AK30" s="36" t="s">
        <v>54</v>
      </c>
      <c r="AL30" s="38"/>
      <c r="AM30" s="5">
        <v>75.434106862899995</v>
      </c>
      <c r="AN30" s="5">
        <v>29.617054939300001</v>
      </c>
      <c r="AO30" s="5">
        <v>65.269473523599999</v>
      </c>
      <c r="AP30" s="81">
        <v>31.8993703127</v>
      </c>
      <c r="AQ30" s="2">
        <v>68.242052002400001</v>
      </c>
      <c r="AR30" s="5">
        <v>33.5796848536</v>
      </c>
      <c r="AS30" s="2">
        <v>65.212888820900005</v>
      </c>
      <c r="AT30" s="81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10"/>
      <c r="BP30" s="38"/>
      <c r="BQ30" s="34"/>
      <c r="BR30" s="51"/>
      <c r="BS30" s="71" t="s">
        <v>142</v>
      </c>
      <c r="BT30" s="34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</row>
    <row r="31" spans="1:94" ht="10.199999999999999" x14ac:dyDescent="0.2">
      <c r="A31" s="32"/>
      <c r="B31" s="34">
        <v>8</v>
      </c>
      <c r="C31" s="35" t="s">
        <v>55</v>
      </c>
      <c r="D31" s="35" t="s">
        <v>37</v>
      </c>
      <c r="E31" s="34" t="s">
        <v>140</v>
      </c>
      <c r="F31" s="32"/>
      <c r="G31" s="37" t="s">
        <v>39</v>
      </c>
      <c r="H31" s="98"/>
      <c r="I31" s="36" t="s">
        <v>117</v>
      </c>
      <c r="J31" s="36" t="s">
        <v>92</v>
      </c>
      <c r="K31" s="36" t="s">
        <v>347</v>
      </c>
      <c r="L31" s="36">
        <v>50</v>
      </c>
      <c r="M31" s="36">
        <v>1</v>
      </c>
      <c r="N31" s="36" t="s">
        <v>45</v>
      </c>
      <c r="O31" s="36"/>
      <c r="P31" s="36" t="s">
        <v>50</v>
      </c>
      <c r="Q31" s="36" t="s">
        <v>70</v>
      </c>
      <c r="R31" s="36" t="s">
        <v>77</v>
      </c>
      <c r="S31" s="36" t="s">
        <v>78</v>
      </c>
      <c r="T31" s="36">
        <v>0.4</v>
      </c>
      <c r="U31" s="36" t="s">
        <v>126</v>
      </c>
      <c r="V31" s="55" t="s">
        <v>137</v>
      </c>
      <c r="W31" s="36" t="s">
        <v>51</v>
      </c>
      <c r="X31" s="36">
        <v>0.4</v>
      </c>
      <c r="Y31" s="61" t="s">
        <v>37</v>
      </c>
      <c r="Z31" s="61" t="s">
        <v>37</v>
      </c>
      <c r="AA31" s="61" t="s">
        <v>37</v>
      </c>
      <c r="AB31" s="55" t="s">
        <v>137</v>
      </c>
      <c r="AC31" s="36" t="s">
        <v>46</v>
      </c>
      <c r="AD31" s="36" t="s">
        <v>80</v>
      </c>
      <c r="AE31" s="36">
        <v>0.6</v>
      </c>
      <c r="AF31" s="55" t="s">
        <v>137</v>
      </c>
      <c r="AG31" s="36" t="s">
        <v>52</v>
      </c>
      <c r="AH31" s="36" t="s">
        <v>128</v>
      </c>
      <c r="AI31" s="34" t="s">
        <v>97</v>
      </c>
      <c r="AJ31" s="36" t="s">
        <v>53</v>
      </c>
      <c r="AK31" s="36" t="s">
        <v>54</v>
      </c>
      <c r="AL31" s="38"/>
      <c r="AM31" s="5">
        <v>67.039791714100005</v>
      </c>
      <c r="AN31" s="5">
        <v>36.455418229099998</v>
      </c>
      <c r="AO31" s="81">
        <v>67.975876537100007</v>
      </c>
      <c r="AP31" s="81">
        <v>50.544086217900002</v>
      </c>
      <c r="AQ31" s="5">
        <v>65.323341606200003</v>
      </c>
      <c r="AR31" s="5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10"/>
      <c r="BP31" s="38"/>
      <c r="BQ31" s="34"/>
      <c r="BR31" s="51"/>
      <c r="BS31" s="65" t="s">
        <v>143</v>
      </c>
      <c r="BT31" s="34"/>
      <c r="BV31" s="76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6"/>
      <c r="CO31" s="76"/>
      <c r="CP31" s="76"/>
    </row>
    <row r="32" spans="1:94" ht="10.199999999999999" x14ac:dyDescent="0.2">
      <c r="A32" s="32"/>
      <c r="B32" s="34">
        <v>9</v>
      </c>
      <c r="C32" s="35" t="s">
        <v>55</v>
      </c>
      <c r="D32" s="35" t="s">
        <v>37</v>
      </c>
      <c r="E32" s="34" t="s">
        <v>140</v>
      </c>
      <c r="F32" s="32"/>
      <c r="G32" s="37" t="s">
        <v>39</v>
      </c>
      <c r="H32" s="98"/>
      <c r="I32" s="36" t="s">
        <v>117</v>
      </c>
      <c r="J32" s="36" t="s">
        <v>92</v>
      </c>
      <c r="K32" s="36" t="s">
        <v>347</v>
      </c>
      <c r="L32" s="36">
        <v>50</v>
      </c>
      <c r="M32" s="36">
        <v>1</v>
      </c>
      <c r="N32" s="36" t="s">
        <v>45</v>
      </c>
      <c r="O32" s="36"/>
      <c r="P32" s="36" t="s">
        <v>50</v>
      </c>
      <c r="Q32" s="36" t="s">
        <v>70</v>
      </c>
      <c r="R32" s="36" t="s">
        <v>77</v>
      </c>
      <c r="S32" s="36" t="s">
        <v>78</v>
      </c>
      <c r="T32" s="36">
        <v>0.4</v>
      </c>
      <c r="U32" s="36" t="s">
        <v>126</v>
      </c>
      <c r="V32" s="55" t="s">
        <v>139</v>
      </c>
      <c r="W32" s="36" t="s">
        <v>51</v>
      </c>
      <c r="X32" s="36">
        <v>0.4</v>
      </c>
      <c r="Y32" s="61" t="s">
        <v>37</v>
      </c>
      <c r="Z32" s="61" t="s">
        <v>37</v>
      </c>
      <c r="AA32" s="61" t="s">
        <v>37</v>
      </c>
      <c r="AB32" s="55" t="s">
        <v>139</v>
      </c>
      <c r="AC32" s="36" t="s">
        <v>46</v>
      </c>
      <c r="AD32" s="36" t="s">
        <v>80</v>
      </c>
      <c r="AE32" s="36">
        <v>0.6</v>
      </c>
      <c r="AF32" s="55" t="s">
        <v>139</v>
      </c>
      <c r="AG32" s="36" t="s">
        <v>52</v>
      </c>
      <c r="AH32" s="36" t="s">
        <v>128</v>
      </c>
      <c r="AI32" s="34" t="s">
        <v>113</v>
      </c>
      <c r="AJ32" s="36" t="s">
        <v>53</v>
      </c>
      <c r="AK32" s="36" t="s">
        <v>54</v>
      </c>
      <c r="AL32" s="38"/>
      <c r="AM32" s="5">
        <v>67.380947430899994</v>
      </c>
      <c r="AN32" s="5">
        <v>36.510327816</v>
      </c>
      <c r="AO32" s="81">
        <v>79.456477772100001</v>
      </c>
      <c r="AP32" s="81">
        <v>50.3559608459</v>
      </c>
      <c r="AQ32" s="5">
        <v>66.444972988000004</v>
      </c>
      <c r="AR32" s="5">
        <v>35.984395682799999</v>
      </c>
      <c r="AS32" s="81">
        <v>58.0789651455</v>
      </c>
      <c r="AT32" s="81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10"/>
      <c r="BP32" s="38"/>
      <c r="BQ32" s="34"/>
      <c r="BR32" s="51"/>
      <c r="BS32" s="71" t="s">
        <v>144</v>
      </c>
      <c r="BT32" s="34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</row>
    <row r="33" spans="1:97" ht="10.199999999999999" x14ac:dyDescent="0.2">
      <c r="A33" s="32"/>
      <c r="B33" s="34">
        <v>10</v>
      </c>
      <c r="C33" s="35" t="s">
        <v>55</v>
      </c>
      <c r="D33" s="35" t="s">
        <v>37</v>
      </c>
      <c r="E33" s="34" t="s">
        <v>140</v>
      </c>
      <c r="F33" s="32"/>
      <c r="G33" s="37" t="s">
        <v>39</v>
      </c>
      <c r="H33" s="98"/>
      <c r="I33" s="36" t="s">
        <v>117</v>
      </c>
      <c r="J33" s="36" t="s">
        <v>92</v>
      </c>
      <c r="K33" s="36" t="s">
        <v>347</v>
      </c>
      <c r="L33" s="36">
        <v>50</v>
      </c>
      <c r="M33" s="36">
        <v>1</v>
      </c>
      <c r="N33" s="36" t="s">
        <v>45</v>
      </c>
      <c r="O33" s="36"/>
      <c r="P33" s="36" t="s">
        <v>50</v>
      </c>
      <c r="Q33" s="36" t="s">
        <v>70</v>
      </c>
      <c r="R33" s="36" t="s">
        <v>77</v>
      </c>
      <c r="S33" s="36" t="s">
        <v>78</v>
      </c>
      <c r="T33" s="36">
        <v>0.4</v>
      </c>
      <c r="U33" s="36" t="s">
        <v>126</v>
      </c>
      <c r="V33" s="36" t="s">
        <v>127</v>
      </c>
      <c r="W33" s="36" t="s">
        <v>51</v>
      </c>
      <c r="X33" s="36">
        <v>0.4</v>
      </c>
      <c r="Y33" s="61" t="s">
        <v>37</v>
      </c>
      <c r="Z33" s="61" t="s">
        <v>37</v>
      </c>
      <c r="AA33" s="61" t="s">
        <v>37</v>
      </c>
      <c r="AB33" s="36" t="s">
        <v>127</v>
      </c>
      <c r="AC33" s="36" t="s">
        <v>46</v>
      </c>
      <c r="AD33" s="36" t="s">
        <v>80</v>
      </c>
      <c r="AE33" s="36">
        <v>0.6</v>
      </c>
      <c r="AF33" s="36" t="s">
        <v>127</v>
      </c>
      <c r="AG33" s="36" t="s">
        <v>52</v>
      </c>
      <c r="AH33" s="36" t="s">
        <v>128</v>
      </c>
      <c r="AI33" s="34" t="s">
        <v>113</v>
      </c>
      <c r="AJ33" s="36" t="s">
        <v>53</v>
      </c>
      <c r="AK33" s="36" t="s">
        <v>54</v>
      </c>
      <c r="AL33" s="38"/>
      <c r="AM33" s="5">
        <v>75.310513687899999</v>
      </c>
      <c r="AN33" s="5">
        <v>40.291246891</v>
      </c>
      <c r="AO33" s="81">
        <v>78.653348225499997</v>
      </c>
      <c r="AP33" s="81">
        <v>44.365458250000003</v>
      </c>
      <c r="AQ33" s="5">
        <v>77.210738532500002</v>
      </c>
      <c r="AR33" s="5">
        <v>13.9765846729</v>
      </c>
      <c r="AS33" s="81">
        <v>79.274264788599993</v>
      </c>
      <c r="AT33" s="81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10"/>
      <c r="BP33" s="38"/>
      <c r="BQ33" s="34"/>
      <c r="BR33" s="51"/>
      <c r="BS33" s="71" t="s">
        <v>221</v>
      </c>
      <c r="BT33" s="34"/>
    </row>
    <row r="34" spans="1:97" ht="10.199999999999999" x14ac:dyDescent="0.2">
      <c r="A34" s="32"/>
      <c r="B34" s="34">
        <v>11</v>
      </c>
      <c r="C34" s="35" t="s">
        <v>55</v>
      </c>
      <c r="D34" s="35" t="s">
        <v>37</v>
      </c>
      <c r="E34" s="34" t="s">
        <v>140</v>
      </c>
      <c r="F34" s="32"/>
      <c r="G34" s="37" t="s">
        <v>39</v>
      </c>
      <c r="H34" s="98"/>
      <c r="I34" s="36" t="s">
        <v>117</v>
      </c>
      <c r="J34" s="36" t="s">
        <v>92</v>
      </c>
      <c r="K34" s="36" t="s">
        <v>347</v>
      </c>
      <c r="L34" s="36">
        <v>50</v>
      </c>
      <c r="M34" s="36">
        <v>1</v>
      </c>
      <c r="N34" s="36" t="s">
        <v>45</v>
      </c>
      <c r="O34" s="36"/>
      <c r="P34" s="36" t="s">
        <v>50</v>
      </c>
      <c r="Q34" s="36" t="s">
        <v>70</v>
      </c>
      <c r="R34" s="36" t="s">
        <v>77</v>
      </c>
      <c r="S34" s="36" t="s">
        <v>78</v>
      </c>
      <c r="T34" s="55">
        <v>0.3</v>
      </c>
      <c r="U34" s="36" t="s">
        <v>126</v>
      </c>
      <c r="V34" s="36" t="s">
        <v>127</v>
      </c>
      <c r="W34" s="36" t="s">
        <v>51</v>
      </c>
      <c r="X34" s="55">
        <v>0.2</v>
      </c>
      <c r="Y34" s="61" t="s">
        <v>37</v>
      </c>
      <c r="Z34" s="61" t="s">
        <v>37</v>
      </c>
      <c r="AA34" s="61" t="s">
        <v>37</v>
      </c>
      <c r="AB34" s="36" t="s">
        <v>127</v>
      </c>
      <c r="AC34" s="36" t="s">
        <v>46</v>
      </c>
      <c r="AD34" s="36" t="s">
        <v>80</v>
      </c>
      <c r="AE34" s="36">
        <v>0.6</v>
      </c>
      <c r="AF34" s="36" t="s">
        <v>127</v>
      </c>
      <c r="AG34" s="36" t="s">
        <v>52</v>
      </c>
      <c r="AH34" s="36" t="s">
        <v>128</v>
      </c>
      <c r="AI34" s="34" t="s">
        <v>113</v>
      </c>
      <c r="AJ34" s="36" t="s">
        <v>53</v>
      </c>
      <c r="AK34" s="36" t="s">
        <v>54</v>
      </c>
      <c r="AL34" s="38"/>
      <c r="AM34" s="5">
        <v>67.827765775399996</v>
      </c>
      <c r="AN34" s="5">
        <v>41.0564548969</v>
      </c>
      <c r="AO34" s="2">
        <v>73.961524739400005</v>
      </c>
      <c r="AP34" s="81">
        <v>32.484589099899999</v>
      </c>
      <c r="AQ34" s="5">
        <v>78.233299234599997</v>
      </c>
      <c r="AR34" s="5">
        <v>39.546580910700001</v>
      </c>
      <c r="AS34" s="81">
        <v>69.422003711499997</v>
      </c>
      <c r="AT34" s="81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10"/>
      <c r="BP34" s="38"/>
      <c r="BQ34" s="34"/>
      <c r="BR34" s="51"/>
      <c r="BS34" s="71" t="s">
        <v>145</v>
      </c>
      <c r="BT34" s="34"/>
    </row>
    <row r="35" spans="1:97" ht="4.95" customHeight="1" x14ac:dyDescent="0.2">
      <c r="A35" s="32"/>
      <c r="B35" s="38"/>
      <c r="C35" s="40"/>
      <c r="D35" s="40"/>
      <c r="E35" s="38"/>
      <c r="F35" s="32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72"/>
      <c r="CE35" s="72"/>
      <c r="CF35" s="72"/>
      <c r="CG35" s="72"/>
      <c r="CH35" s="72"/>
      <c r="CI35" s="72"/>
      <c r="CJ35" s="72"/>
      <c r="CK35" s="72"/>
      <c r="CL35" s="72"/>
      <c r="CM35" s="72"/>
    </row>
    <row r="36" spans="1:97" s="46" customFormat="1" ht="10.199999999999999" x14ac:dyDescent="0.2">
      <c r="A36" s="32"/>
      <c r="B36" s="32" t="s">
        <v>41</v>
      </c>
      <c r="C36" s="43"/>
      <c r="D36" s="43"/>
      <c r="E36" s="32" t="s">
        <v>146</v>
      </c>
      <c r="F36" s="32"/>
      <c r="G36" s="32"/>
      <c r="H36" s="32" t="s">
        <v>239</v>
      </c>
      <c r="I36" s="32" t="s">
        <v>117</v>
      </c>
      <c r="J36" s="32" t="s">
        <v>170</v>
      </c>
      <c r="K36" s="32" t="s">
        <v>348</v>
      </c>
      <c r="L36" s="32">
        <v>50</v>
      </c>
      <c r="M36" s="32">
        <v>1</v>
      </c>
      <c r="N36" s="32" t="s">
        <v>45</v>
      </c>
      <c r="O36" s="32">
        <v>62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32"/>
      <c r="BQ36" s="32"/>
      <c r="BR36" s="43"/>
      <c r="BS36" s="73"/>
      <c r="BT36" s="32"/>
    </row>
    <row r="37" spans="1:97" ht="10.199999999999999" x14ac:dyDescent="0.2">
      <c r="A37" s="32"/>
      <c r="B37" s="34">
        <v>0</v>
      </c>
      <c r="C37" s="51" t="s">
        <v>168</v>
      </c>
      <c r="D37" s="51" t="s">
        <v>37</v>
      </c>
      <c r="E37" s="34" t="s">
        <v>146</v>
      </c>
      <c r="F37" s="32"/>
      <c r="G37" s="37" t="s">
        <v>39</v>
      </c>
      <c r="H37" s="98" t="s">
        <v>239</v>
      </c>
      <c r="I37" s="34" t="s">
        <v>169</v>
      </c>
      <c r="J37" s="34" t="s">
        <v>170</v>
      </c>
      <c r="K37" s="34" t="s">
        <v>348</v>
      </c>
      <c r="L37" s="34">
        <v>60</v>
      </c>
      <c r="M37" s="34">
        <v>1</v>
      </c>
      <c r="N37" s="34" t="s">
        <v>45</v>
      </c>
      <c r="O37" s="34">
        <v>62</v>
      </c>
      <c r="P37" s="34" t="s">
        <v>242</v>
      </c>
      <c r="Q37" s="34" t="s">
        <v>46</v>
      </c>
      <c r="R37" s="34" t="s">
        <v>190</v>
      </c>
      <c r="S37" s="34" t="s">
        <v>174</v>
      </c>
      <c r="T37" s="34" t="s">
        <v>175</v>
      </c>
      <c r="U37" s="34" t="s">
        <v>176</v>
      </c>
      <c r="V37" s="34" t="s">
        <v>127</v>
      </c>
      <c r="W37" s="34" t="s">
        <v>178</v>
      </c>
      <c r="X37" s="34" t="s">
        <v>184</v>
      </c>
      <c r="Y37" s="34" t="s">
        <v>186</v>
      </c>
      <c r="Z37" s="34" t="s">
        <v>171</v>
      </c>
      <c r="AA37" s="34" t="s">
        <v>172</v>
      </c>
      <c r="AB37" s="34" t="s">
        <v>127</v>
      </c>
      <c r="AC37" s="34" t="s">
        <v>46</v>
      </c>
      <c r="AD37" s="34" t="s">
        <v>179</v>
      </c>
      <c r="AE37" s="34" t="s">
        <v>183</v>
      </c>
      <c r="AF37" s="34" t="s">
        <v>127</v>
      </c>
      <c r="AG37" s="34" t="s">
        <v>58</v>
      </c>
      <c r="AH37" s="34" t="s">
        <v>128</v>
      </c>
      <c r="AI37" s="34" t="s">
        <v>188</v>
      </c>
      <c r="AJ37" s="34" t="s">
        <v>53</v>
      </c>
      <c r="AK37" s="34" t="s">
        <v>54</v>
      </c>
      <c r="AL37" s="38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06">
        <v>40.974152486599998</v>
      </c>
      <c r="BN37" s="106">
        <v>40.252479559299999</v>
      </c>
      <c r="BO37" s="10">
        <v>60</v>
      </c>
      <c r="BP37" s="38"/>
      <c r="BQ37" s="34"/>
      <c r="BR37" s="51"/>
      <c r="BS37" s="71" t="s">
        <v>218</v>
      </c>
      <c r="BT37" s="34"/>
    </row>
    <row r="38" spans="1:97" ht="10.199999999999999" x14ac:dyDescent="0.2">
      <c r="A38" s="32"/>
      <c r="B38" s="34">
        <v>1</v>
      </c>
      <c r="C38" s="51" t="s">
        <v>168</v>
      </c>
      <c r="D38" s="51" t="s">
        <v>37</v>
      </c>
      <c r="E38" s="34" t="s">
        <v>146</v>
      </c>
      <c r="F38" s="32"/>
      <c r="G38" s="37" t="s">
        <v>39</v>
      </c>
      <c r="H38" s="98" t="s">
        <v>239</v>
      </c>
      <c r="I38" s="34" t="s">
        <v>169</v>
      </c>
      <c r="J38" s="34" t="s">
        <v>170</v>
      </c>
      <c r="K38" s="34" t="s">
        <v>348</v>
      </c>
      <c r="L38" s="34">
        <v>60</v>
      </c>
      <c r="M38" s="34">
        <v>1</v>
      </c>
      <c r="N38" s="34" t="s">
        <v>45</v>
      </c>
      <c r="O38" s="34">
        <v>62</v>
      </c>
      <c r="P38" s="34" t="s">
        <v>242</v>
      </c>
      <c r="Q38" s="34" t="s">
        <v>46</v>
      </c>
      <c r="R38" s="34" t="s">
        <v>190</v>
      </c>
      <c r="S38" s="34" t="s">
        <v>189</v>
      </c>
      <c r="T38" s="34" t="s">
        <v>191</v>
      </c>
      <c r="U38" s="34" t="s">
        <v>192</v>
      </c>
      <c r="V38" s="34" t="s">
        <v>127</v>
      </c>
      <c r="W38" s="34" t="s">
        <v>178</v>
      </c>
      <c r="X38" s="34" t="s">
        <v>194</v>
      </c>
      <c r="Y38" s="34" t="s">
        <v>193</v>
      </c>
      <c r="Z38" s="34" t="s">
        <v>171</v>
      </c>
      <c r="AA38" s="34" t="s">
        <v>195</v>
      </c>
      <c r="AB38" s="34" t="s">
        <v>127</v>
      </c>
      <c r="AC38" s="34" t="s">
        <v>46</v>
      </c>
      <c r="AD38" s="34" t="s">
        <v>179</v>
      </c>
      <c r="AE38" s="34" t="s">
        <v>184</v>
      </c>
      <c r="AF38" s="34" t="s">
        <v>127</v>
      </c>
      <c r="AG38" s="34" t="s">
        <v>58</v>
      </c>
      <c r="AH38" s="34" t="s">
        <v>128</v>
      </c>
      <c r="AI38" s="34" t="s">
        <v>196</v>
      </c>
      <c r="AJ38" s="34" t="s">
        <v>53</v>
      </c>
      <c r="AK38" s="34" t="s">
        <v>54</v>
      </c>
      <c r="AL38" s="38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07">
        <v>42.314071614500001</v>
      </c>
      <c r="BN38" s="107">
        <v>41.453146885099997</v>
      </c>
      <c r="BO38" s="10">
        <v>60</v>
      </c>
      <c r="BP38" s="38"/>
      <c r="BQ38" s="34"/>
      <c r="BR38" s="51"/>
      <c r="BS38" s="71" t="s">
        <v>219</v>
      </c>
      <c r="BT38" s="34"/>
    </row>
    <row r="39" spans="1:97" ht="10.199999999999999" x14ac:dyDescent="0.2">
      <c r="A39" s="32"/>
      <c r="B39" s="34">
        <v>2</v>
      </c>
      <c r="C39" s="51" t="s">
        <v>168</v>
      </c>
      <c r="D39" s="51" t="s">
        <v>37</v>
      </c>
      <c r="E39" s="34" t="s">
        <v>146</v>
      </c>
      <c r="F39" s="32"/>
      <c r="G39" s="37" t="s">
        <v>39</v>
      </c>
      <c r="H39" s="98" t="s">
        <v>239</v>
      </c>
      <c r="I39" s="34" t="s">
        <v>169</v>
      </c>
      <c r="J39" s="34" t="s">
        <v>170</v>
      </c>
      <c r="K39" s="34" t="s">
        <v>348</v>
      </c>
      <c r="L39" s="34">
        <v>60</v>
      </c>
      <c r="M39" s="34">
        <v>1</v>
      </c>
      <c r="N39" s="34" t="s">
        <v>45</v>
      </c>
      <c r="O39" s="34">
        <v>62</v>
      </c>
      <c r="P39" s="34" t="s">
        <v>242</v>
      </c>
      <c r="Q39" s="34" t="s">
        <v>46</v>
      </c>
      <c r="R39" s="34" t="s">
        <v>171</v>
      </c>
      <c r="S39" s="34" t="s">
        <v>172</v>
      </c>
      <c r="T39" s="34" t="s">
        <v>173</v>
      </c>
      <c r="U39" s="34" t="s">
        <v>177</v>
      </c>
      <c r="V39" s="34" t="s">
        <v>50</v>
      </c>
      <c r="W39" s="34" t="s">
        <v>178</v>
      </c>
      <c r="X39" s="34" t="s">
        <v>173</v>
      </c>
      <c r="Y39" s="34" t="s">
        <v>173</v>
      </c>
      <c r="Z39" s="34" t="s">
        <v>171</v>
      </c>
      <c r="AA39" s="34" t="s">
        <v>172</v>
      </c>
      <c r="AB39" s="34" t="s">
        <v>50</v>
      </c>
      <c r="AC39" s="34" t="s">
        <v>46</v>
      </c>
      <c r="AD39" s="34" t="s">
        <v>179</v>
      </c>
      <c r="AE39" s="34" t="s">
        <v>173</v>
      </c>
      <c r="AF39" s="34" t="s">
        <v>50</v>
      </c>
      <c r="AG39" s="34" t="s">
        <v>58</v>
      </c>
      <c r="AH39" s="34" t="s">
        <v>135</v>
      </c>
      <c r="AI39" s="34" t="s">
        <v>181</v>
      </c>
      <c r="AJ39" s="34" t="s">
        <v>53</v>
      </c>
      <c r="AK39" s="34" t="s">
        <v>54</v>
      </c>
      <c r="AL39" s="38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08">
        <v>52.014397136500001</v>
      </c>
      <c r="BN39" s="108">
        <v>378477030.71899998</v>
      </c>
      <c r="BO39" s="10">
        <v>31</v>
      </c>
      <c r="BP39" s="38"/>
      <c r="BQ39" s="34"/>
      <c r="BR39" s="51"/>
      <c r="BS39" s="71"/>
      <c r="BT39" s="34"/>
    </row>
    <row r="40" spans="1:97" ht="10.199999999999999" x14ac:dyDescent="0.2">
      <c r="A40" s="32"/>
      <c r="B40" s="34">
        <v>3</v>
      </c>
      <c r="C40" s="51" t="s">
        <v>168</v>
      </c>
      <c r="D40" s="51" t="s">
        <v>37</v>
      </c>
      <c r="E40" s="34" t="s">
        <v>146</v>
      </c>
      <c r="F40" s="32"/>
      <c r="G40" s="37" t="s">
        <v>39</v>
      </c>
      <c r="H40" s="98" t="s">
        <v>239</v>
      </c>
      <c r="I40" s="34" t="s">
        <v>169</v>
      </c>
      <c r="J40" s="34" t="s">
        <v>170</v>
      </c>
      <c r="K40" s="34" t="s">
        <v>348</v>
      </c>
      <c r="L40" s="34">
        <v>500</v>
      </c>
      <c r="M40" s="34">
        <v>1</v>
      </c>
      <c r="N40" s="34" t="s">
        <v>45</v>
      </c>
      <c r="O40" s="34">
        <v>62</v>
      </c>
      <c r="P40" s="34" t="s">
        <v>243</v>
      </c>
      <c r="Q40" s="49" t="s">
        <v>46</v>
      </c>
      <c r="R40" s="34" t="s">
        <v>199</v>
      </c>
      <c r="S40" s="34" t="s">
        <v>198</v>
      </c>
      <c r="T40" s="49" t="s">
        <v>197</v>
      </c>
      <c r="U40" s="49" t="s">
        <v>200</v>
      </c>
      <c r="V40" s="34" t="s">
        <v>127</v>
      </c>
      <c r="W40" s="34" t="s">
        <v>178</v>
      </c>
      <c r="X40" s="34" t="s">
        <v>197</v>
      </c>
      <c r="Y40" s="49" t="s">
        <v>202</v>
      </c>
      <c r="Z40" s="49" t="s">
        <v>199</v>
      </c>
      <c r="AA40" s="49" t="s">
        <v>198</v>
      </c>
      <c r="AB40" s="34" t="s">
        <v>127</v>
      </c>
      <c r="AC40" s="49" t="s">
        <v>46</v>
      </c>
      <c r="AD40" s="34" t="s">
        <v>179</v>
      </c>
      <c r="AE40" s="49" t="s">
        <v>184</v>
      </c>
      <c r="AF40" s="34" t="s">
        <v>127</v>
      </c>
      <c r="AG40" s="34" t="s">
        <v>58</v>
      </c>
      <c r="AH40" s="49" t="s">
        <v>135</v>
      </c>
      <c r="AI40" s="49" t="s">
        <v>181</v>
      </c>
      <c r="AJ40" s="49" t="s">
        <v>53</v>
      </c>
      <c r="AK40" s="49" t="s">
        <v>54</v>
      </c>
      <c r="AL40" s="38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08">
        <v>6.1083165388299996</v>
      </c>
      <c r="BN40" s="108">
        <v>6.2542171527899999</v>
      </c>
      <c r="BO40" s="10">
        <v>33</v>
      </c>
      <c r="BP40" s="38"/>
      <c r="BQ40" s="34"/>
      <c r="BR40" s="51"/>
      <c r="BS40" s="71" t="s">
        <v>220</v>
      </c>
      <c r="BT40" s="49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</row>
    <row r="41" spans="1:97" ht="10.199999999999999" x14ac:dyDescent="0.2">
      <c r="A41" s="32"/>
      <c r="B41" s="49">
        <v>4</v>
      </c>
      <c r="C41" s="79" t="s">
        <v>168</v>
      </c>
      <c r="D41" s="51" t="s">
        <v>37</v>
      </c>
      <c r="E41" s="34" t="s">
        <v>146</v>
      </c>
      <c r="F41" s="32"/>
      <c r="G41" s="37" t="s">
        <v>39</v>
      </c>
      <c r="H41" s="98" t="s">
        <v>239</v>
      </c>
      <c r="I41" s="34" t="s">
        <v>169</v>
      </c>
      <c r="J41" s="34" t="s">
        <v>170</v>
      </c>
      <c r="K41" s="34" t="s">
        <v>348</v>
      </c>
      <c r="L41" s="34">
        <v>500</v>
      </c>
      <c r="M41" s="34">
        <v>1</v>
      </c>
      <c r="N41" s="34" t="s">
        <v>45</v>
      </c>
      <c r="O41" s="34">
        <v>62</v>
      </c>
      <c r="P41" s="34" t="s">
        <v>243</v>
      </c>
      <c r="Q41" s="49" t="s">
        <v>46</v>
      </c>
      <c r="R41" s="49" t="s">
        <v>171</v>
      </c>
      <c r="S41" s="49" t="s">
        <v>201</v>
      </c>
      <c r="T41" s="49" t="s">
        <v>184</v>
      </c>
      <c r="U41" s="49" t="s">
        <v>177</v>
      </c>
      <c r="V41" s="34" t="s">
        <v>127</v>
      </c>
      <c r="W41" s="34" t="s">
        <v>178</v>
      </c>
      <c r="X41" s="34" t="s">
        <v>184</v>
      </c>
      <c r="Y41" s="49" t="s">
        <v>186</v>
      </c>
      <c r="Z41" s="49" t="s">
        <v>171</v>
      </c>
      <c r="AA41" s="49" t="s">
        <v>203</v>
      </c>
      <c r="AB41" s="34" t="s">
        <v>127</v>
      </c>
      <c r="AC41" s="49" t="s">
        <v>46</v>
      </c>
      <c r="AD41" s="34" t="s">
        <v>179</v>
      </c>
      <c r="AE41" s="49" t="s">
        <v>184</v>
      </c>
      <c r="AF41" s="34" t="s">
        <v>127</v>
      </c>
      <c r="AG41" s="34" t="s">
        <v>58</v>
      </c>
      <c r="AH41" s="49" t="s">
        <v>135</v>
      </c>
      <c r="AI41" s="49" t="s">
        <v>181</v>
      </c>
      <c r="AJ41" s="49" t="s">
        <v>53</v>
      </c>
      <c r="AK41" s="49" t="s">
        <v>54</v>
      </c>
      <c r="AL41" s="38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08">
        <v>6.1788244098199998</v>
      </c>
      <c r="BN41" s="108">
        <v>6.2292333729599996</v>
      </c>
      <c r="BO41" s="10">
        <v>22</v>
      </c>
      <c r="BP41" s="38"/>
      <c r="BQ41" s="34"/>
      <c r="BR41" s="51"/>
      <c r="BS41" s="71" t="s">
        <v>220</v>
      </c>
      <c r="BT41" s="49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</row>
    <row r="42" spans="1:97" ht="10.199999999999999" x14ac:dyDescent="0.2">
      <c r="A42" s="32"/>
      <c r="B42" s="34">
        <v>5</v>
      </c>
      <c r="C42" s="79" t="s">
        <v>168</v>
      </c>
      <c r="D42" s="51" t="s">
        <v>37</v>
      </c>
      <c r="E42" s="34" t="s">
        <v>146</v>
      </c>
      <c r="F42" s="32"/>
      <c r="G42" s="37" t="s">
        <v>39</v>
      </c>
      <c r="H42" s="98" t="s">
        <v>239</v>
      </c>
      <c r="I42" s="34" t="s">
        <v>169</v>
      </c>
      <c r="J42" s="34" t="s">
        <v>170</v>
      </c>
      <c r="K42" s="34" t="s">
        <v>348</v>
      </c>
      <c r="L42" s="49">
        <v>500</v>
      </c>
      <c r="M42" s="49">
        <v>1</v>
      </c>
      <c r="N42" s="49" t="s">
        <v>45</v>
      </c>
      <c r="O42" s="34">
        <v>62</v>
      </c>
      <c r="P42" s="34" t="s">
        <v>243</v>
      </c>
      <c r="Q42" s="49" t="s">
        <v>46</v>
      </c>
      <c r="R42" s="49" t="s">
        <v>190</v>
      </c>
      <c r="S42" s="49" t="s">
        <v>204</v>
      </c>
      <c r="T42" s="49" t="s">
        <v>175</v>
      </c>
      <c r="U42" s="49" t="s">
        <v>176</v>
      </c>
      <c r="V42" s="34" t="s">
        <v>127</v>
      </c>
      <c r="W42" s="49" t="s">
        <v>178</v>
      </c>
      <c r="X42" s="49" t="s">
        <v>205</v>
      </c>
      <c r="Y42" s="49" t="s">
        <v>206</v>
      </c>
      <c r="Z42" s="49" t="s">
        <v>207</v>
      </c>
      <c r="AA42" s="49" t="s">
        <v>208</v>
      </c>
      <c r="AB42" s="49" t="s">
        <v>127</v>
      </c>
      <c r="AC42" s="49" t="s">
        <v>46</v>
      </c>
      <c r="AD42" s="49" t="s">
        <v>179</v>
      </c>
      <c r="AE42" s="49" t="s">
        <v>209</v>
      </c>
      <c r="AF42" s="49" t="s">
        <v>127</v>
      </c>
      <c r="AG42" s="49" t="s">
        <v>58</v>
      </c>
      <c r="AH42" s="49" t="s">
        <v>135</v>
      </c>
      <c r="AI42" s="49" t="s">
        <v>181</v>
      </c>
      <c r="AJ42" s="49" t="s">
        <v>53</v>
      </c>
      <c r="AK42" s="49" t="s">
        <v>54</v>
      </c>
      <c r="AL42" s="38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08">
        <v>5.5200101017799996</v>
      </c>
      <c r="BN42" s="108">
        <v>5.2966569503800001</v>
      </c>
      <c r="BO42" s="10">
        <v>117</v>
      </c>
      <c r="BP42" s="38"/>
      <c r="BQ42" s="34"/>
      <c r="BR42" s="51"/>
      <c r="BS42" s="71" t="s">
        <v>220</v>
      </c>
      <c r="BT42" s="49"/>
      <c r="BU42" s="76"/>
      <c r="BV42" s="76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6"/>
      <c r="CO42" s="76"/>
      <c r="CP42" s="76"/>
      <c r="CQ42" s="76"/>
      <c r="CR42" s="76"/>
      <c r="CS42" s="76"/>
    </row>
    <row r="43" spans="1:97" ht="10.199999999999999" x14ac:dyDescent="0.2">
      <c r="A43" s="32"/>
      <c r="B43" s="49">
        <v>6</v>
      </c>
      <c r="C43" s="79" t="s">
        <v>168</v>
      </c>
      <c r="D43" s="51" t="s">
        <v>37</v>
      </c>
      <c r="E43" s="34" t="s">
        <v>146</v>
      </c>
      <c r="F43" s="32"/>
      <c r="G43" s="37" t="s">
        <v>39</v>
      </c>
      <c r="H43" s="98" t="s">
        <v>239</v>
      </c>
      <c r="I43" s="34" t="s">
        <v>169</v>
      </c>
      <c r="J43" s="34" t="s">
        <v>170</v>
      </c>
      <c r="K43" s="34" t="s">
        <v>348</v>
      </c>
      <c r="L43" s="49">
        <v>500</v>
      </c>
      <c r="M43" s="49">
        <v>1</v>
      </c>
      <c r="N43" s="49" t="s">
        <v>45</v>
      </c>
      <c r="O43" s="34">
        <v>62</v>
      </c>
      <c r="P43" s="49" t="s">
        <v>182</v>
      </c>
      <c r="Q43" s="49" t="s">
        <v>46</v>
      </c>
      <c r="R43" s="49" t="s">
        <v>210</v>
      </c>
      <c r="S43" s="49" t="s">
        <v>211</v>
      </c>
      <c r="T43" s="49" t="s">
        <v>212</v>
      </c>
      <c r="U43" s="49" t="s">
        <v>213</v>
      </c>
      <c r="V43" s="49" t="s">
        <v>127</v>
      </c>
      <c r="W43" s="49" t="s">
        <v>178</v>
      </c>
      <c r="X43" s="49" t="s">
        <v>184</v>
      </c>
      <c r="Y43" s="49" t="s">
        <v>186</v>
      </c>
      <c r="Z43" s="49" t="s">
        <v>171</v>
      </c>
      <c r="AA43" s="49" t="s">
        <v>203</v>
      </c>
      <c r="AB43" s="49" t="s">
        <v>127</v>
      </c>
      <c r="AC43" s="49" t="s">
        <v>46</v>
      </c>
      <c r="AD43" s="49" t="s">
        <v>214</v>
      </c>
      <c r="AE43" s="49" t="s">
        <v>215</v>
      </c>
      <c r="AF43" s="49" t="s">
        <v>127</v>
      </c>
      <c r="AG43" s="49" t="s">
        <v>58</v>
      </c>
      <c r="AH43" s="49" t="s">
        <v>135</v>
      </c>
      <c r="AI43" s="49" t="s">
        <v>181</v>
      </c>
      <c r="AJ43" s="49" t="s">
        <v>53</v>
      </c>
      <c r="AK43" s="49" t="s">
        <v>54</v>
      </c>
      <c r="AL43" s="38"/>
      <c r="AM43" s="10">
        <v>42.518969578300002</v>
      </c>
      <c r="AN43" s="10">
        <v>40.329695823400002</v>
      </c>
      <c r="AO43" s="10">
        <v>40.585180065000003</v>
      </c>
      <c r="AP43" s="10">
        <v>38.101653672799998</v>
      </c>
      <c r="AQ43" s="10">
        <v>44.868089345900003</v>
      </c>
      <c r="AR43" s="10">
        <v>37.946642706900001</v>
      </c>
      <c r="AS43" s="10">
        <v>41.094451694</v>
      </c>
      <c r="AT43" s="10">
        <v>38.812474059000003</v>
      </c>
      <c r="AU43" s="56">
        <v>39.835185551499997</v>
      </c>
      <c r="AV43" s="56">
        <v>37.167406226600001</v>
      </c>
      <c r="AW43" s="56">
        <v>37.770227356200003</v>
      </c>
      <c r="AX43" s="56">
        <v>37.0616113536</v>
      </c>
      <c r="AY43" s="5">
        <v>38.520841807499998</v>
      </c>
      <c r="AZ43" s="5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08">
        <v>37.292533762300003</v>
      </c>
      <c r="BN43" s="108">
        <v>36.696512414700003</v>
      </c>
      <c r="BO43" s="10">
        <v>227</v>
      </c>
      <c r="BP43" s="38"/>
      <c r="BQ43" s="34"/>
      <c r="BR43" s="51"/>
      <c r="BS43" s="71"/>
      <c r="BT43" s="49"/>
      <c r="BU43" s="76"/>
      <c r="BV43" s="76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6"/>
      <c r="CO43" s="76"/>
      <c r="CP43" s="76"/>
      <c r="CQ43" s="76"/>
      <c r="CR43" s="76"/>
      <c r="CS43" s="76"/>
    </row>
    <row r="44" spans="1:97" ht="10.199999999999999" x14ac:dyDescent="0.2">
      <c r="A44" s="32"/>
      <c r="B44" s="34">
        <v>7</v>
      </c>
      <c r="C44" s="79" t="s">
        <v>168</v>
      </c>
      <c r="D44" s="51" t="s">
        <v>37</v>
      </c>
      <c r="E44" s="34" t="s">
        <v>146</v>
      </c>
      <c r="F44" s="32"/>
      <c r="G44" s="37" t="s">
        <v>39</v>
      </c>
      <c r="H44" s="98" t="s">
        <v>239</v>
      </c>
      <c r="I44" s="34" t="s">
        <v>169</v>
      </c>
      <c r="J44" s="34" t="s">
        <v>170</v>
      </c>
      <c r="K44" s="34" t="s">
        <v>348</v>
      </c>
      <c r="L44" s="49">
        <v>150</v>
      </c>
      <c r="M44" s="49">
        <v>1</v>
      </c>
      <c r="N44" s="49" t="s">
        <v>45</v>
      </c>
      <c r="O44" s="34">
        <v>62</v>
      </c>
      <c r="P44" s="49" t="s">
        <v>182</v>
      </c>
      <c r="Q44" s="49" t="s">
        <v>46</v>
      </c>
      <c r="R44" s="49" t="s">
        <v>199</v>
      </c>
      <c r="S44" s="49" t="s">
        <v>216</v>
      </c>
      <c r="T44" s="49" t="s">
        <v>197</v>
      </c>
      <c r="U44" s="49" t="s">
        <v>200</v>
      </c>
      <c r="V44" s="49" t="s">
        <v>127</v>
      </c>
      <c r="W44" s="49" t="s">
        <v>178</v>
      </c>
      <c r="X44" s="49" t="s">
        <v>184</v>
      </c>
      <c r="Y44" s="49" t="s">
        <v>186</v>
      </c>
      <c r="Z44" s="49" t="s">
        <v>171</v>
      </c>
      <c r="AA44" s="49" t="s">
        <v>203</v>
      </c>
      <c r="AB44" s="49" t="s">
        <v>127</v>
      </c>
      <c r="AC44" s="49" t="s">
        <v>46</v>
      </c>
      <c r="AD44" s="49" t="s">
        <v>214</v>
      </c>
      <c r="AE44" s="49" t="s">
        <v>215</v>
      </c>
      <c r="AF44" s="49" t="s">
        <v>127</v>
      </c>
      <c r="AG44" s="49" t="s">
        <v>59</v>
      </c>
      <c r="AH44" s="49" t="s">
        <v>135</v>
      </c>
      <c r="AI44" s="49" t="s">
        <v>217</v>
      </c>
      <c r="AJ44" s="49" t="s">
        <v>53</v>
      </c>
      <c r="AK44" s="49" t="s">
        <v>54</v>
      </c>
      <c r="AL44" s="38"/>
      <c r="AM44" s="10" t="s">
        <v>222</v>
      </c>
      <c r="AN44" s="10" t="s">
        <v>222</v>
      </c>
      <c r="AO44" s="10" t="s">
        <v>222</v>
      </c>
      <c r="AP44" s="10" t="s">
        <v>222</v>
      </c>
      <c r="AQ44" s="10" t="s">
        <v>222</v>
      </c>
      <c r="AR44" s="10" t="s">
        <v>222</v>
      </c>
      <c r="AS44" s="10" t="s">
        <v>222</v>
      </c>
      <c r="AT44" s="10" t="s">
        <v>222</v>
      </c>
      <c r="AU44" s="10" t="s">
        <v>222</v>
      </c>
      <c r="AV44" s="10" t="s">
        <v>222</v>
      </c>
      <c r="AW44" s="10" t="s">
        <v>222</v>
      </c>
      <c r="AX44" s="10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10">
        <v>86</v>
      </c>
      <c r="BP44" s="38"/>
      <c r="BQ44" s="34"/>
      <c r="BR44" s="51"/>
      <c r="BS44" s="71"/>
      <c r="BT44" s="49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</row>
    <row r="45" spans="1:97" ht="10.199999999999999" x14ac:dyDescent="0.2">
      <c r="A45" s="32"/>
      <c r="B45" s="49">
        <v>8</v>
      </c>
      <c r="C45" s="79" t="s">
        <v>168</v>
      </c>
      <c r="D45" s="51" t="s">
        <v>37</v>
      </c>
      <c r="E45" s="34" t="s">
        <v>146</v>
      </c>
      <c r="F45" s="32"/>
      <c r="G45" s="37" t="s">
        <v>39</v>
      </c>
      <c r="H45" s="98" t="s">
        <v>239</v>
      </c>
      <c r="I45" s="34" t="s">
        <v>169</v>
      </c>
      <c r="J45" s="34" t="s">
        <v>170</v>
      </c>
      <c r="K45" s="34" t="s">
        <v>348</v>
      </c>
      <c r="L45" s="49">
        <v>150</v>
      </c>
      <c r="M45" s="49">
        <v>1</v>
      </c>
      <c r="N45" s="49" t="s">
        <v>45</v>
      </c>
      <c r="O45" s="34">
        <v>62</v>
      </c>
      <c r="P45" s="49" t="s">
        <v>182</v>
      </c>
      <c r="Q45" s="49" t="s">
        <v>46</v>
      </c>
      <c r="R45" s="49" t="s">
        <v>199</v>
      </c>
      <c r="S45" s="49" t="s">
        <v>216</v>
      </c>
      <c r="T45" s="49" t="s">
        <v>197</v>
      </c>
      <c r="U45" s="49" t="s">
        <v>200</v>
      </c>
      <c r="V45" s="49" t="s">
        <v>127</v>
      </c>
      <c r="W45" s="49" t="s">
        <v>178</v>
      </c>
      <c r="X45" s="49" t="s">
        <v>184</v>
      </c>
      <c r="Y45" s="49" t="s">
        <v>186</v>
      </c>
      <c r="Z45" s="49" t="s">
        <v>171</v>
      </c>
      <c r="AA45" s="49" t="s">
        <v>203</v>
      </c>
      <c r="AB45" s="49" t="s">
        <v>127</v>
      </c>
      <c r="AC45" s="49" t="s">
        <v>46</v>
      </c>
      <c r="AD45" s="49" t="s">
        <v>214</v>
      </c>
      <c r="AE45" s="49" t="s">
        <v>215</v>
      </c>
      <c r="AF45" s="49" t="s">
        <v>127</v>
      </c>
      <c r="AG45" s="49" t="s">
        <v>52</v>
      </c>
      <c r="AH45" s="49" t="s">
        <v>135</v>
      </c>
      <c r="AI45" s="49" t="s">
        <v>217</v>
      </c>
      <c r="AJ45" s="49" t="s">
        <v>53</v>
      </c>
      <c r="AK45" s="49" t="s">
        <v>54</v>
      </c>
      <c r="AL45" s="38"/>
      <c r="AM45" s="10">
        <v>6239.6021973200004</v>
      </c>
      <c r="AN45" s="10">
        <v>654457751.36500001</v>
      </c>
      <c r="AO45" s="10">
        <v>6239.7886373199999</v>
      </c>
      <c r="AP45" s="10">
        <v>2648815453.46</v>
      </c>
      <c r="AQ45" s="10"/>
      <c r="AR45" s="10"/>
      <c r="AS45" s="10"/>
      <c r="AT45" s="10"/>
      <c r="AU45" s="10"/>
      <c r="AV45" s="10"/>
      <c r="AW45" s="10"/>
      <c r="AX45" s="10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10"/>
      <c r="BP45" s="38"/>
      <c r="BQ45" s="34"/>
      <c r="BR45" s="51"/>
      <c r="BS45" s="71"/>
      <c r="BT45" s="49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</row>
    <row r="46" spans="1:97" ht="10.199999999999999" x14ac:dyDescent="0.2">
      <c r="A46" s="32"/>
      <c r="B46" s="34">
        <v>9</v>
      </c>
      <c r="C46" s="51" t="s">
        <v>168</v>
      </c>
      <c r="D46" s="51" t="s">
        <v>37</v>
      </c>
      <c r="E46" s="34" t="s">
        <v>146</v>
      </c>
      <c r="F46" s="32"/>
      <c r="G46" s="37" t="s">
        <v>39</v>
      </c>
      <c r="H46" s="98" t="s">
        <v>239</v>
      </c>
      <c r="I46" s="34" t="s">
        <v>169</v>
      </c>
      <c r="J46" s="34" t="s">
        <v>170</v>
      </c>
      <c r="K46" s="34" t="s">
        <v>348</v>
      </c>
      <c r="L46" s="49">
        <v>150</v>
      </c>
      <c r="M46" s="49">
        <v>1</v>
      </c>
      <c r="N46" s="49" t="s">
        <v>45</v>
      </c>
      <c r="O46" s="34">
        <v>62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38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10"/>
      <c r="BP46" s="38"/>
      <c r="BQ46" s="34"/>
      <c r="BR46" s="51"/>
      <c r="BS46" s="71"/>
      <c r="BT46" s="49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</row>
    <row r="47" spans="1:97" ht="10.199999999999999" x14ac:dyDescent="0.2">
      <c r="A47" s="32"/>
      <c r="B47" s="84">
        <v>10</v>
      </c>
      <c r="C47" s="85" t="s">
        <v>168</v>
      </c>
      <c r="D47" s="85" t="s">
        <v>37</v>
      </c>
      <c r="E47" s="84" t="s">
        <v>146</v>
      </c>
      <c r="F47" s="32"/>
      <c r="G47" s="86" t="s">
        <v>39</v>
      </c>
      <c r="H47" s="99" t="s">
        <v>239</v>
      </c>
      <c r="I47" s="84" t="s">
        <v>169</v>
      </c>
      <c r="J47" s="84" t="s">
        <v>170</v>
      </c>
      <c r="K47" s="34" t="s">
        <v>348</v>
      </c>
      <c r="L47" s="84">
        <v>150</v>
      </c>
      <c r="M47" s="84">
        <v>22</v>
      </c>
      <c r="N47" s="84" t="s">
        <v>45</v>
      </c>
      <c r="O47" s="84">
        <v>62</v>
      </c>
      <c r="P47" s="84" t="s">
        <v>242</v>
      </c>
      <c r="Q47" s="84" t="s">
        <v>50</v>
      </c>
      <c r="R47" s="84" t="s">
        <v>199</v>
      </c>
      <c r="S47" s="84" t="s">
        <v>216</v>
      </c>
      <c r="T47" s="84" t="s">
        <v>197</v>
      </c>
      <c r="U47" s="84" t="s">
        <v>200</v>
      </c>
      <c r="V47" s="84" t="s">
        <v>223</v>
      </c>
      <c r="W47" s="84" t="s">
        <v>224</v>
      </c>
      <c r="X47" s="84" t="s">
        <v>184</v>
      </c>
      <c r="Y47" s="84" t="s">
        <v>186</v>
      </c>
      <c r="Z47" s="84" t="s">
        <v>171</v>
      </c>
      <c r="AA47" s="84" t="s">
        <v>203</v>
      </c>
      <c r="AB47" s="84" t="s">
        <v>223</v>
      </c>
      <c r="AC47" s="84" t="s">
        <v>46</v>
      </c>
      <c r="AD47" s="84" t="s">
        <v>179</v>
      </c>
      <c r="AE47" s="84" t="s">
        <v>209</v>
      </c>
      <c r="AF47" s="84" t="s">
        <v>223</v>
      </c>
      <c r="AG47" s="84" t="s">
        <v>58</v>
      </c>
      <c r="AH47" s="84" t="s">
        <v>128</v>
      </c>
      <c r="AI47" s="84" t="s">
        <v>217</v>
      </c>
      <c r="AJ47" s="84" t="s">
        <v>53</v>
      </c>
      <c r="AK47" s="84" t="s">
        <v>54</v>
      </c>
      <c r="AL47" s="38"/>
      <c r="AM47" s="56">
        <v>73.9801197667</v>
      </c>
      <c r="AN47" s="57">
        <v>151.77295176199999</v>
      </c>
      <c r="AO47" s="57">
        <v>63.389403312399999</v>
      </c>
      <c r="AP47" s="57">
        <v>76.167577107699998</v>
      </c>
      <c r="AQ47" s="57">
        <v>57.746205606799997</v>
      </c>
      <c r="AR47" s="57">
        <v>55.299683888799997</v>
      </c>
      <c r="AS47" s="57">
        <v>36.567607510499997</v>
      </c>
      <c r="AT47" s="57">
        <v>38.085965474399998</v>
      </c>
      <c r="AU47" s="57">
        <v>19.7595384659</v>
      </c>
      <c r="AV47" s="57">
        <v>46.482660929399998</v>
      </c>
      <c r="AW47" s="10">
        <v>11.155259317000001</v>
      </c>
      <c r="AX47" s="10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10">
        <v>150</v>
      </c>
      <c r="BP47" s="38"/>
      <c r="BQ47" s="34"/>
      <c r="BR47" s="51"/>
      <c r="BS47" s="71" t="s">
        <v>231</v>
      </c>
      <c r="BT47" s="76" t="s">
        <v>226</v>
      </c>
      <c r="BU47" s="76" t="s">
        <v>225</v>
      </c>
      <c r="BV47" s="76"/>
      <c r="BW47" s="76"/>
      <c r="BX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</row>
    <row r="48" spans="1:97" ht="10.199999999999999" x14ac:dyDescent="0.2">
      <c r="A48" s="32"/>
      <c r="B48" s="34">
        <v>11</v>
      </c>
      <c r="C48" s="51" t="s">
        <v>168</v>
      </c>
      <c r="D48" s="51" t="s">
        <v>37</v>
      </c>
      <c r="E48" s="34" t="s">
        <v>146</v>
      </c>
      <c r="F48" s="32"/>
      <c r="G48" s="37" t="s">
        <v>39</v>
      </c>
      <c r="H48" s="98" t="s">
        <v>239</v>
      </c>
      <c r="I48" s="34" t="s">
        <v>169</v>
      </c>
      <c r="J48" s="34" t="s">
        <v>170</v>
      </c>
      <c r="K48" s="34" t="s">
        <v>348</v>
      </c>
      <c r="L48" s="49">
        <v>200</v>
      </c>
      <c r="M48" s="87">
        <v>22</v>
      </c>
      <c r="N48" s="87" t="s">
        <v>45</v>
      </c>
      <c r="O48" s="87">
        <v>62</v>
      </c>
      <c r="P48" s="87" t="s">
        <v>242</v>
      </c>
      <c r="Q48" s="87" t="s">
        <v>50</v>
      </c>
      <c r="R48" s="49" t="s">
        <v>227</v>
      </c>
      <c r="S48" s="49" t="s">
        <v>227</v>
      </c>
      <c r="T48" s="49" t="s">
        <v>227</v>
      </c>
      <c r="U48" s="49" t="s">
        <v>234</v>
      </c>
      <c r="V48" s="49" t="s">
        <v>229</v>
      </c>
      <c r="W48" s="87" t="s">
        <v>224</v>
      </c>
      <c r="X48" s="49" t="s">
        <v>228</v>
      </c>
      <c r="Y48" s="49" t="s">
        <v>175</v>
      </c>
      <c r="Z48" s="49" t="s">
        <v>190</v>
      </c>
      <c r="AA48" s="49" t="s">
        <v>189</v>
      </c>
      <c r="AB48" s="49" t="s">
        <v>229</v>
      </c>
      <c r="AC48" s="87" t="s">
        <v>46</v>
      </c>
      <c r="AD48" s="87" t="s">
        <v>179</v>
      </c>
      <c r="AE48" s="87" t="s">
        <v>209</v>
      </c>
      <c r="AF48" s="49" t="s">
        <v>229</v>
      </c>
      <c r="AG48" s="87" t="s">
        <v>58</v>
      </c>
      <c r="AH48" s="87" t="s">
        <v>128</v>
      </c>
      <c r="AI48" s="87" t="s">
        <v>230</v>
      </c>
      <c r="AJ48" s="87" t="s">
        <v>53</v>
      </c>
      <c r="AK48" s="87" t="s">
        <v>54</v>
      </c>
      <c r="AL48" s="38"/>
      <c r="AM48" s="10">
        <v>211.04922633000001</v>
      </c>
      <c r="AN48" s="10">
        <v>283.54170735700001</v>
      </c>
      <c r="AO48" s="10">
        <v>179.42533480700001</v>
      </c>
      <c r="AP48" s="10">
        <v>176.42661539700001</v>
      </c>
      <c r="AQ48" s="10">
        <v>141.03684308499999</v>
      </c>
      <c r="AR48" s="10">
        <v>152.73701985700001</v>
      </c>
      <c r="AS48" s="10">
        <v>62.809213699799997</v>
      </c>
      <c r="AT48" s="10">
        <v>87.575684865300005</v>
      </c>
      <c r="AU48" s="10">
        <v>27.8595002082</v>
      </c>
      <c r="AV48" s="10">
        <v>60.504605611199999</v>
      </c>
      <c r="AW48" s="10">
        <v>17.616053519699999</v>
      </c>
      <c r="AX48" s="10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10">
        <v>200</v>
      </c>
      <c r="BP48" s="38"/>
      <c r="BQ48" s="34"/>
      <c r="BR48" s="51"/>
      <c r="BS48" s="71"/>
      <c r="BT48" s="93" t="s">
        <v>233</v>
      </c>
      <c r="BU48" s="93" t="s">
        <v>232</v>
      </c>
      <c r="BV48" s="76"/>
      <c r="BW48" s="76"/>
      <c r="BX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</row>
    <row r="49" spans="1:97" ht="10.199999999999999" x14ac:dyDescent="0.2">
      <c r="A49" s="32"/>
      <c r="B49" s="34">
        <v>12</v>
      </c>
      <c r="C49" s="51" t="s">
        <v>168</v>
      </c>
      <c r="D49" s="51" t="s">
        <v>37</v>
      </c>
      <c r="E49" s="34" t="s">
        <v>146</v>
      </c>
      <c r="F49" s="32"/>
      <c r="G49" s="37" t="s">
        <v>39</v>
      </c>
      <c r="H49" s="98" t="s">
        <v>239</v>
      </c>
      <c r="I49" s="34" t="s">
        <v>169</v>
      </c>
      <c r="J49" s="34" t="s">
        <v>170</v>
      </c>
      <c r="K49" s="34" t="s">
        <v>348</v>
      </c>
      <c r="L49" s="49">
        <v>200</v>
      </c>
      <c r="M49" s="87">
        <v>22</v>
      </c>
      <c r="N49" s="87" t="s">
        <v>45</v>
      </c>
      <c r="O49" s="87">
        <v>62</v>
      </c>
      <c r="P49" s="87" t="s">
        <v>242</v>
      </c>
      <c r="Q49" s="49" t="s">
        <v>46</v>
      </c>
      <c r="R49" s="87" t="s">
        <v>199</v>
      </c>
      <c r="S49" s="49" t="s">
        <v>235</v>
      </c>
      <c r="T49" s="87" t="s">
        <v>197</v>
      </c>
      <c r="U49" s="87" t="s">
        <v>200</v>
      </c>
      <c r="V49" s="87" t="s">
        <v>223</v>
      </c>
      <c r="W49" s="87" t="s">
        <v>224</v>
      </c>
      <c r="X49" s="49" t="s">
        <v>228</v>
      </c>
      <c r="Y49" s="49" t="s">
        <v>175</v>
      </c>
      <c r="Z49" s="49" t="s">
        <v>190</v>
      </c>
      <c r="AA49" s="49" t="s">
        <v>189</v>
      </c>
      <c r="AB49" s="87" t="s">
        <v>223</v>
      </c>
      <c r="AC49" s="87" t="s">
        <v>46</v>
      </c>
      <c r="AD49" s="87" t="s">
        <v>179</v>
      </c>
      <c r="AE49" s="87" t="s">
        <v>209</v>
      </c>
      <c r="AF49" s="87" t="s">
        <v>223</v>
      </c>
      <c r="AG49" s="87" t="s">
        <v>58</v>
      </c>
      <c r="AH49" s="87" t="s">
        <v>128</v>
      </c>
      <c r="AI49" s="87" t="s">
        <v>230</v>
      </c>
      <c r="AJ49" s="87" t="s">
        <v>53</v>
      </c>
      <c r="AK49" s="87" t="s">
        <v>54</v>
      </c>
      <c r="AL49" s="38"/>
      <c r="AM49" s="57">
        <v>115.828681207</v>
      </c>
      <c r="AN49" s="57">
        <v>689.27480061799997</v>
      </c>
      <c r="AO49" s="57">
        <v>104.08299673800001</v>
      </c>
      <c r="AP49" s="57">
        <v>112.398109436</v>
      </c>
      <c r="AQ49" s="57">
        <v>90.681109520700005</v>
      </c>
      <c r="AR49" s="57">
        <v>128.22497812899999</v>
      </c>
      <c r="AS49" s="57">
        <v>55.1315574646</v>
      </c>
      <c r="AT49" s="57">
        <v>94.030375162799999</v>
      </c>
      <c r="AU49" s="57">
        <v>26.8091286075</v>
      </c>
      <c r="AV49" s="57">
        <v>68.433279673300007</v>
      </c>
      <c r="AW49" s="10">
        <v>13.8764432169</v>
      </c>
      <c r="AX49" s="10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07">
        <v>12.8222738697</v>
      </c>
      <c r="BN49" s="107">
        <v>37.640041351299999</v>
      </c>
      <c r="BO49" s="10">
        <v>108</v>
      </c>
      <c r="BP49" s="38"/>
      <c r="BQ49" s="34"/>
      <c r="BR49" s="51"/>
      <c r="BS49" s="71"/>
      <c r="BT49" s="76"/>
      <c r="BU49" s="76"/>
      <c r="BV49" s="76"/>
      <c r="BW49" s="76"/>
      <c r="BX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</row>
    <row r="50" spans="1:97" ht="10.199999999999999" x14ac:dyDescent="0.2">
      <c r="A50" s="32"/>
      <c r="B50" s="34">
        <v>13</v>
      </c>
      <c r="C50" s="51" t="s">
        <v>168</v>
      </c>
      <c r="D50" s="51" t="s">
        <v>37</v>
      </c>
      <c r="E50" s="34" t="s">
        <v>146</v>
      </c>
      <c r="F50" s="32"/>
      <c r="G50" s="37" t="s">
        <v>39</v>
      </c>
      <c r="H50" s="98" t="s">
        <v>239</v>
      </c>
      <c r="I50" s="34" t="s">
        <v>169</v>
      </c>
      <c r="J50" s="34" t="s">
        <v>170</v>
      </c>
      <c r="K50" s="34" t="s">
        <v>348</v>
      </c>
      <c r="L50" s="49">
        <v>300</v>
      </c>
      <c r="M50" s="87">
        <v>22</v>
      </c>
      <c r="N50" s="87" t="s">
        <v>45</v>
      </c>
      <c r="O50" s="87">
        <v>62</v>
      </c>
      <c r="P50" s="88" t="s">
        <v>242</v>
      </c>
      <c r="Q50" s="34" t="s">
        <v>70</v>
      </c>
      <c r="R50" s="34" t="s">
        <v>171</v>
      </c>
      <c r="S50" s="34" t="s">
        <v>203</v>
      </c>
      <c r="T50" s="34" t="s">
        <v>183</v>
      </c>
      <c r="U50" s="34" t="s">
        <v>177</v>
      </c>
      <c r="V50" s="49" t="s">
        <v>236</v>
      </c>
      <c r="W50" s="87" t="s">
        <v>224</v>
      </c>
      <c r="X50" s="49" t="s">
        <v>183</v>
      </c>
      <c r="Y50" s="49" t="s">
        <v>183</v>
      </c>
      <c r="Z50" s="87" t="s">
        <v>171</v>
      </c>
      <c r="AA50" s="87" t="s">
        <v>203</v>
      </c>
      <c r="AB50" s="49" t="s">
        <v>236</v>
      </c>
      <c r="AC50" s="87" t="s">
        <v>46</v>
      </c>
      <c r="AD50" s="87" t="s">
        <v>179</v>
      </c>
      <c r="AE50" s="87" t="s">
        <v>209</v>
      </c>
      <c r="AF50" s="49" t="s">
        <v>236</v>
      </c>
      <c r="AG50" s="87" t="s">
        <v>58</v>
      </c>
      <c r="AH50" s="87" t="s">
        <v>128</v>
      </c>
      <c r="AI50" s="87" t="s">
        <v>230</v>
      </c>
      <c r="AJ50" s="87" t="s">
        <v>53</v>
      </c>
      <c r="AK50" s="87" t="s">
        <v>54</v>
      </c>
      <c r="AL50" s="38"/>
      <c r="AM50" s="57">
        <v>56.281242370599998</v>
      </c>
      <c r="AN50" s="57">
        <v>141.054885864</v>
      </c>
      <c r="AO50" s="57">
        <v>51.072075382400001</v>
      </c>
      <c r="AP50" s="57">
        <v>48.749692281100003</v>
      </c>
      <c r="AQ50" s="57">
        <v>43.521123209300001</v>
      </c>
      <c r="AR50" s="57">
        <v>78.928578694699993</v>
      </c>
      <c r="AS50" s="57">
        <v>32.733281843100002</v>
      </c>
      <c r="AT50" s="57">
        <v>80.9446919759</v>
      </c>
      <c r="AU50" s="57">
        <v>23.012960557</v>
      </c>
      <c r="AV50" s="57">
        <v>109.895113627</v>
      </c>
      <c r="AW50" s="10">
        <v>19.415703865800001</v>
      </c>
      <c r="AX50" s="10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10">
        <v>300</v>
      </c>
      <c r="BP50" s="38"/>
      <c r="BQ50" s="34"/>
      <c r="BR50" s="51"/>
      <c r="BS50" s="71"/>
      <c r="BT50" s="76"/>
      <c r="BU50" s="76"/>
      <c r="BV50" s="76"/>
      <c r="BW50" s="76"/>
      <c r="BX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</row>
    <row r="51" spans="1:97" ht="10.199999999999999" x14ac:dyDescent="0.2">
      <c r="A51" s="32"/>
      <c r="B51" s="34">
        <v>14</v>
      </c>
      <c r="C51" s="51" t="s">
        <v>168</v>
      </c>
      <c r="D51" s="51" t="s">
        <v>37</v>
      </c>
      <c r="E51" s="34" t="s">
        <v>146</v>
      </c>
      <c r="F51" s="32"/>
      <c r="G51" s="37" t="s">
        <v>39</v>
      </c>
      <c r="H51" s="98" t="s">
        <v>239</v>
      </c>
      <c r="I51" s="34" t="s">
        <v>169</v>
      </c>
      <c r="J51" s="34" t="s">
        <v>170</v>
      </c>
      <c r="K51" s="34" t="s">
        <v>348</v>
      </c>
      <c r="L51" s="49">
        <v>300</v>
      </c>
      <c r="M51" s="87">
        <v>22</v>
      </c>
      <c r="N51" s="87" t="s">
        <v>45</v>
      </c>
      <c r="O51" s="87">
        <v>62</v>
      </c>
      <c r="P51" s="88" t="s">
        <v>242</v>
      </c>
      <c r="Q51" s="34" t="s">
        <v>46</v>
      </c>
      <c r="R51" s="88" t="s">
        <v>199</v>
      </c>
      <c r="S51" s="88" t="s">
        <v>216</v>
      </c>
      <c r="T51" s="55" t="s">
        <v>237</v>
      </c>
      <c r="U51" s="88" t="s">
        <v>200</v>
      </c>
      <c r="V51" s="49" t="s">
        <v>236</v>
      </c>
      <c r="W51" s="87" t="s">
        <v>224</v>
      </c>
      <c r="X51" s="34" t="s">
        <v>237</v>
      </c>
      <c r="Y51" s="34" t="s">
        <v>237</v>
      </c>
      <c r="Z51" s="34" t="s">
        <v>199</v>
      </c>
      <c r="AA51" s="34" t="s">
        <v>216</v>
      </c>
      <c r="AB51" s="49" t="s">
        <v>236</v>
      </c>
      <c r="AC51" s="87" t="s">
        <v>46</v>
      </c>
      <c r="AD51" s="87" t="s">
        <v>179</v>
      </c>
      <c r="AE51" s="87" t="s">
        <v>209</v>
      </c>
      <c r="AF51" s="49" t="s">
        <v>236</v>
      </c>
      <c r="AG51" s="87" t="s">
        <v>58</v>
      </c>
      <c r="AH51" s="87" t="s">
        <v>128</v>
      </c>
      <c r="AI51" s="87" t="s">
        <v>230</v>
      </c>
      <c r="AJ51" s="87" t="s">
        <v>53</v>
      </c>
      <c r="AK51" s="87" t="s">
        <v>54</v>
      </c>
      <c r="AL51" s="38"/>
      <c r="AM51" s="57">
        <v>41.320455981800002</v>
      </c>
      <c r="AN51" s="57">
        <v>56.886271158900001</v>
      </c>
      <c r="AO51" s="57">
        <v>35.322126696200002</v>
      </c>
      <c r="AP51" s="57">
        <v>55.390209198000001</v>
      </c>
      <c r="AQ51" s="57">
        <v>33.788293592400002</v>
      </c>
      <c r="AR51" s="57">
        <v>100.478736877</v>
      </c>
      <c r="AS51" s="57">
        <v>24.050245284999999</v>
      </c>
      <c r="AT51" s="57">
        <v>48.283097585</v>
      </c>
      <c r="AU51" s="57">
        <v>15.233642854999999</v>
      </c>
      <c r="AV51" s="57">
        <v>33.312213261899998</v>
      </c>
      <c r="AW51" s="10">
        <v>11.5856754088</v>
      </c>
      <c r="AX51" s="10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10">
        <v>300</v>
      </c>
      <c r="BP51" s="38"/>
      <c r="BQ51" s="34"/>
      <c r="BR51" s="51"/>
      <c r="BS51" s="71"/>
    </row>
    <row r="52" spans="1:97" ht="10.199999999999999" x14ac:dyDescent="0.2">
      <c r="A52" s="32"/>
      <c r="B52" s="34">
        <v>15</v>
      </c>
      <c r="C52" s="51" t="s">
        <v>168</v>
      </c>
      <c r="D52" s="51" t="s">
        <v>37</v>
      </c>
      <c r="E52" s="34" t="s">
        <v>146</v>
      </c>
      <c r="F52" s="32"/>
      <c r="G52" s="37" t="s">
        <v>39</v>
      </c>
      <c r="H52" s="98" t="s">
        <v>239</v>
      </c>
      <c r="I52" s="34" t="s">
        <v>169</v>
      </c>
      <c r="J52" s="34" t="s">
        <v>170</v>
      </c>
      <c r="K52" s="34" t="s">
        <v>348</v>
      </c>
      <c r="L52" s="49">
        <v>300</v>
      </c>
      <c r="M52" s="49">
        <v>15</v>
      </c>
      <c r="N52" s="87" t="s">
        <v>45</v>
      </c>
      <c r="O52" s="87">
        <v>62</v>
      </c>
      <c r="P52" s="34" t="s">
        <v>240</v>
      </c>
      <c r="Q52" s="88" t="s">
        <v>50</v>
      </c>
      <c r="R52" s="88" t="s">
        <v>199</v>
      </c>
      <c r="S52" s="55" t="s">
        <v>244</v>
      </c>
      <c r="T52" s="55" t="s">
        <v>215</v>
      </c>
      <c r="U52" s="88" t="s">
        <v>200</v>
      </c>
      <c r="V52" s="88" t="s">
        <v>223</v>
      </c>
      <c r="W52" s="88" t="s">
        <v>224</v>
      </c>
      <c r="X52" s="34" t="s">
        <v>209</v>
      </c>
      <c r="Y52" s="34" t="s">
        <v>209</v>
      </c>
      <c r="Z52" s="88" t="s">
        <v>171</v>
      </c>
      <c r="AA52" s="34" t="s">
        <v>245</v>
      </c>
      <c r="AB52" s="88" t="s">
        <v>223</v>
      </c>
      <c r="AC52" s="88" t="s">
        <v>46</v>
      </c>
      <c r="AD52" s="88" t="s">
        <v>179</v>
      </c>
      <c r="AE52" s="87" t="s">
        <v>209</v>
      </c>
      <c r="AF52" s="88" t="s">
        <v>223</v>
      </c>
      <c r="AG52" s="88" t="s">
        <v>58</v>
      </c>
      <c r="AH52" s="88" t="s">
        <v>128</v>
      </c>
      <c r="AI52" s="88" t="s">
        <v>230</v>
      </c>
      <c r="AJ52" s="88" t="s">
        <v>53</v>
      </c>
      <c r="AK52" s="88" t="s">
        <v>54</v>
      </c>
      <c r="AL52" s="38"/>
      <c r="AM52" s="57">
        <v>95.454976358721296</v>
      </c>
      <c r="AN52" s="57">
        <v>126.787563323974</v>
      </c>
      <c r="AO52" s="57">
        <v>86.2131165535219</v>
      </c>
      <c r="AP52" s="57">
        <v>146.928923288981</v>
      </c>
      <c r="AQ52" s="57">
        <v>71.940272854220396</v>
      </c>
      <c r="AR52" s="57">
        <v>169.947748819986</v>
      </c>
      <c r="AS52" s="57">
        <v>44.241473105645902</v>
      </c>
      <c r="AT52" s="57">
        <v>121.84639485677</v>
      </c>
      <c r="AU52" s="57">
        <v>29.236817359924299</v>
      </c>
      <c r="AV52" s="57">
        <v>106.13718954722</v>
      </c>
      <c r="AW52" s="57">
        <v>42.899227972953497</v>
      </c>
      <c r="AX52" s="57">
        <v>61.602459589640297</v>
      </c>
      <c r="AY52" s="6">
        <v>97.978664275138598</v>
      </c>
      <c r="AZ52" s="6">
        <v>90.297149658203097</v>
      </c>
      <c r="BA52" s="6">
        <v>46.814210030340298</v>
      </c>
      <c r="BB52" s="6">
        <v>43.9836400349934</v>
      </c>
      <c r="BC52" s="6">
        <v>35.394158271051197</v>
      </c>
      <c r="BD52" s="6">
        <v>51.770109812418603</v>
      </c>
      <c r="BE52" s="10">
        <v>32.034045557821898</v>
      </c>
      <c r="BF52" s="10">
        <v>34.6019070943196</v>
      </c>
      <c r="BG52" s="10">
        <v>27.284150215887198</v>
      </c>
      <c r="BH52" s="10">
        <v>31.344270070393801</v>
      </c>
      <c r="BI52" s="10"/>
      <c r="BJ52" s="10"/>
      <c r="BK52" s="10"/>
      <c r="BL52" s="10"/>
      <c r="BM52" s="10"/>
      <c r="BN52" s="10"/>
      <c r="BO52" s="10">
        <v>300</v>
      </c>
      <c r="BP52" s="38"/>
      <c r="BQ52" s="34"/>
      <c r="BR52" s="51"/>
      <c r="BS52" s="71"/>
      <c r="BT52" s="100" t="s">
        <v>246</v>
      </c>
      <c r="BU52" s="100" t="s">
        <v>248</v>
      </c>
      <c r="BV52" s="100" t="s">
        <v>249</v>
      </c>
      <c r="BW52" s="100" t="s">
        <v>250</v>
      </c>
      <c r="BX52" s="100" t="s">
        <v>251</v>
      </c>
    </row>
    <row r="53" spans="1:97" ht="10.199999999999999" x14ac:dyDescent="0.2">
      <c r="A53" s="32"/>
      <c r="B53" s="34">
        <v>16</v>
      </c>
      <c r="C53" s="51" t="s">
        <v>168</v>
      </c>
      <c r="D53" s="51" t="s">
        <v>37</v>
      </c>
      <c r="E53" s="34" t="s">
        <v>146</v>
      </c>
      <c r="F53" s="32"/>
      <c r="G53" s="37" t="s">
        <v>39</v>
      </c>
      <c r="H53" s="98" t="s">
        <v>239</v>
      </c>
      <c r="I53" s="34" t="s">
        <v>169</v>
      </c>
      <c r="J53" s="34" t="s">
        <v>170</v>
      </c>
      <c r="K53" s="34" t="s">
        <v>348</v>
      </c>
      <c r="L53" s="49">
        <v>300</v>
      </c>
      <c r="M53" s="34">
        <v>10</v>
      </c>
      <c r="N53" s="36" t="s">
        <v>45</v>
      </c>
      <c r="O53" s="34">
        <v>92</v>
      </c>
      <c r="P53" s="34" t="s">
        <v>240</v>
      </c>
      <c r="Q53" s="88" t="s">
        <v>50</v>
      </c>
      <c r="R53" s="88" t="s">
        <v>199</v>
      </c>
      <c r="S53" s="55" t="s">
        <v>244</v>
      </c>
      <c r="T53" s="55" t="s">
        <v>215</v>
      </c>
      <c r="U53" s="88" t="s">
        <v>200</v>
      </c>
      <c r="V53" s="88" t="s">
        <v>223</v>
      </c>
      <c r="W53" s="88" t="s">
        <v>224</v>
      </c>
      <c r="X53" s="34" t="s">
        <v>209</v>
      </c>
      <c r="Y53" s="34" t="s">
        <v>209</v>
      </c>
      <c r="Z53" s="88" t="s">
        <v>171</v>
      </c>
      <c r="AA53" s="34" t="s">
        <v>245</v>
      </c>
      <c r="AB53" s="88" t="s">
        <v>223</v>
      </c>
      <c r="AC53" s="88" t="s">
        <v>46</v>
      </c>
      <c r="AD53" s="88" t="s">
        <v>179</v>
      </c>
      <c r="AE53" s="87" t="s">
        <v>209</v>
      </c>
      <c r="AF53" s="88" t="s">
        <v>223</v>
      </c>
      <c r="AG53" s="88" t="s">
        <v>58</v>
      </c>
      <c r="AH53" s="88" t="s">
        <v>128</v>
      </c>
      <c r="AI53" s="88" t="s">
        <v>230</v>
      </c>
      <c r="AJ53" s="88" t="s">
        <v>53</v>
      </c>
      <c r="AK53" s="88" t="s">
        <v>54</v>
      </c>
      <c r="AL53" s="38"/>
      <c r="AM53" s="57">
        <v>169.38347404233801</v>
      </c>
      <c r="AN53" s="57">
        <v>249.48200310601101</v>
      </c>
      <c r="AO53" s="57">
        <v>199.31076328728699</v>
      </c>
      <c r="AP53" s="57">
        <v>246.02244398328901</v>
      </c>
      <c r="AQ53" s="57">
        <v>169.117846745316</v>
      </c>
      <c r="AR53" s="57">
        <v>178.91800435384101</v>
      </c>
      <c r="AS53" s="57">
        <v>94.875027318154594</v>
      </c>
      <c r="AT53" s="57">
        <v>140.81301795111699</v>
      </c>
      <c r="AU53" s="10">
        <v>103.062176201933</v>
      </c>
      <c r="AV53" s="10">
        <v>211.50851101345401</v>
      </c>
      <c r="AW53" s="10">
        <v>95.023078672347495</v>
      </c>
      <c r="AX53" s="10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10"/>
      <c r="BF53" s="10"/>
      <c r="BG53" s="10"/>
      <c r="BH53" s="10"/>
      <c r="BI53" s="10"/>
      <c r="BJ53" s="10"/>
      <c r="BK53" s="10"/>
      <c r="BL53" s="10"/>
      <c r="BM53" s="109">
        <v>90.173676521547307</v>
      </c>
      <c r="BN53" s="109">
        <v>898.39953613281205</v>
      </c>
      <c r="BO53" s="10">
        <v>134</v>
      </c>
      <c r="BP53" s="38"/>
      <c r="BQ53" s="34"/>
      <c r="BR53" s="51"/>
      <c r="BS53" s="71"/>
    </row>
    <row r="54" spans="1:97" ht="10.199999999999999" x14ac:dyDescent="0.2">
      <c r="A54" s="32"/>
      <c r="B54" s="34">
        <v>17</v>
      </c>
      <c r="C54" s="51" t="s">
        <v>168</v>
      </c>
      <c r="D54" s="51" t="s">
        <v>37</v>
      </c>
      <c r="E54" s="34" t="s">
        <v>146</v>
      </c>
      <c r="F54" s="32"/>
      <c r="G54" s="37" t="s">
        <v>39</v>
      </c>
      <c r="H54" s="98" t="s">
        <v>239</v>
      </c>
      <c r="I54" s="34" t="s">
        <v>169</v>
      </c>
      <c r="J54" s="34" t="s">
        <v>170</v>
      </c>
      <c r="K54" s="34" t="s">
        <v>348</v>
      </c>
      <c r="L54" s="49">
        <v>300</v>
      </c>
      <c r="M54" s="34">
        <v>30</v>
      </c>
      <c r="N54" s="36" t="s">
        <v>45</v>
      </c>
      <c r="O54" s="34">
        <v>32</v>
      </c>
      <c r="P54" s="34" t="s">
        <v>240</v>
      </c>
      <c r="Q54" s="88" t="s">
        <v>50</v>
      </c>
      <c r="R54" s="88" t="s">
        <v>199</v>
      </c>
      <c r="S54" s="55" t="s">
        <v>244</v>
      </c>
      <c r="T54" s="55" t="s">
        <v>215</v>
      </c>
      <c r="U54" s="88" t="s">
        <v>200</v>
      </c>
      <c r="V54" s="88" t="s">
        <v>223</v>
      </c>
      <c r="W54" s="88" t="s">
        <v>224</v>
      </c>
      <c r="X54" s="34" t="s">
        <v>209</v>
      </c>
      <c r="Y54" s="34" t="s">
        <v>209</v>
      </c>
      <c r="Z54" s="88" t="s">
        <v>171</v>
      </c>
      <c r="AA54" s="34" t="s">
        <v>245</v>
      </c>
      <c r="AB54" s="88" t="s">
        <v>223</v>
      </c>
      <c r="AC54" s="88" t="s">
        <v>46</v>
      </c>
      <c r="AD54" s="88" t="s">
        <v>179</v>
      </c>
      <c r="AE54" s="87" t="s">
        <v>209</v>
      </c>
      <c r="AF54" s="88" t="s">
        <v>223</v>
      </c>
      <c r="AG54" s="88" t="s">
        <v>58</v>
      </c>
      <c r="AH54" s="88" t="s">
        <v>128</v>
      </c>
      <c r="AI54" s="88" t="s">
        <v>230</v>
      </c>
      <c r="AJ54" s="88" t="s">
        <v>53</v>
      </c>
      <c r="AK54" s="88" t="s">
        <v>54</v>
      </c>
      <c r="AL54" s="38"/>
      <c r="AM54" s="56">
        <v>91.557287400768601</v>
      </c>
      <c r="AN54" s="56">
        <v>505.62249247233001</v>
      </c>
      <c r="AO54" s="56">
        <v>82.143231299615607</v>
      </c>
      <c r="AP54" s="56">
        <v>225.326736450195</v>
      </c>
      <c r="AQ54" s="56">
        <v>74.664461197391603</v>
      </c>
      <c r="AR54" s="56">
        <v>145.97651672363199</v>
      </c>
      <c r="AS54" s="56">
        <v>50.113202618014398</v>
      </c>
      <c r="AT54" s="56">
        <v>136.639188130696</v>
      </c>
      <c r="AU54" s="56">
        <v>26.666860518916899</v>
      </c>
      <c r="AV54" s="56">
        <v>111.84546661376901</v>
      </c>
      <c r="AW54" s="10">
        <v>16.4593943011376</v>
      </c>
      <c r="AX54" s="10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10">
        <v>8.1239127266791495</v>
      </c>
      <c r="BF54" s="10">
        <v>71.591636657714801</v>
      </c>
      <c r="BG54" s="10">
        <v>7.1347055973545199</v>
      </c>
      <c r="BH54" s="10">
        <v>66.147900899251297</v>
      </c>
      <c r="BI54" s="10"/>
      <c r="BJ54" s="10"/>
      <c r="BK54" s="10"/>
      <c r="BL54" s="10"/>
      <c r="BM54" s="10"/>
      <c r="BN54" s="10"/>
      <c r="BO54" s="10">
        <v>300</v>
      </c>
      <c r="BP54" s="38"/>
      <c r="BQ54" s="34"/>
      <c r="BR54" s="51"/>
      <c r="BS54" s="71"/>
      <c r="BT54" s="100" t="s">
        <v>247</v>
      </c>
    </row>
    <row r="55" spans="1:97" ht="10.199999999999999" x14ac:dyDescent="0.2">
      <c r="A55" s="32"/>
      <c r="B55" s="34">
        <v>18</v>
      </c>
      <c r="C55" s="51" t="s">
        <v>168</v>
      </c>
      <c r="D55" s="51" t="s">
        <v>37</v>
      </c>
      <c r="E55" s="34" t="s">
        <v>146</v>
      </c>
      <c r="F55" s="32"/>
      <c r="G55" s="37" t="s">
        <v>39</v>
      </c>
      <c r="H55" s="98" t="s">
        <v>254</v>
      </c>
      <c r="I55" s="34" t="s">
        <v>169</v>
      </c>
      <c r="J55" s="34" t="s">
        <v>170</v>
      </c>
      <c r="K55" s="34" t="s">
        <v>348</v>
      </c>
      <c r="L55" s="49">
        <v>300</v>
      </c>
      <c r="M55" s="34">
        <v>30</v>
      </c>
      <c r="N55" s="36" t="s">
        <v>45</v>
      </c>
      <c r="O55" s="34">
        <v>42</v>
      </c>
      <c r="P55" s="34" t="s">
        <v>240</v>
      </c>
      <c r="Q55" s="88" t="s">
        <v>50</v>
      </c>
      <c r="R55" s="88" t="s">
        <v>199</v>
      </c>
      <c r="S55" s="36" t="s">
        <v>216</v>
      </c>
      <c r="T55" s="34" t="s">
        <v>252</v>
      </c>
      <c r="U55" s="36" t="s">
        <v>200</v>
      </c>
      <c r="V55" s="88" t="s">
        <v>223</v>
      </c>
      <c r="W55" s="36" t="s">
        <v>224</v>
      </c>
      <c r="X55" s="34" t="s">
        <v>209</v>
      </c>
      <c r="Y55" s="34" t="s">
        <v>183</v>
      </c>
      <c r="Z55" s="36" t="s">
        <v>171</v>
      </c>
      <c r="AA55" s="34" t="s">
        <v>195</v>
      </c>
      <c r="AB55" s="88" t="s">
        <v>223</v>
      </c>
      <c r="AC55" s="36" t="s">
        <v>46</v>
      </c>
      <c r="AD55" s="34" t="s">
        <v>253</v>
      </c>
      <c r="AE55" s="34" t="s">
        <v>255</v>
      </c>
      <c r="AF55" s="88" t="s">
        <v>223</v>
      </c>
      <c r="AG55" s="36" t="s">
        <v>58</v>
      </c>
      <c r="AH55" s="88" t="s">
        <v>128</v>
      </c>
      <c r="AI55" s="88" t="s">
        <v>230</v>
      </c>
      <c r="AJ55" s="36" t="s">
        <v>53</v>
      </c>
      <c r="AK55" s="36" t="s">
        <v>54</v>
      </c>
      <c r="AL55" s="38"/>
      <c r="AM55" s="56">
        <v>222.30226529029099</v>
      </c>
      <c r="AN55" s="56">
        <v>499.50866699218699</v>
      </c>
      <c r="AO55" s="56">
        <v>196.21232604980401</v>
      </c>
      <c r="AP55" s="56">
        <v>262.779062906901</v>
      </c>
      <c r="AQ55" s="56">
        <v>167.141550863942</v>
      </c>
      <c r="AR55" s="56">
        <v>259.593017578125</v>
      </c>
      <c r="AS55" s="56">
        <v>92.403793088851401</v>
      </c>
      <c r="AT55" s="56">
        <v>137.048746744791</v>
      </c>
      <c r="AU55" s="56">
        <v>38.495529297859399</v>
      </c>
      <c r="AV55" s="56">
        <v>77.268764495849595</v>
      </c>
      <c r="AW55" s="10">
        <v>22.012452525477201</v>
      </c>
      <c r="AX55" s="10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10">
        <v>17.986843632113501</v>
      </c>
      <c r="BF55" s="10">
        <v>63.368193308512303</v>
      </c>
      <c r="BG55" s="10">
        <v>14.268927912558199</v>
      </c>
      <c r="BH55" s="10">
        <v>61.260924657185797</v>
      </c>
      <c r="BI55" s="10"/>
      <c r="BJ55" s="10"/>
      <c r="BK55" s="10"/>
      <c r="BL55" s="10"/>
      <c r="BM55" s="10"/>
      <c r="BN55" s="10"/>
      <c r="BO55" s="10">
        <v>300</v>
      </c>
      <c r="BP55" s="38"/>
      <c r="BQ55" s="34"/>
      <c r="BR55" s="51"/>
      <c r="BS55" s="71"/>
      <c r="BT55" s="34" t="s">
        <v>259</v>
      </c>
    </row>
    <row r="56" spans="1:97" ht="10.199999999999999" x14ac:dyDescent="0.2">
      <c r="A56" s="32"/>
      <c r="B56" s="34">
        <v>19</v>
      </c>
      <c r="C56" s="51" t="s">
        <v>168</v>
      </c>
      <c r="D56" s="51" t="s">
        <v>37</v>
      </c>
      <c r="E56" s="34" t="s">
        <v>146</v>
      </c>
      <c r="F56" s="32"/>
      <c r="G56" s="37" t="s">
        <v>39</v>
      </c>
      <c r="H56" s="98" t="s">
        <v>254</v>
      </c>
      <c r="I56" s="34" t="s">
        <v>169</v>
      </c>
      <c r="J56" s="34" t="s">
        <v>170</v>
      </c>
      <c r="K56" s="34" t="s">
        <v>348</v>
      </c>
      <c r="L56" s="49">
        <v>300</v>
      </c>
      <c r="M56" s="34">
        <v>30</v>
      </c>
      <c r="N56" s="36" t="s">
        <v>45</v>
      </c>
      <c r="O56" s="36">
        <v>62</v>
      </c>
      <c r="P56" s="34" t="s">
        <v>240</v>
      </c>
      <c r="Q56" s="36" t="s">
        <v>50</v>
      </c>
      <c r="R56" s="36" t="s">
        <v>199</v>
      </c>
      <c r="S56" s="36" t="s">
        <v>216</v>
      </c>
      <c r="T56" s="34" t="s">
        <v>252</v>
      </c>
      <c r="U56" s="36" t="s">
        <v>200</v>
      </c>
      <c r="V56" s="88" t="s">
        <v>223</v>
      </c>
      <c r="W56" s="36" t="s">
        <v>224</v>
      </c>
      <c r="X56" s="34" t="s">
        <v>255</v>
      </c>
      <c r="Y56" s="34" t="s">
        <v>209</v>
      </c>
      <c r="Z56" s="36" t="s">
        <v>171</v>
      </c>
      <c r="AA56" s="36" t="s">
        <v>203</v>
      </c>
      <c r="AB56" s="88" t="s">
        <v>223</v>
      </c>
      <c r="AC56" s="36" t="s">
        <v>46</v>
      </c>
      <c r="AD56" s="36" t="s">
        <v>179</v>
      </c>
      <c r="AE56" s="34" t="s">
        <v>255</v>
      </c>
      <c r="AF56" s="88" t="s">
        <v>223</v>
      </c>
      <c r="AG56" s="36" t="s">
        <v>58</v>
      </c>
      <c r="AH56" s="88" t="s">
        <v>128</v>
      </c>
      <c r="AI56" s="88" t="s">
        <v>230</v>
      </c>
      <c r="AJ56" s="36" t="s">
        <v>53</v>
      </c>
      <c r="AK56" s="36" t="s">
        <v>54</v>
      </c>
      <c r="AL56" s="38"/>
      <c r="AM56" s="10">
        <v>135.79606579195999</v>
      </c>
      <c r="AN56" s="10">
        <v>666.51963297526004</v>
      </c>
      <c r="AO56" s="10">
        <v>123.723212457472</v>
      </c>
      <c r="AP56" s="10">
        <v>138.91548156738199</v>
      </c>
      <c r="AQ56" s="10">
        <v>110.830795041976</v>
      </c>
      <c r="AR56" s="10">
        <v>210.094706217447</v>
      </c>
      <c r="AS56" s="10">
        <v>83.529019263482795</v>
      </c>
      <c r="AT56" s="10">
        <v>268.48106892903598</v>
      </c>
      <c r="AU56" s="10">
        <v>52.718409876669597</v>
      </c>
      <c r="AV56" s="10">
        <v>193.99091593424399</v>
      </c>
      <c r="AW56" s="10">
        <v>37.767996880315899</v>
      </c>
      <c r="AX56" s="10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10">
        <v>11.866983244496</v>
      </c>
      <c r="BF56" s="10">
        <v>98.225902557373004</v>
      </c>
      <c r="BG56" s="10">
        <v>8.8064473367506402</v>
      </c>
      <c r="BH56" s="10">
        <v>143.66495513916001</v>
      </c>
      <c r="BI56" s="10"/>
      <c r="BJ56" s="10"/>
      <c r="BK56" s="10"/>
      <c r="BL56" s="10"/>
      <c r="BM56" s="10"/>
      <c r="BN56" s="10"/>
      <c r="BO56" s="10">
        <v>300</v>
      </c>
      <c r="BP56" s="38"/>
      <c r="BQ56" s="34"/>
      <c r="BR56" s="51"/>
      <c r="BS56" s="71"/>
      <c r="BT56" s="34" t="s">
        <v>260</v>
      </c>
      <c r="BU56" s="17" t="s">
        <v>261</v>
      </c>
      <c r="BV56" s="17" t="s">
        <v>262</v>
      </c>
      <c r="BW56" s="17" t="s">
        <v>263</v>
      </c>
    </row>
    <row r="57" spans="1:97" ht="10.199999999999999" x14ac:dyDescent="0.2">
      <c r="A57" s="32"/>
      <c r="B57" s="34">
        <v>20</v>
      </c>
      <c r="C57" s="51" t="s">
        <v>168</v>
      </c>
      <c r="D57" s="51" t="s">
        <v>37</v>
      </c>
      <c r="E57" s="34" t="s">
        <v>146</v>
      </c>
      <c r="F57" s="32"/>
      <c r="G57" s="37" t="s">
        <v>39</v>
      </c>
      <c r="H57" s="34" t="s">
        <v>256</v>
      </c>
      <c r="I57" s="34" t="s">
        <v>169</v>
      </c>
      <c r="J57" s="34" t="s">
        <v>170</v>
      </c>
      <c r="K57" s="34" t="s">
        <v>348</v>
      </c>
      <c r="L57" s="49">
        <v>300</v>
      </c>
      <c r="M57" s="34">
        <v>30</v>
      </c>
      <c r="N57" s="36" t="s">
        <v>45</v>
      </c>
      <c r="O57" s="36">
        <v>62</v>
      </c>
      <c r="P57" s="34" t="s">
        <v>240</v>
      </c>
      <c r="Q57" s="36" t="s">
        <v>50</v>
      </c>
      <c r="R57" s="36" t="s">
        <v>199</v>
      </c>
      <c r="S57" s="36" t="s">
        <v>216</v>
      </c>
      <c r="T57" s="34" t="s">
        <v>252</v>
      </c>
      <c r="U57" s="36" t="s">
        <v>200</v>
      </c>
      <c r="V57" s="88" t="s">
        <v>223</v>
      </c>
      <c r="W57" s="36" t="s">
        <v>224</v>
      </c>
      <c r="X57" s="34" t="s">
        <v>255</v>
      </c>
      <c r="Y57" s="34" t="s">
        <v>209</v>
      </c>
      <c r="Z57" s="36" t="s">
        <v>171</v>
      </c>
      <c r="AA57" s="36" t="s">
        <v>203</v>
      </c>
      <c r="AB57" s="88" t="s">
        <v>223</v>
      </c>
      <c r="AC57" s="36" t="s">
        <v>46</v>
      </c>
      <c r="AD57" s="36" t="s">
        <v>179</v>
      </c>
      <c r="AE57" s="34" t="s">
        <v>255</v>
      </c>
      <c r="AF57" s="88" t="s">
        <v>223</v>
      </c>
      <c r="AG57" s="36" t="s">
        <v>58</v>
      </c>
      <c r="AH57" s="88" t="s">
        <v>128</v>
      </c>
      <c r="AI57" s="88" t="s">
        <v>230</v>
      </c>
      <c r="AJ57" s="36" t="s">
        <v>53</v>
      </c>
      <c r="AK57" s="36" t="s">
        <v>54</v>
      </c>
      <c r="AL57" s="38"/>
      <c r="AM57" s="10">
        <v>93.449069607642301</v>
      </c>
      <c r="AN57" s="10">
        <v>202.235872904459</v>
      </c>
      <c r="AO57" s="10">
        <v>85.241528910975305</v>
      </c>
      <c r="AP57" s="10">
        <v>71.608215332031193</v>
      </c>
      <c r="AQ57" s="10">
        <v>77.642225450084993</v>
      </c>
      <c r="AR57" s="10">
        <v>69.481870015462206</v>
      </c>
      <c r="AS57" s="10">
        <v>58.684730898949397</v>
      </c>
      <c r="AT57" s="10">
        <v>67.636091868082602</v>
      </c>
      <c r="AU57" s="10">
        <v>39.823513154060599</v>
      </c>
      <c r="AV57" s="10">
        <v>45.765093485514299</v>
      </c>
      <c r="AW57" s="10">
        <v>25.400688602078301</v>
      </c>
      <c r="AX57" s="10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10">
        <v>8.8681739530255701</v>
      </c>
      <c r="BF57" s="10">
        <v>34.761625925699803</v>
      </c>
      <c r="BG57" s="10">
        <v>9.0266013606902096</v>
      </c>
      <c r="BH57" s="10">
        <v>24.595978418986</v>
      </c>
      <c r="BI57" s="10"/>
      <c r="BJ57" s="10"/>
      <c r="BK57" s="10"/>
      <c r="BL57" s="10"/>
      <c r="BM57" s="10"/>
      <c r="BN57" s="10"/>
      <c r="BO57" s="10">
        <v>300</v>
      </c>
      <c r="BP57" s="38"/>
      <c r="BQ57" s="34"/>
      <c r="BR57" s="51"/>
      <c r="BS57" s="71"/>
      <c r="BT57" s="34" t="s">
        <v>264</v>
      </c>
      <c r="BU57" s="17" t="s">
        <v>265</v>
      </c>
      <c r="BV57" s="17" t="s">
        <v>266</v>
      </c>
      <c r="BW57" s="17" t="s">
        <v>267</v>
      </c>
      <c r="BX57" s="17" t="s">
        <v>268</v>
      </c>
    </row>
    <row r="58" spans="1:97" ht="10.199999999999999" x14ac:dyDescent="0.2">
      <c r="A58" s="32"/>
      <c r="B58" s="34">
        <v>21</v>
      </c>
      <c r="C58" s="51" t="s">
        <v>168</v>
      </c>
      <c r="D58" s="51" t="s">
        <v>37</v>
      </c>
      <c r="E58" s="34" t="s">
        <v>146</v>
      </c>
      <c r="F58" s="32"/>
      <c r="G58" s="37" t="s">
        <v>39</v>
      </c>
      <c r="H58" s="34" t="s">
        <v>239</v>
      </c>
      <c r="I58" s="34" t="s">
        <v>169</v>
      </c>
      <c r="J58" s="34" t="s">
        <v>170</v>
      </c>
      <c r="K58" s="34" t="s">
        <v>348</v>
      </c>
      <c r="L58" s="49">
        <v>300</v>
      </c>
      <c r="M58" s="34">
        <v>30</v>
      </c>
      <c r="N58" s="36" t="s">
        <v>45</v>
      </c>
      <c r="O58" s="36">
        <v>62</v>
      </c>
      <c r="P58" s="34" t="s">
        <v>240</v>
      </c>
      <c r="Q58" s="36" t="s">
        <v>50</v>
      </c>
      <c r="R58" s="36" t="s">
        <v>199</v>
      </c>
      <c r="S58" s="36" t="s">
        <v>216</v>
      </c>
      <c r="T58" s="88" t="s">
        <v>197</v>
      </c>
      <c r="U58" s="36" t="s">
        <v>200</v>
      </c>
      <c r="V58" s="88" t="s">
        <v>223</v>
      </c>
      <c r="W58" s="36" t="s">
        <v>224</v>
      </c>
      <c r="X58" s="88" t="s">
        <v>184</v>
      </c>
      <c r="Y58" s="34" t="s">
        <v>184</v>
      </c>
      <c r="Z58" s="36" t="s">
        <v>171</v>
      </c>
      <c r="AA58" s="36" t="s">
        <v>203</v>
      </c>
      <c r="AB58" s="88" t="s">
        <v>223</v>
      </c>
      <c r="AC58" s="36" t="s">
        <v>46</v>
      </c>
      <c r="AD58" s="36" t="s">
        <v>179</v>
      </c>
      <c r="AE58" s="34" t="s">
        <v>257</v>
      </c>
      <c r="AF58" s="88" t="s">
        <v>223</v>
      </c>
      <c r="AG58" s="36" t="s">
        <v>58</v>
      </c>
      <c r="AH58" s="88" t="s">
        <v>128</v>
      </c>
      <c r="AI58" s="88" t="s">
        <v>230</v>
      </c>
      <c r="AJ58" s="36" t="s">
        <v>53</v>
      </c>
      <c r="AK58" s="36" t="s">
        <v>54</v>
      </c>
      <c r="AL58" s="38"/>
      <c r="AM58" s="10">
        <v>84.176912861485604</v>
      </c>
      <c r="AN58" s="10">
        <v>197.17005666097</v>
      </c>
      <c r="AO58" s="10">
        <v>74.589408382292703</v>
      </c>
      <c r="AP58" s="10">
        <v>98.958114624023395</v>
      </c>
      <c r="AQ58" s="10">
        <v>68.349090207007606</v>
      </c>
      <c r="AR58" s="10">
        <v>139.28936513264901</v>
      </c>
      <c r="AS58" s="10">
        <v>50.8649054496519</v>
      </c>
      <c r="AT58" s="10">
        <v>93.879686991373703</v>
      </c>
      <c r="AU58" s="10">
        <v>29.4500771184121</v>
      </c>
      <c r="AV58" s="10">
        <v>61.5848795572916</v>
      </c>
      <c r="AW58" s="10">
        <v>17.729425553352598</v>
      </c>
      <c r="AX58" s="10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10">
        <v>10.5638574630983</v>
      </c>
      <c r="BF58" s="10">
        <v>31.861809412638301</v>
      </c>
      <c r="BG58" s="10">
        <v>9.9798514919896206</v>
      </c>
      <c r="BH58" s="10">
        <v>31.202830632527601</v>
      </c>
      <c r="BI58" s="10"/>
      <c r="BJ58" s="10"/>
      <c r="BK58" s="10"/>
      <c r="BL58" s="10"/>
      <c r="BM58" s="10"/>
      <c r="BN58" s="10"/>
      <c r="BO58" s="10">
        <v>300</v>
      </c>
      <c r="BP58" s="38"/>
      <c r="BQ58" s="34"/>
      <c r="BR58" s="51"/>
      <c r="BS58" s="71"/>
      <c r="BT58" s="34" t="s">
        <v>269</v>
      </c>
      <c r="BU58" s="17" t="s">
        <v>270</v>
      </c>
      <c r="BV58" s="17" t="s">
        <v>271</v>
      </c>
      <c r="BW58" s="17" t="s">
        <v>272</v>
      </c>
      <c r="BX58" s="17" t="s">
        <v>273</v>
      </c>
    </row>
    <row r="59" spans="1:97" ht="10.199999999999999" x14ac:dyDescent="0.2">
      <c r="A59" s="32"/>
      <c r="B59" s="34">
        <v>22</v>
      </c>
      <c r="C59" s="51" t="s">
        <v>168</v>
      </c>
      <c r="D59" s="51" t="s">
        <v>37</v>
      </c>
      <c r="E59" s="34" t="s">
        <v>146</v>
      </c>
      <c r="F59" s="32"/>
      <c r="G59" s="37" t="s">
        <v>39</v>
      </c>
      <c r="H59" s="34" t="s">
        <v>239</v>
      </c>
      <c r="I59" s="34" t="s">
        <v>169</v>
      </c>
      <c r="J59" s="34" t="s">
        <v>170</v>
      </c>
      <c r="K59" s="34" t="s">
        <v>348</v>
      </c>
      <c r="L59" s="49">
        <v>300</v>
      </c>
      <c r="M59" s="34">
        <v>30</v>
      </c>
      <c r="N59" s="36" t="s">
        <v>45</v>
      </c>
      <c r="O59" s="36">
        <v>62</v>
      </c>
      <c r="P59" s="34" t="s">
        <v>240</v>
      </c>
      <c r="Q59" s="36" t="s">
        <v>50</v>
      </c>
      <c r="R59" s="36" t="s">
        <v>199</v>
      </c>
      <c r="S59" s="36" t="s">
        <v>216</v>
      </c>
      <c r="T59" s="88" t="s">
        <v>197</v>
      </c>
      <c r="U59" s="36" t="s">
        <v>200</v>
      </c>
      <c r="V59" s="88" t="s">
        <v>223</v>
      </c>
      <c r="W59" s="36" t="s">
        <v>224</v>
      </c>
      <c r="X59" s="88" t="s">
        <v>184</v>
      </c>
      <c r="Y59" s="34" t="s">
        <v>184</v>
      </c>
      <c r="Z59" s="36" t="s">
        <v>171</v>
      </c>
      <c r="AA59" s="36" t="s">
        <v>203</v>
      </c>
      <c r="AB59" s="88" t="s">
        <v>223</v>
      </c>
      <c r="AC59" s="36" t="s">
        <v>46</v>
      </c>
      <c r="AD59" s="34" t="s">
        <v>214</v>
      </c>
      <c r="AE59" s="34" t="s">
        <v>258</v>
      </c>
      <c r="AF59" s="88" t="s">
        <v>223</v>
      </c>
      <c r="AG59" s="36" t="s">
        <v>58</v>
      </c>
      <c r="AH59" s="88" t="s">
        <v>128</v>
      </c>
      <c r="AI59" s="88" t="s">
        <v>230</v>
      </c>
      <c r="AJ59" s="36" t="s">
        <v>53</v>
      </c>
      <c r="AK59" s="36" t="s">
        <v>54</v>
      </c>
      <c r="AL59" s="38"/>
      <c r="AM59" s="10">
        <v>72.256646925403203</v>
      </c>
      <c r="AN59" s="10">
        <v>72.514537811279297</v>
      </c>
      <c r="AO59" s="10">
        <v>60.979968286329701</v>
      </c>
      <c r="AP59" s="10">
        <v>65.136375427246094</v>
      </c>
      <c r="AQ59" s="10">
        <v>54.935813657699001</v>
      </c>
      <c r="AR59" s="10">
        <v>88.935096740722599</v>
      </c>
      <c r="AS59" s="10">
        <v>36.686268714166403</v>
      </c>
      <c r="AT59" s="10">
        <v>62.663243611653598</v>
      </c>
      <c r="AU59" s="10">
        <v>23.380853776008799</v>
      </c>
      <c r="AV59" s="10">
        <v>30.221285502115801</v>
      </c>
      <c r="AW59" s="10">
        <v>18.183596272622299</v>
      </c>
      <c r="AX59" s="10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10">
        <v>19.734359372046601</v>
      </c>
      <c r="BF59" s="10">
        <v>27.845109939575099</v>
      </c>
      <c r="BG59" s="10">
        <v>18.633163667494198</v>
      </c>
      <c r="BH59" s="10">
        <v>26.4103597005208</v>
      </c>
      <c r="BI59" s="10"/>
      <c r="BJ59" s="10"/>
      <c r="BK59" s="10"/>
      <c r="BL59" s="10"/>
      <c r="BM59" s="10"/>
      <c r="BN59" s="10"/>
      <c r="BO59" s="10">
        <v>300</v>
      </c>
      <c r="BP59" s="38"/>
      <c r="BQ59" s="34"/>
      <c r="BR59" s="51"/>
      <c r="BS59" s="71"/>
      <c r="BT59" s="34" t="s">
        <v>274</v>
      </c>
      <c r="BU59" s="17" t="s">
        <v>275</v>
      </c>
      <c r="BV59" s="17" t="s">
        <v>276</v>
      </c>
      <c r="BW59" s="17" t="s">
        <v>277</v>
      </c>
      <c r="BX59" s="17" t="s">
        <v>278</v>
      </c>
    </row>
    <row r="60" spans="1:97" ht="10.199999999999999" x14ac:dyDescent="0.2">
      <c r="A60" s="32"/>
      <c r="B60" s="34">
        <v>23</v>
      </c>
      <c r="C60" s="51" t="s">
        <v>168</v>
      </c>
      <c r="D60" s="51" t="s">
        <v>37</v>
      </c>
      <c r="E60" s="34" t="s">
        <v>146</v>
      </c>
      <c r="F60" s="32"/>
      <c r="G60" s="37" t="s">
        <v>39</v>
      </c>
      <c r="H60" s="34" t="s">
        <v>256</v>
      </c>
      <c r="I60" s="34" t="s">
        <v>169</v>
      </c>
      <c r="J60" s="34" t="s">
        <v>170</v>
      </c>
      <c r="K60" s="34" t="s">
        <v>348</v>
      </c>
      <c r="L60" s="49">
        <v>300</v>
      </c>
      <c r="M60" s="34">
        <v>30</v>
      </c>
      <c r="N60" s="36" t="s">
        <v>45</v>
      </c>
      <c r="O60" s="36">
        <v>62</v>
      </c>
      <c r="P60" s="34" t="s">
        <v>240</v>
      </c>
      <c r="Q60" s="34" t="s">
        <v>70</v>
      </c>
      <c r="R60" s="36" t="s">
        <v>199</v>
      </c>
      <c r="S60" s="36" t="s">
        <v>216</v>
      </c>
      <c r="T60" s="88" t="s">
        <v>197</v>
      </c>
      <c r="U60" s="36" t="s">
        <v>200</v>
      </c>
      <c r="V60" s="88" t="s">
        <v>223</v>
      </c>
      <c r="W60" s="36" t="s">
        <v>224</v>
      </c>
      <c r="X60" s="34" t="s">
        <v>197</v>
      </c>
      <c r="Y60" s="34" t="s">
        <v>197</v>
      </c>
      <c r="Z60" s="34" t="s">
        <v>199</v>
      </c>
      <c r="AA60" s="34" t="s">
        <v>216</v>
      </c>
      <c r="AB60" s="88" t="s">
        <v>223</v>
      </c>
      <c r="AC60" s="36" t="s">
        <v>46</v>
      </c>
      <c r="AD60" s="34" t="s">
        <v>214</v>
      </c>
      <c r="AE60" s="34" t="s">
        <v>258</v>
      </c>
      <c r="AF60" s="88" t="s">
        <v>223</v>
      </c>
      <c r="AG60" s="36" t="s">
        <v>58</v>
      </c>
      <c r="AH60" s="88" t="s">
        <v>128</v>
      </c>
      <c r="AI60" s="88" t="s">
        <v>230</v>
      </c>
      <c r="AJ60" s="36" t="s">
        <v>53</v>
      </c>
      <c r="AK60" s="36" t="s">
        <v>54</v>
      </c>
      <c r="AL60" s="38"/>
      <c r="AM60" s="10">
        <v>72.205270951794006</v>
      </c>
      <c r="AN60" s="10">
        <v>437.49629720052002</v>
      </c>
      <c r="AO60" s="10">
        <v>60.884849548339801</v>
      </c>
      <c r="AP60" s="10">
        <v>318.08954366048101</v>
      </c>
      <c r="AQ60" s="10">
        <v>53.3724928825132</v>
      </c>
      <c r="AR60" s="10">
        <v>516.315419514974</v>
      </c>
      <c r="AS60" s="10">
        <v>36.295117285943803</v>
      </c>
      <c r="AT60" s="10">
        <v>303.82650756835898</v>
      </c>
      <c r="AU60" s="10">
        <v>25.664884628788101</v>
      </c>
      <c r="AV60" s="10">
        <v>679.86485671997002</v>
      </c>
      <c r="AW60" s="10">
        <v>21.4559277257611</v>
      </c>
      <c r="AX60" s="10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10">
        <v>15.2074041674214</v>
      </c>
      <c r="BF60" s="10">
        <v>35.449474334716797</v>
      </c>
      <c r="BG60" s="10">
        <v>13.354551622944401</v>
      </c>
      <c r="BH60" s="10">
        <v>34.469231923421198</v>
      </c>
      <c r="BI60" s="10"/>
      <c r="BJ60" s="10"/>
      <c r="BK60" s="10"/>
      <c r="BL60" s="10"/>
      <c r="BM60" s="10"/>
      <c r="BN60" s="10"/>
      <c r="BO60" s="10">
        <v>300</v>
      </c>
      <c r="BP60" s="38"/>
      <c r="BQ60" s="34"/>
      <c r="BR60" s="51"/>
      <c r="BS60" s="71"/>
      <c r="BT60" s="34" t="s">
        <v>283</v>
      </c>
      <c r="BU60" s="17" t="s">
        <v>282</v>
      </c>
      <c r="BV60" s="17" t="s">
        <v>281</v>
      </c>
      <c r="BW60" s="17" t="s">
        <v>280</v>
      </c>
      <c r="BX60" s="17" t="s">
        <v>279</v>
      </c>
    </row>
    <row r="61" spans="1:97" ht="10.199999999999999" x14ac:dyDescent="0.2">
      <c r="A61" s="32"/>
      <c r="B61" s="34">
        <v>24</v>
      </c>
      <c r="C61" s="51" t="s">
        <v>168</v>
      </c>
      <c r="D61" s="51" t="s">
        <v>37</v>
      </c>
      <c r="E61" s="34" t="s">
        <v>146</v>
      </c>
      <c r="F61" s="32"/>
      <c r="G61" s="37" t="s">
        <v>39</v>
      </c>
      <c r="H61" s="34" t="s">
        <v>256</v>
      </c>
      <c r="I61" s="34" t="s">
        <v>169</v>
      </c>
      <c r="J61" s="34" t="s">
        <v>170</v>
      </c>
      <c r="K61" s="34" t="s">
        <v>348</v>
      </c>
      <c r="L61" s="49">
        <v>300</v>
      </c>
      <c r="M61" s="34">
        <v>30</v>
      </c>
      <c r="N61" s="36" t="s">
        <v>45</v>
      </c>
      <c r="O61" s="36">
        <v>62</v>
      </c>
      <c r="P61" s="34" t="s">
        <v>240</v>
      </c>
      <c r="Q61" s="34" t="s">
        <v>46</v>
      </c>
      <c r="R61" s="36" t="s">
        <v>199</v>
      </c>
      <c r="S61" s="34" t="s">
        <v>284</v>
      </c>
      <c r="T61" s="88" t="s">
        <v>197</v>
      </c>
      <c r="U61" s="36" t="s">
        <v>200</v>
      </c>
      <c r="V61" s="49" t="s">
        <v>229</v>
      </c>
      <c r="W61" s="36" t="s">
        <v>224</v>
      </c>
      <c r="X61" s="34" t="s">
        <v>197</v>
      </c>
      <c r="Y61" s="34" t="s">
        <v>202</v>
      </c>
      <c r="Z61" s="34" t="s">
        <v>199</v>
      </c>
      <c r="AA61" s="34" t="s">
        <v>216</v>
      </c>
      <c r="AB61" s="49" t="s">
        <v>229</v>
      </c>
      <c r="AC61" s="36" t="s">
        <v>46</v>
      </c>
      <c r="AD61" s="34" t="s">
        <v>214</v>
      </c>
      <c r="AE61" s="34" t="s">
        <v>258</v>
      </c>
      <c r="AF61" s="88" t="s">
        <v>223</v>
      </c>
      <c r="AG61" s="36" t="s">
        <v>58</v>
      </c>
      <c r="AH61" s="88" t="s">
        <v>128</v>
      </c>
      <c r="AI61" s="88" t="s">
        <v>230</v>
      </c>
      <c r="AJ61" s="36" t="s">
        <v>53</v>
      </c>
      <c r="AK61" s="36" t="s">
        <v>54</v>
      </c>
      <c r="AL61" s="38"/>
      <c r="AM61" s="10">
        <v>80.751492161904594</v>
      </c>
      <c r="AN61" s="10">
        <v>220.47575887044201</v>
      </c>
      <c r="AO61" s="10">
        <v>68.974513146185103</v>
      </c>
      <c r="AP61" s="10">
        <v>86.298851013183594</v>
      </c>
      <c r="AQ61" s="10">
        <v>61.234669346963202</v>
      </c>
      <c r="AR61" s="10">
        <v>106.528689066569</v>
      </c>
      <c r="AS61" s="10">
        <v>40.562457053891997</v>
      </c>
      <c r="AT61" s="10">
        <v>54.041976928710902</v>
      </c>
      <c r="AU61" s="10">
        <v>25.2859297106342</v>
      </c>
      <c r="AV61" s="10">
        <v>45.3647448221842</v>
      </c>
      <c r="AW61" s="10">
        <v>16.5956045581448</v>
      </c>
      <c r="AX61" s="10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10">
        <v>10.630680407247199</v>
      </c>
      <c r="BF61" s="10">
        <v>25.172774632771802</v>
      </c>
      <c r="BG61" s="10">
        <v>12.0254647347234</v>
      </c>
      <c r="BH61" s="10">
        <v>24.273146311442002</v>
      </c>
      <c r="BI61" s="10"/>
      <c r="BJ61" s="10"/>
      <c r="BK61" s="10"/>
      <c r="BL61" s="10"/>
      <c r="BM61" s="10"/>
      <c r="BN61" s="10"/>
      <c r="BO61" s="10">
        <v>300</v>
      </c>
      <c r="BP61" s="38"/>
      <c r="BQ61" s="34"/>
      <c r="BR61" s="51"/>
      <c r="BS61" s="71"/>
      <c r="BT61" s="34" t="s">
        <v>285</v>
      </c>
      <c r="BU61" s="17" t="s">
        <v>286</v>
      </c>
      <c r="BV61" s="17" t="s">
        <v>287</v>
      </c>
      <c r="BW61" s="17" t="s">
        <v>288</v>
      </c>
      <c r="BX61" s="17" t="s">
        <v>289</v>
      </c>
    </row>
    <row r="62" spans="1:97" ht="10.199999999999999" x14ac:dyDescent="0.2">
      <c r="A62" s="32"/>
      <c r="B62" s="34">
        <v>25</v>
      </c>
      <c r="C62" s="51" t="s">
        <v>168</v>
      </c>
      <c r="D62" s="51" t="s">
        <v>37</v>
      </c>
      <c r="E62" s="34" t="s">
        <v>146</v>
      </c>
      <c r="F62" s="32"/>
      <c r="G62" s="37" t="s">
        <v>39</v>
      </c>
      <c r="H62" s="34" t="s">
        <v>256</v>
      </c>
      <c r="I62" s="34" t="s">
        <v>169</v>
      </c>
      <c r="J62" s="34" t="s">
        <v>170</v>
      </c>
      <c r="K62" s="34" t="s">
        <v>348</v>
      </c>
      <c r="L62" s="49">
        <v>500</v>
      </c>
      <c r="M62" s="34">
        <v>50</v>
      </c>
      <c r="N62" s="36" t="s">
        <v>45</v>
      </c>
      <c r="O62" s="36">
        <v>62</v>
      </c>
      <c r="P62" s="34" t="s">
        <v>292</v>
      </c>
      <c r="Q62" s="34" t="s">
        <v>46</v>
      </c>
      <c r="R62" s="36" t="s">
        <v>199</v>
      </c>
      <c r="S62" s="34" t="s">
        <v>293</v>
      </c>
      <c r="T62" s="34" t="s">
        <v>294</v>
      </c>
      <c r="U62" s="36" t="s">
        <v>200</v>
      </c>
      <c r="V62" s="49" t="s">
        <v>229</v>
      </c>
      <c r="W62" s="36" t="s">
        <v>224</v>
      </c>
      <c r="X62" s="34" t="s">
        <v>197</v>
      </c>
      <c r="Y62" s="34" t="s">
        <v>202</v>
      </c>
      <c r="Z62" s="34" t="s">
        <v>199</v>
      </c>
      <c r="AA62" s="34" t="s">
        <v>244</v>
      </c>
      <c r="AB62" s="49" t="s">
        <v>229</v>
      </c>
      <c r="AC62" s="36" t="s">
        <v>46</v>
      </c>
      <c r="AD62" s="34" t="s">
        <v>214</v>
      </c>
      <c r="AE62" s="34" t="s">
        <v>258</v>
      </c>
      <c r="AF62" s="34" t="s">
        <v>236</v>
      </c>
      <c r="AG62" s="36" t="s">
        <v>58</v>
      </c>
      <c r="AH62" s="34" t="s">
        <v>290</v>
      </c>
      <c r="AI62" s="34" t="s">
        <v>291</v>
      </c>
      <c r="AJ62" s="36" t="s">
        <v>53</v>
      </c>
      <c r="AK62" s="36" t="s">
        <v>54</v>
      </c>
      <c r="AL62" s="38"/>
      <c r="AM62" s="10">
        <v>57.071780050954501</v>
      </c>
      <c r="AN62" s="10">
        <v>457.75364176432203</v>
      </c>
      <c r="AO62" s="10">
        <v>42.661903873566601</v>
      </c>
      <c r="AP62" s="10">
        <v>72.5190404256184</v>
      </c>
      <c r="AQ62" s="10">
        <v>38.949362724057998</v>
      </c>
      <c r="AR62" s="10">
        <v>39.501557668050097</v>
      </c>
      <c r="AS62" s="10">
        <v>31.705713087512599</v>
      </c>
      <c r="AT62" s="10">
        <v>39.597395579020102</v>
      </c>
      <c r="AU62" s="10">
        <v>23.720819227157101</v>
      </c>
      <c r="AV62" s="10">
        <v>35.686571121215799</v>
      </c>
      <c r="AW62" s="10">
        <v>17.338407393424699</v>
      </c>
      <c r="AX62" s="10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10">
        <v>11.7090191687307</v>
      </c>
      <c r="BF62" s="10">
        <v>19.8493353525797</v>
      </c>
      <c r="BG62" s="10">
        <v>11.308062153477801</v>
      </c>
      <c r="BH62" s="10">
        <v>20.404219309488902</v>
      </c>
      <c r="BI62" s="10">
        <v>6.6923431734884904</v>
      </c>
      <c r="BJ62" s="10">
        <v>17.947771708170499</v>
      </c>
      <c r="BK62" s="10">
        <v>6.2675147825671704</v>
      </c>
      <c r="BL62" s="10">
        <v>17.4540697733561</v>
      </c>
      <c r="BM62" s="10"/>
      <c r="BN62" s="10"/>
      <c r="BO62" s="10">
        <v>500</v>
      </c>
      <c r="BP62" s="38"/>
      <c r="BQ62" s="34"/>
      <c r="BR62" s="51"/>
      <c r="BS62" s="71"/>
      <c r="BT62" s="34" t="s">
        <v>299</v>
      </c>
      <c r="BU62" s="17" t="s">
        <v>298</v>
      </c>
      <c r="BV62" s="17" t="s">
        <v>297</v>
      </c>
      <c r="BW62" s="17" t="s">
        <v>296</v>
      </c>
      <c r="BX62" s="17" t="s">
        <v>295</v>
      </c>
    </row>
    <row r="63" spans="1:97" ht="10.199999999999999" x14ac:dyDescent="0.2">
      <c r="A63" s="32"/>
      <c r="B63" s="34">
        <v>26</v>
      </c>
      <c r="C63" s="51" t="s">
        <v>168</v>
      </c>
      <c r="D63" s="51" t="s">
        <v>37</v>
      </c>
      <c r="E63" s="34" t="s">
        <v>146</v>
      </c>
      <c r="F63" s="32"/>
      <c r="G63" s="37" t="s">
        <v>39</v>
      </c>
      <c r="H63" s="34" t="s">
        <v>256</v>
      </c>
      <c r="I63" s="34" t="s">
        <v>169</v>
      </c>
      <c r="J63" s="34" t="s">
        <v>170</v>
      </c>
      <c r="K63" s="34" t="s">
        <v>348</v>
      </c>
      <c r="L63" s="49">
        <v>500</v>
      </c>
      <c r="M63" s="34">
        <v>50</v>
      </c>
      <c r="N63" s="36" t="s">
        <v>45</v>
      </c>
      <c r="O63" s="36">
        <v>62</v>
      </c>
      <c r="P63" s="34" t="s">
        <v>292</v>
      </c>
      <c r="Q63" s="34" t="s">
        <v>46</v>
      </c>
      <c r="R63" s="36" t="s">
        <v>199</v>
      </c>
      <c r="S63" s="34" t="s">
        <v>293</v>
      </c>
      <c r="T63" s="88" t="s">
        <v>197</v>
      </c>
      <c r="U63" s="36" t="s">
        <v>200</v>
      </c>
      <c r="V63" s="49" t="s">
        <v>229</v>
      </c>
      <c r="W63" s="36" t="s">
        <v>224</v>
      </c>
      <c r="X63" s="34" t="s">
        <v>197</v>
      </c>
      <c r="Y63" s="34" t="s">
        <v>197</v>
      </c>
      <c r="Z63" s="34" t="s">
        <v>199</v>
      </c>
      <c r="AA63" s="34" t="s">
        <v>244</v>
      </c>
      <c r="AB63" s="49" t="s">
        <v>229</v>
      </c>
      <c r="AC63" s="36" t="s">
        <v>46</v>
      </c>
      <c r="AD63" s="34" t="s">
        <v>214</v>
      </c>
      <c r="AE63" s="34" t="s">
        <v>300</v>
      </c>
      <c r="AF63" s="34" t="s">
        <v>229</v>
      </c>
      <c r="AG63" s="36" t="s">
        <v>58</v>
      </c>
      <c r="AH63" s="34" t="s">
        <v>290</v>
      </c>
      <c r="AI63" s="34" t="s">
        <v>291</v>
      </c>
      <c r="AJ63" s="36" t="s">
        <v>53</v>
      </c>
      <c r="AK63" s="36" t="s">
        <v>54</v>
      </c>
      <c r="AL63" s="38"/>
      <c r="AM63" s="10">
        <v>172.76728131694099</v>
      </c>
      <c r="AN63" s="10">
        <v>1448.55554199218</v>
      </c>
      <c r="AO63" s="10">
        <v>147.96218527516999</v>
      </c>
      <c r="AP63" s="10">
        <v>143.517318725585</v>
      </c>
      <c r="AQ63" s="10">
        <v>137.23604903682499</v>
      </c>
      <c r="AR63" s="10">
        <v>130.06256357828701</v>
      </c>
      <c r="AS63" s="10">
        <v>97.032779078329696</v>
      </c>
      <c r="AT63" s="10">
        <v>96.052101135253906</v>
      </c>
      <c r="AU63" s="10">
        <v>58.433391201880603</v>
      </c>
      <c r="AV63" s="10">
        <v>76.364761352539006</v>
      </c>
      <c r="AW63" s="10">
        <v>32.089397122782998</v>
      </c>
      <c r="AX63" s="10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10">
        <v>9.2067520387710999</v>
      </c>
      <c r="BF63" s="10">
        <v>25.0053412119547</v>
      </c>
      <c r="BG63" s="10">
        <v>7.01266439499393</v>
      </c>
      <c r="BH63" s="10">
        <v>21.935138066609699</v>
      </c>
      <c r="BI63" s="10">
        <v>5.9042458534240696</v>
      </c>
      <c r="BJ63" s="10">
        <v>22.440361022949201</v>
      </c>
      <c r="BK63" s="10">
        <v>5.4859546538322199</v>
      </c>
      <c r="BL63" s="10">
        <v>18.475629806518501</v>
      </c>
      <c r="BM63" s="10"/>
      <c r="BN63" s="10"/>
      <c r="BO63" s="10">
        <v>500</v>
      </c>
      <c r="BP63" s="38"/>
      <c r="BQ63" s="34"/>
      <c r="BR63" s="51"/>
      <c r="BS63" s="71"/>
      <c r="BT63" s="34" t="s">
        <v>305</v>
      </c>
      <c r="BU63" s="17" t="s">
        <v>304</v>
      </c>
      <c r="BV63" s="17" t="s">
        <v>303</v>
      </c>
      <c r="BW63" s="17" t="s">
        <v>302</v>
      </c>
      <c r="BX63" s="17" t="s">
        <v>301</v>
      </c>
    </row>
    <row r="64" spans="1:97" ht="10.199999999999999" x14ac:dyDescent="0.2">
      <c r="A64" s="32"/>
      <c r="B64" s="34">
        <v>27</v>
      </c>
      <c r="C64" s="51" t="s">
        <v>168</v>
      </c>
      <c r="D64" s="51" t="s">
        <v>37</v>
      </c>
      <c r="E64" s="34" t="s">
        <v>146</v>
      </c>
      <c r="F64" s="32"/>
      <c r="G64" s="37" t="s">
        <v>39</v>
      </c>
      <c r="H64" s="34" t="s">
        <v>256</v>
      </c>
      <c r="I64" s="34" t="s">
        <v>169</v>
      </c>
      <c r="J64" s="34" t="s">
        <v>170</v>
      </c>
      <c r="K64" s="34" t="s">
        <v>348</v>
      </c>
      <c r="L64" s="49">
        <v>500</v>
      </c>
      <c r="M64" s="34">
        <v>50</v>
      </c>
      <c r="N64" s="36" t="s">
        <v>45</v>
      </c>
      <c r="O64" s="36">
        <v>62</v>
      </c>
      <c r="P64" s="34" t="s">
        <v>292</v>
      </c>
      <c r="Q64" s="34" t="s">
        <v>46</v>
      </c>
      <c r="R64" s="36" t="s">
        <v>199</v>
      </c>
      <c r="S64" s="34" t="s">
        <v>293</v>
      </c>
      <c r="T64" s="34" t="s">
        <v>237</v>
      </c>
      <c r="U64" s="36" t="s">
        <v>200</v>
      </c>
      <c r="V64" s="49" t="s">
        <v>307</v>
      </c>
      <c r="W64" s="36" t="s">
        <v>224</v>
      </c>
      <c r="X64" s="34" t="s">
        <v>237</v>
      </c>
      <c r="Y64" s="34" t="s">
        <v>237</v>
      </c>
      <c r="Z64" s="34" t="s">
        <v>199</v>
      </c>
      <c r="AA64" s="34" t="s">
        <v>216</v>
      </c>
      <c r="AB64" s="49" t="s">
        <v>307</v>
      </c>
      <c r="AC64" s="36" t="s">
        <v>46</v>
      </c>
      <c r="AD64" s="34" t="s">
        <v>214</v>
      </c>
      <c r="AE64" s="34" t="s">
        <v>300</v>
      </c>
      <c r="AF64" s="34" t="s">
        <v>307</v>
      </c>
      <c r="AG64" s="36" t="s">
        <v>58</v>
      </c>
      <c r="AH64" s="34" t="s">
        <v>290</v>
      </c>
      <c r="AI64" s="34" t="s">
        <v>291</v>
      </c>
      <c r="AJ64" s="36" t="s">
        <v>53</v>
      </c>
      <c r="AK64" s="36" t="s">
        <v>54</v>
      </c>
      <c r="AL64" s="38"/>
      <c r="AM64" s="10">
        <v>203.76009344285501</v>
      </c>
      <c r="AN64" s="10">
        <v>1590.07775878906</v>
      </c>
      <c r="AO64" s="10">
        <v>183.46621408770099</v>
      </c>
      <c r="AP64" s="10">
        <v>164.84979248046801</v>
      </c>
      <c r="AQ64" s="10">
        <v>166.43837024319501</v>
      </c>
      <c r="AR64" s="10">
        <v>188.306299845377</v>
      </c>
      <c r="AS64" s="10">
        <v>115.21071403257299</v>
      </c>
      <c r="AT64" s="10">
        <v>150.41912333170501</v>
      </c>
      <c r="AU64" s="10">
        <v>64.356919934672604</v>
      </c>
      <c r="AV64" s="10">
        <v>169.268328348795</v>
      </c>
      <c r="AW64" s="10">
        <v>36.593468327676099</v>
      </c>
      <c r="AX64" s="10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10">
        <v>13.5018077358122</v>
      </c>
      <c r="BF64" s="10">
        <v>70.588073094685797</v>
      </c>
      <c r="BG64" s="10">
        <v>10.694810128981</v>
      </c>
      <c r="BH64" s="10">
        <v>70.869469960530594</v>
      </c>
      <c r="BI64" s="10">
        <v>10.868207131662601</v>
      </c>
      <c r="BJ64" s="10">
        <v>71.788420995076393</v>
      </c>
      <c r="BK64" s="10">
        <v>9.8089371342812797</v>
      </c>
      <c r="BL64" s="10">
        <v>71.297887166341098</v>
      </c>
      <c r="BM64" s="10"/>
      <c r="BN64" s="10"/>
      <c r="BO64" s="10">
        <v>500</v>
      </c>
      <c r="BP64" s="38"/>
      <c r="BQ64" s="34"/>
      <c r="BR64" s="51"/>
      <c r="BS64" s="71"/>
      <c r="BT64" s="34" t="s">
        <v>314</v>
      </c>
      <c r="BU64" s="17" t="s">
        <v>313</v>
      </c>
      <c r="BV64" s="17" t="s">
        <v>312</v>
      </c>
      <c r="BW64" s="17" t="s">
        <v>311</v>
      </c>
      <c r="BX64" s="17" t="s">
        <v>310</v>
      </c>
    </row>
    <row r="65" spans="1:76" ht="10.199999999999999" x14ac:dyDescent="0.2">
      <c r="A65" s="32"/>
      <c r="B65" s="103">
        <v>28</v>
      </c>
      <c r="C65" s="104" t="s">
        <v>168</v>
      </c>
      <c r="D65" s="104" t="s">
        <v>37</v>
      </c>
      <c r="E65" s="103" t="s">
        <v>146</v>
      </c>
      <c r="F65" s="32"/>
      <c r="G65" s="103" t="s">
        <v>39</v>
      </c>
      <c r="H65" s="103" t="s">
        <v>256</v>
      </c>
      <c r="I65" s="103" t="s">
        <v>169</v>
      </c>
      <c r="J65" s="103" t="s">
        <v>339</v>
      </c>
      <c r="K65" s="103" t="s">
        <v>349</v>
      </c>
      <c r="L65" s="103">
        <v>500</v>
      </c>
      <c r="M65" s="103">
        <v>50</v>
      </c>
      <c r="N65" s="105" t="s">
        <v>45</v>
      </c>
      <c r="O65" s="105">
        <v>62</v>
      </c>
      <c r="P65" s="103" t="s">
        <v>321</v>
      </c>
      <c r="Q65" s="103" t="s">
        <v>46</v>
      </c>
      <c r="R65" s="105" t="s">
        <v>199</v>
      </c>
      <c r="S65" s="103" t="s">
        <v>216</v>
      </c>
      <c r="T65" s="103" t="s">
        <v>237</v>
      </c>
      <c r="U65" s="105" t="s">
        <v>200</v>
      </c>
      <c r="V65" s="103" t="s">
        <v>236</v>
      </c>
      <c r="W65" s="105" t="s">
        <v>224</v>
      </c>
      <c r="X65" s="103" t="s">
        <v>237</v>
      </c>
      <c r="Y65" s="103" t="s">
        <v>237</v>
      </c>
      <c r="Z65" s="103" t="s">
        <v>199</v>
      </c>
      <c r="AA65" s="103" t="s">
        <v>216</v>
      </c>
      <c r="AB65" s="103" t="s">
        <v>236</v>
      </c>
      <c r="AC65" s="105" t="s">
        <v>46</v>
      </c>
      <c r="AD65" s="103" t="s">
        <v>214</v>
      </c>
      <c r="AE65" s="103" t="s">
        <v>300</v>
      </c>
      <c r="AF65" s="103" t="s">
        <v>236</v>
      </c>
      <c r="AG65" s="105" t="s">
        <v>58</v>
      </c>
      <c r="AH65" s="103" t="s">
        <v>290</v>
      </c>
      <c r="AI65" s="103" t="s">
        <v>291</v>
      </c>
      <c r="AJ65" s="105" t="s">
        <v>53</v>
      </c>
      <c r="AK65" s="105" t="s">
        <v>54</v>
      </c>
      <c r="AL65" s="38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10">
        <v>12.4589275077537</v>
      </c>
      <c r="BF65" s="10">
        <v>114.468348741531</v>
      </c>
      <c r="BG65" s="10">
        <v>11.5656393898857</v>
      </c>
      <c r="BH65" s="10">
        <v>116.036105155944</v>
      </c>
      <c r="BI65" s="10">
        <v>14.4511467615763</v>
      </c>
      <c r="BJ65" s="10">
        <v>115.157071352005</v>
      </c>
      <c r="BK65" s="10">
        <v>11.696303155687101</v>
      </c>
      <c r="BL65" s="10">
        <v>114.727144479751</v>
      </c>
      <c r="BM65" s="10"/>
      <c r="BN65" s="10"/>
      <c r="BO65" s="10">
        <v>500</v>
      </c>
      <c r="BP65" s="38"/>
      <c r="BQ65" s="34"/>
      <c r="BR65" s="51"/>
      <c r="BS65" s="71" t="s">
        <v>315</v>
      </c>
      <c r="BT65" s="34" t="s">
        <v>320</v>
      </c>
      <c r="BU65" s="17" t="s">
        <v>319</v>
      </c>
      <c r="BV65" s="17" t="s">
        <v>318</v>
      </c>
      <c r="BW65" s="17" t="s">
        <v>317</v>
      </c>
      <c r="BX65" s="17" t="s">
        <v>316</v>
      </c>
    </row>
    <row r="66" spans="1:76" ht="10.199999999999999" x14ac:dyDescent="0.2">
      <c r="A66" s="32"/>
      <c r="B66" s="34">
        <v>29</v>
      </c>
      <c r="C66" s="51" t="s">
        <v>168</v>
      </c>
      <c r="D66" s="51" t="s">
        <v>37</v>
      </c>
      <c r="E66" s="34" t="s">
        <v>146</v>
      </c>
      <c r="F66" s="32"/>
      <c r="G66" s="37" t="s">
        <v>39</v>
      </c>
      <c r="H66" s="34" t="s">
        <v>256</v>
      </c>
      <c r="I66" s="34" t="s">
        <v>169</v>
      </c>
      <c r="J66" s="34" t="s">
        <v>339</v>
      </c>
      <c r="K66" s="34" t="s">
        <v>349</v>
      </c>
      <c r="L66" s="34">
        <v>500</v>
      </c>
      <c r="M66" s="34">
        <v>30</v>
      </c>
      <c r="N66" s="36" t="s">
        <v>45</v>
      </c>
      <c r="O66" s="36">
        <v>62</v>
      </c>
      <c r="P66" s="34" t="s">
        <v>321</v>
      </c>
      <c r="Q66" s="34" t="s">
        <v>46</v>
      </c>
      <c r="R66" s="36" t="s">
        <v>199</v>
      </c>
      <c r="S66" s="88" t="s">
        <v>216</v>
      </c>
      <c r="T66" s="34" t="s">
        <v>323</v>
      </c>
      <c r="U66" s="36" t="s">
        <v>200</v>
      </c>
      <c r="V66" s="49" t="s">
        <v>322</v>
      </c>
      <c r="W66" s="87" t="s">
        <v>224</v>
      </c>
      <c r="X66" s="88" t="s">
        <v>184</v>
      </c>
      <c r="Y66" s="88" t="s">
        <v>186</v>
      </c>
      <c r="Z66" s="88" t="s">
        <v>171</v>
      </c>
      <c r="AA66" s="88" t="s">
        <v>203</v>
      </c>
      <c r="AB66" s="49" t="s">
        <v>322</v>
      </c>
      <c r="AC66" s="36" t="s">
        <v>46</v>
      </c>
      <c r="AD66" s="34" t="s">
        <v>214</v>
      </c>
      <c r="AE66" s="34" t="s">
        <v>324</v>
      </c>
      <c r="AF66" s="34" t="s">
        <v>325</v>
      </c>
      <c r="AG66" s="36" t="s">
        <v>58</v>
      </c>
      <c r="AH66" s="34" t="s">
        <v>290</v>
      </c>
      <c r="AI66" s="34" t="s">
        <v>291</v>
      </c>
      <c r="AJ66" s="36" t="s">
        <v>53</v>
      </c>
      <c r="AK66" s="36" t="s">
        <v>54</v>
      </c>
      <c r="AL66" s="38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10">
        <v>9.2078121326587805</v>
      </c>
      <c r="BF66" s="10">
        <v>92.053703784942599</v>
      </c>
      <c r="BG66" s="10">
        <v>10.198861969841801</v>
      </c>
      <c r="BH66" s="10">
        <v>92.206084489822302</v>
      </c>
      <c r="BI66" s="10">
        <v>8.8018457977859992</v>
      </c>
      <c r="BJ66" s="10">
        <v>91.182421922683702</v>
      </c>
      <c r="BK66" s="10">
        <v>7.6298131412929902</v>
      </c>
      <c r="BL66" s="10">
        <v>91.594741106033297</v>
      </c>
      <c r="BM66" s="10"/>
      <c r="BN66" s="10"/>
      <c r="BO66" s="10">
        <v>500</v>
      </c>
      <c r="BP66" s="38"/>
      <c r="BQ66" s="34"/>
      <c r="BR66" s="51"/>
      <c r="BS66" s="71"/>
      <c r="BT66" s="34" t="s">
        <v>332</v>
      </c>
      <c r="BU66" s="17" t="s">
        <v>331</v>
      </c>
      <c r="BV66" s="17" t="s">
        <v>336</v>
      </c>
      <c r="BW66" s="17" t="s">
        <v>330</v>
      </c>
      <c r="BX66" s="17" t="s">
        <v>329</v>
      </c>
    </row>
    <row r="67" spans="1:76" ht="10.199999999999999" x14ac:dyDescent="0.2">
      <c r="A67" s="32"/>
      <c r="B67" s="34">
        <v>30</v>
      </c>
      <c r="C67" s="51" t="s">
        <v>168</v>
      </c>
      <c r="D67" s="51" t="s">
        <v>37</v>
      </c>
      <c r="E67" s="34" t="s">
        <v>146</v>
      </c>
      <c r="F67" s="32"/>
      <c r="G67" s="37" t="s">
        <v>39</v>
      </c>
      <c r="H67" s="34" t="s">
        <v>239</v>
      </c>
      <c r="I67" s="34" t="s">
        <v>169</v>
      </c>
      <c r="J67" s="34" t="s">
        <v>339</v>
      </c>
      <c r="K67" s="34" t="s">
        <v>349</v>
      </c>
      <c r="L67" s="34">
        <v>500</v>
      </c>
      <c r="M67" s="34">
        <v>30</v>
      </c>
      <c r="N67" s="36" t="s">
        <v>45</v>
      </c>
      <c r="O67" s="36">
        <v>62</v>
      </c>
      <c r="P67" s="34" t="s">
        <v>321</v>
      </c>
      <c r="Q67" s="34" t="s">
        <v>46</v>
      </c>
      <c r="R67" s="36" t="s">
        <v>199</v>
      </c>
      <c r="S67" s="88" t="s">
        <v>216</v>
      </c>
      <c r="T67" s="34" t="s">
        <v>323</v>
      </c>
      <c r="U67" s="36" t="s">
        <v>200</v>
      </c>
      <c r="V67" s="49" t="s">
        <v>322</v>
      </c>
      <c r="W67" s="87" t="s">
        <v>224</v>
      </c>
      <c r="X67" s="88" t="s">
        <v>184</v>
      </c>
      <c r="Y67" s="88" t="s">
        <v>186</v>
      </c>
      <c r="Z67" s="88" t="s">
        <v>171</v>
      </c>
      <c r="AA67" s="88" t="s">
        <v>203</v>
      </c>
      <c r="AB67" s="49" t="s">
        <v>322</v>
      </c>
      <c r="AC67" s="36" t="s">
        <v>46</v>
      </c>
      <c r="AD67" s="34" t="s">
        <v>214</v>
      </c>
      <c r="AE67" s="34" t="s">
        <v>324</v>
      </c>
      <c r="AF67" s="34" t="s">
        <v>325</v>
      </c>
      <c r="AG67" s="36" t="s">
        <v>58</v>
      </c>
      <c r="AH67" s="34" t="s">
        <v>290</v>
      </c>
      <c r="AI67" s="34" t="s">
        <v>291</v>
      </c>
      <c r="AJ67" s="36" t="s">
        <v>53</v>
      </c>
      <c r="AK67" s="36" t="s">
        <v>54</v>
      </c>
      <c r="AL67" s="38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10">
        <v>10.1118775297094</v>
      </c>
      <c r="BF67" s="10">
        <v>79.352541923522907</v>
      </c>
      <c r="BG67" s="10">
        <v>9.9111326712149097</v>
      </c>
      <c r="BH67" s="10">
        <v>79.1156680583953</v>
      </c>
      <c r="BI67" s="10">
        <v>8.8596499760945608</v>
      </c>
      <c r="BJ67" s="10">
        <v>78.121259927749605</v>
      </c>
      <c r="BK67" s="10">
        <v>10.046718067593</v>
      </c>
      <c r="BL67" s="10">
        <v>78.321667671203599</v>
      </c>
      <c r="BM67" s="10"/>
      <c r="BN67" s="10"/>
      <c r="BO67" s="10">
        <v>500</v>
      </c>
      <c r="BP67" s="38"/>
      <c r="BQ67" s="34"/>
      <c r="BR67" s="51"/>
      <c r="BS67" s="71"/>
      <c r="BT67" s="34" t="s">
        <v>338</v>
      </c>
      <c r="BU67" s="17" t="s">
        <v>337</v>
      </c>
      <c r="BV67" s="17" t="s">
        <v>335</v>
      </c>
      <c r="BW67" s="17" t="s">
        <v>334</v>
      </c>
      <c r="BX67" s="17" t="s">
        <v>333</v>
      </c>
    </row>
    <row r="68" spans="1:76" ht="10.199999999999999" x14ac:dyDescent="0.2">
      <c r="A68" s="32"/>
      <c r="B68" s="34">
        <v>31</v>
      </c>
      <c r="C68" s="51" t="s">
        <v>168</v>
      </c>
      <c r="D68" s="51" t="s">
        <v>37</v>
      </c>
      <c r="E68" s="34" t="s">
        <v>146</v>
      </c>
      <c r="F68" s="32"/>
      <c r="G68" s="37" t="s">
        <v>39</v>
      </c>
      <c r="H68" s="34" t="s">
        <v>239</v>
      </c>
      <c r="I68" s="34" t="s">
        <v>326</v>
      </c>
      <c r="J68" s="34" t="s">
        <v>339</v>
      </c>
      <c r="K68" s="34" t="s">
        <v>349</v>
      </c>
      <c r="L68" s="34">
        <v>500</v>
      </c>
      <c r="M68" s="34">
        <v>30</v>
      </c>
      <c r="N68" s="36" t="s">
        <v>45</v>
      </c>
      <c r="O68" s="36">
        <v>62</v>
      </c>
      <c r="P68" s="34" t="s">
        <v>321</v>
      </c>
      <c r="Q68" s="34" t="s">
        <v>46</v>
      </c>
      <c r="R68" s="36" t="s">
        <v>199</v>
      </c>
      <c r="S68" s="88" t="s">
        <v>216</v>
      </c>
      <c r="T68" s="34" t="s">
        <v>323</v>
      </c>
      <c r="U68" s="36" t="s">
        <v>200</v>
      </c>
      <c r="V68" s="49" t="s">
        <v>322</v>
      </c>
      <c r="W68" s="87" t="s">
        <v>224</v>
      </c>
      <c r="X68" s="88" t="s">
        <v>184</v>
      </c>
      <c r="Y68" s="88" t="s">
        <v>186</v>
      </c>
      <c r="Z68" s="88" t="s">
        <v>171</v>
      </c>
      <c r="AA68" s="88" t="s">
        <v>203</v>
      </c>
      <c r="AB68" s="49" t="s">
        <v>322</v>
      </c>
      <c r="AC68" s="36" t="s">
        <v>46</v>
      </c>
      <c r="AD68" s="34" t="s">
        <v>214</v>
      </c>
      <c r="AE68" s="34" t="s">
        <v>324</v>
      </c>
      <c r="AF68" s="34" t="s">
        <v>325</v>
      </c>
      <c r="AG68" s="36" t="s">
        <v>58</v>
      </c>
      <c r="AH68" s="34" t="s">
        <v>290</v>
      </c>
      <c r="AI68" s="34" t="s">
        <v>291</v>
      </c>
      <c r="AJ68" s="36" t="s">
        <v>53</v>
      </c>
      <c r="AK68" s="36" t="s">
        <v>54</v>
      </c>
      <c r="AL68" s="38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10">
        <v>63.152898859094599</v>
      </c>
      <c r="BF68" s="10">
        <v>100.194520950317</v>
      </c>
      <c r="BG68" s="10">
        <v>35.475341796875</v>
      </c>
      <c r="BH68" s="10">
        <v>79.009883880615206</v>
      </c>
      <c r="BI68" s="10">
        <v>32.511577959413799</v>
      </c>
      <c r="BJ68" s="10">
        <v>76.849155426025305</v>
      </c>
      <c r="BK68" s="10">
        <v>32.486061661331703</v>
      </c>
      <c r="BL68" s="10">
        <v>76.417100906371999</v>
      </c>
      <c r="BM68" s="10"/>
      <c r="BN68" s="10"/>
      <c r="BO68" s="10">
        <v>500</v>
      </c>
      <c r="BP68" s="38"/>
      <c r="BQ68" s="34"/>
      <c r="BR68" s="51"/>
      <c r="BS68" s="71" t="s">
        <v>345</v>
      </c>
      <c r="BT68" s="34" t="s">
        <v>344</v>
      </c>
      <c r="BU68" s="17" t="s">
        <v>343</v>
      </c>
      <c r="BV68" s="17" t="s">
        <v>342</v>
      </c>
      <c r="BW68" s="17" t="s">
        <v>341</v>
      </c>
      <c r="BX68" s="17" t="s">
        <v>340</v>
      </c>
    </row>
    <row r="69" spans="1:76" ht="10.199999999999999" x14ac:dyDescent="0.2">
      <c r="A69" s="32"/>
      <c r="B69" s="34">
        <v>32</v>
      </c>
      <c r="C69" s="51" t="s">
        <v>168</v>
      </c>
      <c r="D69" s="51" t="s">
        <v>37</v>
      </c>
      <c r="E69" s="34" t="s">
        <v>146</v>
      </c>
      <c r="F69" s="32"/>
      <c r="G69" s="37" t="s">
        <v>39</v>
      </c>
      <c r="H69" s="34" t="s">
        <v>239</v>
      </c>
      <c r="I69" s="34" t="s">
        <v>117</v>
      </c>
      <c r="J69" s="34" t="s">
        <v>350</v>
      </c>
      <c r="K69" s="34" t="s">
        <v>351</v>
      </c>
      <c r="L69" s="34">
        <v>500</v>
      </c>
      <c r="M69" s="34">
        <v>30</v>
      </c>
      <c r="N69" s="36" t="s">
        <v>45</v>
      </c>
      <c r="O69" s="36">
        <v>62</v>
      </c>
      <c r="P69" s="34" t="s">
        <v>321</v>
      </c>
      <c r="Q69" s="34" t="s">
        <v>46</v>
      </c>
      <c r="R69" s="36" t="s">
        <v>199</v>
      </c>
      <c r="S69" s="88" t="s">
        <v>216</v>
      </c>
      <c r="T69" s="34" t="s">
        <v>323</v>
      </c>
      <c r="U69" s="36" t="s">
        <v>200</v>
      </c>
      <c r="V69" s="49" t="s">
        <v>322</v>
      </c>
      <c r="W69" s="87" t="s">
        <v>224</v>
      </c>
      <c r="X69" s="88" t="s">
        <v>184</v>
      </c>
      <c r="Y69" s="88" t="s">
        <v>186</v>
      </c>
      <c r="Z69" s="88" t="s">
        <v>171</v>
      </c>
      <c r="AA69" s="88" t="s">
        <v>203</v>
      </c>
      <c r="AB69" s="49" t="s">
        <v>322</v>
      </c>
      <c r="AC69" s="36" t="s">
        <v>46</v>
      </c>
      <c r="AD69" s="34" t="s">
        <v>214</v>
      </c>
      <c r="AE69" s="34" t="s">
        <v>324</v>
      </c>
      <c r="AF69" s="34" t="s">
        <v>325</v>
      </c>
      <c r="AG69" s="36" t="s">
        <v>58</v>
      </c>
      <c r="AH69" s="34" t="s">
        <v>290</v>
      </c>
      <c r="AI69" s="34" t="s">
        <v>291</v>
      </c>
      <c r="AJ69" s="36" t="s">
        <v>53</v>
      </c>
      <c r="AK69" s="36" t="s">
        <v>54</v>
      </c>
      <c r="AL69" s="38"/>
      <c r="AM69" s="2">
        <v>62.877708875215902</v>
      </c>
      <c r="AN69" s="2">
        <v>94.952963256835901</v>
      </c>
      <c r="AO69" s="2">
        <v>56.1078781714806</v>
      </c>
      <c r="AP69" s="2">
        <v>105.029967498779</v>
      </c>
      <c r="AQ69" s="2">
        <v>52.745119388286803</v>
      </c>
      <c r="AR69" s="2">
        <v>70.629306793212805</v>
      </c>
      <c r="AS69" s="2">
        <v>40.976320266723597</v>
      </c>
      <c r="AT69" s="2">
        <v>99.029536437988199</v>
      </c>
      <c r="AU69" s="2">
        <v>27.236779506389901</v>
      </c>
      <c r="AV69" s="2">
        <v>80.115940475463802</v>
      </c>
      <c r="AW69" s="2">
        <v>17.8412153537456</v>
      </c>
      <c r="AX69" s="2">
        <v>50.423555755615197</v>
      </c>
      <c r="AY69" s="2">
        <v>18.0975671914907</v>
      </c>
      <c r="AZ69" s="2">
        <v>44.042997741699203</v>
      </c>
      <c r="BA69" s="2">
        <v>16.9491234192481</v>
      </c>
      <c r="BB69" s="2">
        <v>77.385494232177706</v>
      </c>
      <c r="BC69" s="2">
        <v>14.4335609582754</v>
      </c>
      <c r="BD69" s="2">
        <v>44.902422714233303</v>
      </c>
      <c r="BE69" s="10">
        <v>12.1879046146686</v>
      </c>
      <c r="BF69" s="10">
        <v>56.658317184448201</v>
      </c>
      <c r="BG69" s="10">
        <v>10.795161173893799</v>
      </c>
      <c r="BH69" s="10">
        <v>50.215784072875898</v>
      </c>
      <c r="BI69" s="10">
        <v>12.7014615719135</v>
      </c>
      <c r="BJ69" s="10">
        <v>49.435476303100501</v>
      </c>
      <c r="BK69" s="10">
        <v>9.92226872077355</v>
      </c>
      <c r="BL69" s="10">
        <v>49.419598770141597</v>
      </c>
      <c r="BM69" s="10"/>
      <c r="BN69" s="10"/>
      <c r="BO69" s="10">
        <v>500</v>
      </c>
      <c r="BP69" s="38"/>
      <c r="BQ69" s="34"/>
      <c r="BR69" s="51"/>
      <c r="BS69" s="71" t="s">
        <v>358</v>
      </c>
      <c r="BT69" s="34" t="s">
        <v>357</v>
      </c>
      <c r="BU69" s="17" t="s">
        <v>356</v>
      </c>
      <c r="BV69" s="17" t="s">
        <v>355</v>
      </c>
      <c r="BW69" s="17" t="s">
        <v>354</v>
      </c>
      <c r="BX69" s="17" t="s">
        <v>353</v>
      </c>
    </row>
    <row r="70" spans="1:76" ht="10.199999999999999" x14ac:dyDescent="0.2">
      <c r="A70" s="32"/>
      <c r="B70" s="34">
        <v>33</v>
      </c>
      <c r="C70" s="51" t="s">
        <v>168</v>
      </c>
      <c r="D70" s="51" t="s">
        <v>37</v>
      </c>
      <c r="E70" s="34" t="s">
        <v>146</v>
      </c>
      <c r="F70" s="32"/>
      <c r="G70" s="37" t="s">
        <v>39</v>
      </c>
      <c r="H70" s="34" t="s">
        <v>239</v>
      </c>
      <c r="I70" s="34" t="s">
        <v>326</v>
      </c>
      <c r="J70" s="34" t="s">
        <v>350</v>
      </c>
      <c r="K70" s="34" t="s">
        <v>351</v>
      </c>
      <c r="L70" s="34">
        <v>500</v>
      </c>
      <c r="M70" s="34">
        <v>30</v>
      </c>
      <c r="N70" s="36" t="s">
        <v>45</v>
      </c>
      <c r="O70" s="36">
        <v>62</v>
      </c>
      <c r="P70" s="34" t="s">
        <v>321</v>
      </c>
      <c r="Q70" s="34" t="s">
        <v>46</v>
      </c>
      <c r="R70" s="36" t="s">
        <v>199</v>
      </c>
      <c r="S70" s="88" t="s">
        <v>216</v>
      </c>
      <c r="T70" s="34" t="s">
        <v>323</v>
      </c>
      <c r="U70" s="36" t="s">
        <v>200</v>
      </c>
      <c r="V70" s="49" t="s">
        <v>322</v>
      </c>
      <c r="W70" s="87" t="s">
        <v>224</v>
      </c>
      <c r="X70" s="88" t="s">
        <v>184</v>
      </c>
      <c r="Y70" s="88" t="s">
        <v>186</v>
      </c>
      <c r="Z70" s="88" t="s">
        <v>171</v>
      </c>
      <c r="AA70" s="88" t="s">
        <v>203</v>
      </c>
      <c r="AB70" s="49" t="s">
        <v>322</v>
      </c>
      <c r="AC70" s="36" t="s">
        <v>46</v>
      </c>
      <c r="AD70" s="34" t="s">
        <v>214</v>
      </c>
      <c r="AE70" s="34" t="s">
        <v>324</v>
      </c>
      <c r="AF70" s="34" t="s">
        <v>325</v>
      </c>
      <c r="AG70" s="36" t="s">
        <v>58</v>
      </c>
      <c r="AH70" s="34" t="s">
        <v>290</v>
      </c>
      <c r="AI70" s="34" t="s">
        <v>291</v>
      </c>
      <c r="AJ70" s="36" t="s">
        <v>53</v>
      </c>
      <c r="AK70" s="36" t="s">
        <v>54</v>
      </c>
      <c r="AL70" s="38"/>
      <c r="AM70" s="4">
        <v>86.661313570462696</v>
      </c>
      <c r="AN70" s="4">
        <v>625.32017822265595</v>
      </c>
      <c r="AO70" s="4">
        <v>71.658820665799595</v>
      </c>
      <c r="AP70" s="4">
        <v>124.515939331054</v>
      </c>
      <c r="AQ70" s="4">
        <v>65.760267551128607</v>
      </c>
      <c r="AR70" s="4">
        <v>125.54029693603501</v>
      </c>
      <c r="AS70" s="4">
        <v>52.1722457592303</v>
      </c>
      <c r="AT70" s="4">
        <v>92.127278900146393</v>
      </c>
      <c r="AU70" s="4">
        <v>39.180174020620399</v>
      </c>
      <c r="AV70" s="4">
        <v>66.442955017089801</v>
      </c>
      <c r="AW70" s="4">
        <v>25.426513158357999</v>
      </c>
      <c r="AX70" s="4">
        <v>66.590456390380794</v>
      </c>
      <c r="AY70" s="4">
        <v>17.877483404599701</v>
      </c>
      <c r="AZ70" s="4">
        <v>51.866477966308501</v>
      </c>
      <c r="BA70" s="4">
        <v>15.046695269071099</v>
      </c>
      <c r="BB70" s="4">
        <v>53.647779083251898</v>
      </c>
      <c r="BC70" s="4">
        <v>17.064903736114498</v>
      </c>
      <c r="BD70" s="4">
        <v>41.1066379547119</v>
      </c>
      <c r="BE70" s="4">
        <v>11.682753709646301</v>
      </c>
      <c r="BF70" s="4">
        <v>38.049225425720202</v>
      </c>
      <c r="BG70" s="4">
        <v>10.3747964088733</v>
      </c>
      <c r="BH70" s="4">
        <v>38.453182601928702</v>
      </c>
      <c r="BI70" s="4">
        <v>10.116311550140299</v>
      </c>
      <c r="BJ70" s="4">
        <v>38.498078918456997</v>
      </c>
      <c r="BK70" s="4">
        <v>10.2461719879737</v>
      </c>
      <c r="BL70" s="4">
        <v>38.458440780639599</v>
      </c>
      <c r="BM70" s="10"/>
      <c r="BN70" s="10"/>
      <c r="BO70" s="10">
        <v>500</v>
      </c>
      <c r="BP70" s="38"/>
      <c r="BQ70" s="34"/>
      <c r="BR70" s="51"/>
      <c r="BS70" s="71" t="s">
        <v>364</v>
      </c>
      <c r="BT70" s="34" t="s">
        <v>363</v>
      </c>
      <c r="BU70" s="17" t="s">
        <v>362</v>
      </c>
      <c r="BV70" s="17" t="s">
        <v>361</v>
      </c>
      <c r="BW70" s="17" t="s">
        <v>360</v>
      </c>
      <c r="BX70" s="17" t="s">
        <v>359</v>
      </c>
    </row>
    <row r="71" spans="1:76" ht="10.199999999999999" x14ac:dyDescent="0.2">
      <c r="A71" s="32"/>
      <c r="B71" s="34">
        <v>34</v>
      </c>
      <c r="C71" s="51" t="s">
        <v>168</v>
      </c>
      <c r="D71" s="51" t="s">
        <v>37</v>
      </c>
      <c r="E71" s="34" t="s">
        <v>146</v>
      </c>
      <c r="F71" s="32"/>
      <c r="G71" s="34" t="s">
        <v>306</v>
      </c>
      <c r="H71" s="34" t="s">
        <v>239</v>
      </c>
      <c r="I71" s="34" t="s">
        <v>326</v>
      </c>
      <c r="J71" s="34" t="s">
        <v>350</v>
      </c>
      <c r="K71" s="34" t="s">
        <v>351</v>
      </c>
      <c r="L71" s="34">
        <v>500</v>
      </c>
      <c r="M71" s="34">
        <v>30</v>
      </c>
      <c r="N71" s="36" t="s">
        <v>45</v>
      </c>
      <c r="O71" s="36">
        <v>62</v>
      </c>
      <c r="P71" s="34" t="s">
        <v>321</v>
      </c>
      <c r="Q71" s="34" t="s">
        <v>46</v>
      </c>
      <c r="R71" s="36" t="s">
        <v>199</v>
      </c>
      <c r="S71" s="88" t="s">
        <v>216</v>
      </c>
      <c r="T71" s="88" t="s">
        <v>197</v>
      </c>
      <c r="U71" s="36" t="s">
        <v>200</v>
      </c>
      <c r="V71" s="34" t="s">
        <v>223</v>
      </c>
      <c r="W71" s="87" t="s">
        <v>224</v>
      </c>
      <c r="X71" s="88" t="s">
        <v>184</v>
      </c>
      <c r="Y71" s="88" t="s">
        <v>186</v>
      </c>
      <c r="Z71" s="88" t="s">
        <v>171</v>
      </c>
      <c r="AA71" s="88" t="s">
        <v>203</v>
      </c>
      <c r="AB71" s="34" t="s">
        <v>223</v>
      </c>
      <c r="AC71" s="36" t="s">
        <v>46</v>
      </c>
      <c r="AD71" s="34" t="s">
        <v>214</v>
      </c>
      <c r="AE71" s="34" t="s">
        <v>215</v>
      </c>
      <c r="AF71" s="34" t="s">
        <v>223</v>
      </c>
      <c r="AG71" s="36" t="s">
        <v>58</v>
      </c>
      <c r="AH71" s="34" t="s">
        <v>290</v>
      </c>
      <c r="AI71" s="34" t="s">
        <v>352</v>
      </c>
      <c r="AJ71" s="36" t="s">
        <v>53</v>
      </c>
      <c r="AK71" s="36" t="s">
        <v>54</v>
      </c>
      <c r="AL71" s="38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38"/>
      <c r="BQ71" s="34"/>
      <c r="BR71" s="51"/>
      <c r="BS71" s="71"/>
      <c r="BT71" s="34"/>
    </row>
    <row r="72" spans="1:76" ht="10.199999999999999" x14ac:dyDescent="0.2">
      <c r="A72" s="32"/>
      <c r="B72" s="34"/>
      <c r="C72" s="51"/>
      <c r="D72" s="51"/>
      <c r="E72" s="34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38"/>
      <c r="BQ72" s="34"/>
      <c r="BR72" s="51"/>
      <c r="BS72" s="71"/>
      <c r="BT72" s="34"/>
    </row>
    <row r="73" spans="1:76" ht="10.199999999999999" x14ac:dyDescent="0.2">
      <c r="A73" s="32"/>
      <c r="B73" s="34"/>
      <c r="C73" s="51"/>
      <c r="D73" s="51"/>
      <c r="E73" s="34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38"/>
      <c r="BQ73" s="34"/>
      <c r="BR73" s="51"/>
      <c r="BS73" s="71"/>
      <c r="BT73" s="34"/>
    </row>
    <row r="74" spans="1:76" ht="10.199999999999999" x14ac:dyDescent="0.2">
      <c r="A74" s="32"/>
      <c r="B74" s="34"/>
      <c r="C74" s="51"/>
      <c r="D74" s="51"/>
      <c r="E74" s="34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38"/>
      <c r="BQ74" s="34"/>
      <c r="BR74" s="51"/>
      <c r="BS74" s="71"/>
      <c r="BT74" s="34"/>
    </row>
    <row r="75" spans="1:76" ht="10.199999999999999" x14ac:dyDescent="0.2">
      <c r="A75" s="32"/>
      <c r="B75" s="34"/>
      <c r="C75" s="51"/>
      <c r="D75" s="51"/>
      <c r="E75" s="34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38"/>
      <c r="BQ75" s="34"/>
      <c r="BR75" s="51"/>
      <c r="BS75" s="71"/>
      <c r="BT75" s="34"/>
    </row>
    <row r="76" spans="1:76" ht="10.199999999999999" x14ac:dyDescent="0.2">
      <c r="A76" s="32"/>
      <c r="B76" s="34"/>
      <c r="C76" s="51"/>
      <c r="D76" s="51"/>
      <c r="E76" s="34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 t="s">
        <v>309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38"/>
      <c r="BQ76" s="34"/>
      <c r="BR76" s="51"/>
      <c r="BS76" s="71"/>
      <c r="BT76" s="34"/>
    </row>
    <row r="77" spans="1:76" ht="10.199999999999999" x14ac:dyDescent="0.2">
      <c r="A77" s="32"/>
      <c r="B77" s="34"/>
      <c r="C77" s="51"/>
      <c r="D77" s="51"/>
      <c r="E77" s="34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 t="s">
        <v>308</v>
      </c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38"/>
      <c r="BQ77" s="34"/>
      <c r="BR77" s="51"/>
      <c r="BS77" s="71"/>
      <c r="BT77" s="34"/>
    </row>
    <row r="78" spans="1:76" ht="10.199999999999999" x14ac:dyDescent="0.2">
      <c r="A78" s="32"/>
      <c r="B78" s="34"/>
      <c r="C78" s="51"/>
      <c r="D78" s="51"/>
      <c r="E78" s="34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38"/>
      <c r="BQ78" s="34"/>
      <c r="BR78" s="51"/>
      <c r="BS78" s="71"/>
      <c r="BT78" s="34"/>
    </row>
    <row r="79" spans="1:76" ht="10.199999999999999" x14ac:dyDescent="0.2">
      <c r="A79" s="32"/>
      <c r="B79" s="34"/>
      <c r="C79" s="51"/>
      <c r="D79" s="51"/>
      <c r="E79" s="34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38"/>
      <c r="BQ79" s="34"/>
      <c r="BR79" s="51"/>
      <c r="BS79" s="71"/>
      <c r="BT79" s="34"/>
    </row>
    <row r="80" spans="1:76" ht="10.199999999999999" x14ac:dyDescent="0.2">
      <c r="A80" s="32"/>
      <c r="B80" s="34"/>
      <c r="C80" s="51"/>
      <c r="D80" s="51"/>
      <c r="E80" s="34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38"/>
      <c r="BQ80" s="34"/>
      <c r="BR80" s="51"/>
      <c r="BS80" s="71"/>
      <c r="BT80" s="34"/>
    </row>
    <row r="81" spans="1:72" ht="10.199999999999999" x14ac:dyDescent="0.2">
      <c r="A81" s="32"/>
      <c r="B81" s="34"/>
      <c r="C81" s="51"/>
      <c r="D81" s="51"/>
      <c r="E81" s="34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38"/>
      <c r="BQ81" s="34"/>
      <c r="BR81" s="51"/>
      <c r="BS81" s="71"/>
      <c r="BT81" s="34"/>
    </row>
    <row r="82" spans="1:72" ht="10.199999999999999" x14ac:dyDescent="0.2">
      <c r="A82" s="32"/>
      <c r="B82" s="34"/>
      <c r="C82" s="51"/>
      <c r="D82" s="51"/>
      <c r="E82" s="34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10"/>
      <c r="BP82" s="38"/>
      <c r="BQ82" s="34"/>
      <c r="BR82" s="51"/>
      <c r="BS82" s="71"/>
      <c r="BT82" s="34"/>
    </row>
    <row r="83" spans="1:72" ht="10.199999999999999" x14ac:dyDescent="0.2">
      <c r="A83" s="32"/>
      <c r="B83" s="34"/>
      <c r="C83" s="51"/>
      <c r="D83" s="51"/>
      <c r="E83" s="34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10"/>
      <c r="BP83" s="38"/>
      <c r="BQ83" s="34"/>
      <c r="BR83" s="51"/>
      <c r="BS83" s="71"/>
      <c r="BT83" s="34"/>
    </row>
    <row r="84" spans="1:72" ht="10.199999999999999" x14ac:dyDescent="0.2">
      <c r="A84" s="32"/>
      <c r="B84" s="34"/>
      <c r="C84" s="51"/>
      <c r="D84" s="51"/>
      <c r="E84" s="34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10"/>
      <c r="BP84" s="38"/>
      <c r="BQ84" s="34"/>
      <c r="BR84" s="51"/>
      <c r="BS84" s="71"/>
      <c r="BT84" s="34"/>
    </row>
    <row r="85" spans="1:72" ht="10.199999999999999" x14ac:dyDescent="0.2">
      <c r="A85" s="32"/>
      <c r="B85" s="34"/>
      <c r="C85" s="51"/>
      <c r="D85" s="51"/>
      <c r="E85" s="34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10"/>
      <c r="BP85" s="38"/>
      <c r="BQ85" s="34"/>
      <c r="BR85" s="51"/>
      <c r="BS85" s="71"/>
      <c r="BT85" s="34"/>
    </row>
    <row r="86" spans="1:72" ht="10.199999999999999" x14ac:dyDescent="0.2">
      <c r="A86" s="32"/>
      <c r="B86" s="34"/>
      <c r="C86" s="51"/>
      <c r="D86" s="51"/>
      <c r="E86" s="34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10"/>
      <c r="BP86" s="38"/>
      <c r="BQ86" s="34"/>
      <c r="BR86" s="51"/>
      <c r="BS86" s="71"/>
      <c r="BT86" s="34"/>
    </row>
    <row r="87" spans="1:72" ht="10.199999999999999" x14ac:dyDescent="0.2">
      <c r="A87" s="32"/>
      <c r="B87" s="34"/>
      <c r="C87" s="51"/>
      <c r="D87" s="51"/>
      <c r="E87" s="34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10"/>
      <c r="BP87" s="38"/>
      <c r="BQ87" s="34"/>
      <c r="BR87" s="51"/>
      <c r="BS87" s="71"/>
      <c r="BT87" s="34"/>
    </row>
    <row r="88" spans="1:72" ht="10.199999999999999" x14ac:dyDescent="0.2">
      <c r="A88" s="32"/>
      <c r="B88" s="34"/>
      <c r="C88" s="51"/>
      <c r="D88" s="51"/>
      <c r="E88" s="34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10"/>
      <c r="BP88" s="38"/>
      <c r="BQ88" s="34"/>
      <c r="BR88" s="51"/>
      <c r="BS88" s="71"/>
      <c r="BT88" s="34"/>
    </row>
    <row r="89" spans="1:72" ht="10.199999999999999" x14ac:dyDescent="0.2">
      <c r="A89" s="32"/>
      <c r="B89" s="34"/>
      <c r="C89" s="51"/>
      <c r="D89" s="51"/>
      <c r="E89" s="34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10"/>
      <c r="BP89" s="38"/>
      <c r="BQ89" s="34"/>
      <c r="BR89" s="51"/>
      <c r="BS89" s="71"/>
      <c r="BT89" s="34"/>
    </row>
    <row r="90" spans="1:72" ht="10.199999999999999" x14ac:dyDescent="0.2">
      <c r="A90" s="32"/>
      <c r="B90" s="34"/>
      <c r="C90" s="51"/>
      <c r="D90" s="51"/>
      <c r="E90" s="34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10"/>
      <c r="BP90" s="38"/>
      <c r="BQ90" s="34"/>
      <c r="BR90" s="51"/>
      <c r="BS90" s="71"/>
      <c r="BT90" s="34"/>
    </row>
    <row r="91" spans="1:72" ht="10.199999999999999" x14ac:dyDescent="0.2">
      <c r="A91" s="32"/>
      <c r="B91" s="34"/>
      <c r="C91" s="51"/>
      <c r="D91" s="51"/>
      <c r="E91" s="34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10"/>
      <c r="BP91" s="38"/>
      <c r="BQ91" s="34"/>
      <c r="BR91" s="51"/>
      <c r="BS91" s="71"/>
      <c r="BT91" s="34"/>
    </row>
    <row r="92" spans="1:72" ht="10.199999999999999" x14ac:dyDescent="0.2">
      <c r="A92" s="32"/>
      <c r="B92" s="34"/>
      <c r="C92" s="51"/>
      <c r="D92" s="51"/>
      <c r="E92" s="34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10"/>
      <c r="BP92" s="38"/>
      <c r="BQ92" s="34"/>
      <c r="BR92" s="51"/>
      <c r="BS92" s="71"/>
      <c r="BT92" s="34"/>
    </row>
    <row r="93" spans="1:72" ht="10.199999999999999" x14ac:dyDescent="0.2">
      <c r="A93" s="32"/>
      <c r="B93" s="34"/>
      <c r="C93" s="51"/>
      <c r="D93" s="51"/>
      <c r="E93" s="34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10"/>
      <c r="BP93" s="38"/>
      <c r="BQ93" s="34"/>
      <c r="BR93" s="51"/>
      <c r="BS93" s="71"/>
      <c r="BT93" s="34"/>
    </row>
    <row r="94" spans="1:72" ht="10.199999999999999" x14ac:dyDescent="0.2">
      <c r="A94" s="32"/>
      <c r="B94" s="34"/>
      <c r="C94" s="51"/>
      <c r="D94" s="51"/>
      <c r="E94" s="34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10"/>
      <c r="BP94" s="38"/>
      <c r="BQ94" s="34"/>
      <c r="BR94" s="51"/>
      <c r="BS94" s="71"/>
      <c r="BT94" s="34"/>
    </row>
    <row r="95" spans="1:72" ht="10.199999999999999" x14ac:dyDescent="0.2">
      <c r="A95" s="32"/>
      <c r="B95" s="34"/>
      <c r="C95" s="51"/>
      <c r="D95" s="51"/>
      <c r="E95" s="34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10"/>
      <c r="BP95" s="38"/>
      <c r="BQ95" s="34"/>
      <c r="BR95" s="51"/>
      <c r="BS95" s="71"/>
      <c r="BT95" s="34"/>
    </row>
    <row r="96" spans="1:72" ht="10.199999999999999" x14ac:dyDescent="0.2">
      <c r="A96" s="32"/>
      <c r="B96" s="34"/>
      <c r="C96" s="51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10"/>
      <c r="BP96" s="38"/>
      <c r="BQ96" s="34"/>
      <c r="BR96" s="51"/>
      <c r="BS96" s="71"/>
      <c r="BT96" s="34"/>
    </row>
    <row r="97" spans="1:72" ht="10.199999999999999" x14ac:dyDescent="0.2">
      <c r="A97" s="32"/>
      <c r="B97" s="34"/>
      <c r="C97" s="51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10"/>
      <c r="BP97" s="38"/>
      <c r="BQ97" s="34"/>
      <c r="BR97" s="51"/>
      <c r="BS97" s="71"/>
      <c r="BT97" s="34"/>
    </row>
    <row r="98" spans="1:72" ht="10.199999999999999" x14ac:dyDescent="0.2">
      <c r="A98" s="32"/>
      <c r="B98" s="34"/>
      <c r="C98" s="51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10"/>
      <c r="BP98" s="38"/>
      <c r="BQ98" s="34"/>
      <c r="BR98" s="51"/>
      <c r="BS98" s="71"/>
      <c r="BT98" s="34"/>
    </row>
    <row r="99" spans="1:72" ht="10.199999999999999" x14ac:dyDescent="0.2">
      <c r="A99" s="32"/>
      <c r="B99" s="34"/>
      <c r="C99" s="51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10"/>
      <c r="BP99" s="38"/>
      <c r="BQ99" s="34"/>
      <c r="BR99" s="51"/>
      <c r="BS99" s="71"/>
      <c r="BT99" s="34"/>
    </row>
    <row r="100" spans="1:72" ht="10.199999999999999" x14ac:dyDescent="0.2">
      <c r="A100" s="32"/>
      <c r="B100" s="34"/>
      <c r="C100" s="51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10"/>
      <c r="BP100" s="38"/>
      <c r="BQ100" s="34"/>
      <c r="BR100" s="51"/>
      <c r="BS100" s="71"/>
      <c r="BT100" s="34"/>
    </row>
    <row r="101" spans="1:72" ht="10.199999999999999" x14ac:dyDescent="0.2">
      <c r="A101" s="32"/>
      <c r="B101" s="34"/>
      <c r="C101" s="51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10"/>
      <c r="BP101" s="38"/>
      <c r="BQ101" s="34"/>
      <c r="BR101" s="51"/>
      <c r="BS101" s="71"/>
      <c r="BT101" s="34"/>
    </row>
    <row r="102" spans="1:72" ht="10.199999999999999" x14ac:dyDescent="0.2">
      <c r="A102" s="32"/>
      <c r="B102" s="34"/>
      <c r="C102" s="51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10"/>
      <c r="BP102" s="38"/>
      <c r="BQ102" s="34"/>
      <c r="BR102" s="51"/>
      <c r="BS102" s="71"/>
      <c r="BT102" s="34"/>
    </row>
    <row r="103" spans="1:72" ht="10.199999999999999" x14ac:dyDescent="0.2">
      <c r="A103" s="32"/>
      <c r="B103" s="34"/>
      <c r="C103" s="51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10"/>
      <c r="BP103" s="38"/>
      <c r="BQ103" s="34"/>
      <c r="BR103" s="51"/>
      <c r="BS103" s="71"/>
      <c r="BT103" s="34"/>
    </row>
    <row r="104" spans="1:72" ht="10.199999999999999" x14ac:dyDescent="0.2">
      <c r="A104" s="32"/>
      <c r="B104" s="34"/>
      <c r="C104" s="51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10"/>
      <c r="BP104" s="38"/>
      <c r="BQ104" s="34"/>
      <c r="BR104" s="51"/>
      <c r="BS104" s="71"/>
      <c r="BT104" s="34"/>
    </row>
    <row r="105" spans="1:72" ht="10.199999999999999" x14ac:dyDescent="0.2">
      <c r="A105" s="32"/>
      <c r="B105" s="34"/>
      <c r="C105" s="51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10"/>
      <c r="BP105" s="38"/>
      <c r="BQ105" s="34"/>
      <c r="BR105" s="51"/>
      <c r="BS105" s="71"/>
      <c r="BT105" s="34"/>
    </row>
    <row r="106" spans="1:72" ht="10.199999999999999" x14ac:dyDescent="0.2">
      <c r="A106" s="32"/>
      <c r="B106" s="34"/>
      <c r="C106" s="51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10"/>
      <c r="BP106" s="38"/>
      <c r="BQ106" s="34"/>
      <c r="BR106" s="51"/>
      <c r="BS106" s="71"/>
      <c r="BT106" s="34"/>
    </row>
    <row r="107" spans="1:72" ht="10.199999999999999" x14ac:dyDescent="0.2">
      <c r="A107" s="32"/>
      <c r="B107" s="34"/>
      <c r="C107" s="51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10"/>
      <c r="BP107" s="38"/>
      <c r="BQ107" s="34"/>
      <c r="BR107" s="51"/>
      <c r="BS107" s="71"/>
      <c r="BT107" s="34"/>
    </row>
    <row r="108" spans="1:72" ht="10.199999999999999" x14ac:dyDescent="0.2">
      <c r="A108" s="32"/>
      <c r="B108" s="34"/>
      <c r="C108" s="51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10"/>
      <c r="BP108" s="38"/>
      <c r="BQ108" s="34"/>
      <c r="BR108" s="51"/>
      <c r="BS108" s="71"/>
      <c r="BT108" s="34"/>
    </row>
    <row r="109" spans="1:72" ht="10.199999999999999" x14ac:dyDescent="0.2">
      <c r="A109" s="32"/>
      <c r="B109" s="34"/>
      <c r="C109" s="51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10"/>
      <c r="BP109" s="38"/>
      <c r="BQ109" s="34"/>
      <c r="BR109" s="51"/>
      <c r="BS109" s="71"/>
      <c r="BT109" s="34"/>
    </row>
    <row r="110" spans="1:72" ht="10.199999999999999" x14ac:dyDescent="0.2">
      <c r="A110" s="32"/>
      <c r="B110" s="34"/>
      <c r="C110" s="51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10"/>
      <c r="BP110" s="38"/>
      <c r="BQ110" s="34"/>
      <c r="BR110" s="51"/>
      <c r="BS110" s="71"/>
      <c r="BT110" s="34"/>
    </row>
    <row r="111" spans="1:72" ht="10.199999999999999" x14ac:dyDescent="0.2">
      <c r="A111" s="32"/>
      <c r="B111" s="34"/>
      <c r="C111" s="51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10"/>
      <c r="BP111" s="38"/>
      <c r="BQ111" s="34"/>
      <c r="BR111" s="51"/>
      <c r="BS111" s="71"/>
      <c r="BT111" s="34"/>
    </row>
    <row r="112" spans="1:72" ht="10.199999999999999" x14ac:dyDescent="0.2">
      <c r="A112" s="32"/>
      <c r="B112" s="34"/>
      <c r="C112" s="51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10"/>
      <c r="BP112" s="38"/>
      <c r="BQ112" s="34"/>
      <c r="BR112" s="51"/>
      <c r="BS112" s="71"/>
      <c r="BT112" s="34"/>
    </row>
    <row r="113" spans="1:72" ht="10.199999999999999" x14ac:dyDescent="0.2">
      <c r="A113" s="32"/>
      <c r="B113" s="34"/>
      <c r="C113" s="51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10"/>
      <c r="BP113" s="38"/>
      <c r="BQ113" s="34"/>
      <c r="BR113" s="51"/>
      <c r="BS113" s="71"/>
      <c r="BT113" s="34"/>
    </row>
    <row r="114" spans="1:72" ht="10.199999999999999" x14ac:dyDescent="0.2">
      <c r="A114" s="32"/>
      <c r="B114" s="34"/>
      <c r="C114" s="51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10"/>
      <c r="BP114" s="38"/>
      <c r="BQ114" s="34"/>
      <c r="BR114" s="51"/>
      <c r="BS114" s="71"/>
      <c r="BT114" s="34"/>
    </row>
    <row r="115" spans="1:72" ht="10.199999999999999" x14ac:dyDescent="0.2">
      <c r="A115" s="32"/>
      <c r="B115" s="34"/>
      <c r="C115" s="51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10"/>
      <c r="BP115" s="38"/>
      <c r="BQ115" s="34"/>
      <c r="BR115" s="51"/>
      <c r="BS115" s="71"/>
      <c r="BT115" s="34"/>
    </row>
    <row r="116" spans="1:72" ht="10.199999999999999" x14ac:dyDescent="0.2">
      <c r="A116" s="32"/>
      <c r="B116" s="34"/>
      <c r="C116" s="51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10"/>
      <c r="BP116" s="38"/>
      <c r="BQ116" s="34"/>
      <c r="BR116" s="51"/>
      <c r="BS116" s="71"/>
      <c r="BT116" s="34"/>
    </row>
    <row r="117" spans="1:72" ht="10.199999999999999" x14ac:dyDescent="0.2">
      <c r="A117" s="32"/>
      <c r="B117" s="34"/>
      <c r="C117" s="51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10"/>
      <c r="BP117" s="38"/>
      <c r="BQ117" s="34"/>
      <c r="BR117" s="51"/>
      <c r="BS117" s="71"/>
      <c r="BT117" s="34"/>
    </row>
    <row r="118" spans="1:72" ht="10.199999999999999" x14ac:dyDescent="0.2">
      <c r="A118" s="32"/>
      <c r="B118" s="34"/>
      <c r="C118" s="51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10"/>
      <c r="BP118" s="38"/>
      <c r="BQ118" s="34"/>
      <c r="BR118" s="51"/>
      <c r="BS118" s="71"/>
      <c r="BT118" s="34"/>
    </row>
    <row r="119" spans="1:72" ht="10.199999999999999" x14ac:dyDescent="0.2">
      <c r="A119" s="32"/>
      <c r="B119" s="34"/>
      <c r="C119" s="51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10"/>
      <c r="BP119" s="38"/>
      <c r="BQ119" s="34"/>
      <c r="BR119" s="51"/>
      <c r="BS119" s="71"/>
      <c r="BT119" s="34"/>
    </row>
    <row r="120" spans="1:72" ht="10.199999999999999" x14ac:dyDescent="0.2">
      <c r="A120" s="32"/>
      <c r="B120" s="34"/>
      <c r="C120" s="51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10"/>
      <c r="BP120" s="38"/>
      <c r="BQ120" s="34"/>
      <c r="BR120" s="51"/>
      <c r="BS120" s="71"/>
      <c r="BT120" s="34"/>
    </row>
    <row r="121" spans="1:72" ht="10.199999999999999" x14ac:dyDescent="0.2">
      <c r="A121" s="32"/>
      <c r="B121" s="34"/>
      <c r="C121" s="51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10"/>
      <c r="BP121" s="38"/>
      <c r="BQ121" s="34"/>
      <c r="BR121" s="51"/>
      <c r="BS121" s="71"/>
      <c r="BT121" s="34"/>
    </row>
    <row r="122" spans="1:72" ht="10.199999999999999" x14ac:dyDescent="0.2">
      <c r="A122" s="32"/>
      <c r="B122" s="34"/>
      <c r="C122" s="51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10"/>
      <c r="BP122" s="38"/>
      <c r="BQ122" s="34"/>
      <c r="BR122" s="51"/>
      <c r="BS122" s="71"/>
      <c r="BT122" s="34"/>
    </row>
    <row r="123" spans="1:72" ht="10.199999999999999" x14ac:dyDescent="0.2">
      <c r="A123" s="32"/>
      <c r="B123" s="34"/>
      <c r="C123" s="51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10"/>
      <c r="BP123" s="38"/>
      <c r="BQ123" s="34"/>
      <c r="BR123" s="51"/>
      <c r="BS123" s="71"/>
      <c r="BT123" s="34"/>
    </row>
    <row r="124" spans="1:72" ht="10.199999999999999" x14ac:dyDescent="0.2">
      <c r="A124" s="32"/>
      <c r="B124" s="34"/>
      <c r="C124" s="51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10"/>
      <c r="BP124" s="38"/>
      <c r="BQ124" s="34"/>
      <c r="BR124" s="51"/>
      <c r="BS124" s="71"/>
      <c r="BT124" s="34"/>
    </row>
    <row r="125" spans="1:72" ht="10.199999999999999" x14ac:dyDescent="0.2">
      <c r="A125" s="32"/>
      <c r="B125" s="34"/>
      <c r="C125" s="51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10"/>
      <c r="BP125" s="38"/>
      <c r="BQ125" s="34"/>
      <c r="BR125" s="51"/>
      <c r="BS125" s="71"/>
      <c r="BT125" s="34"/>
    </row>
    <row r="126" spans="1:72" ht="10.199999999999999" x14ac:dyDescent="0.2">
      <c r="A126" s="32"/>
      <c r="B126" s="34"/>
      <c r="C126" s="51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10"/>
      <c r="BP126" s="38"/>
      <c r="BQ126" s="34"/>
      <c r="BR126" s="51"/>
      <c r="BS126" s="71"/>
      <c r="BT126" s="34"/>
    </row>
    <row r="127" spans="1:72" ht="10.199999999999999" x14ac:dyDescent="0.2">
      <c r="A127" s="32"/>
      <c r="B127" s="34"/>
      <c r="C127" s="51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10"/>
      <c r="BP127" s="38"/>
      <c r="BQ127" s="34"/>
      <c r="BR127" s="51"/>
      <c r="BS127" s="71"/>
      <c r="BT127" s="34"/>
    </row>
    <row r="128" spans="1:72" ht="10.199999999999999" x14ac:dyDescent="0.2">
      <c r="A128" s="32"/>
      <c r="B128" s="34"/>
      <c r="C128" s="51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10"/>
      <c r="BP128" s="38"/>
      <c r="BQ128" s="34"/>
      <c r="BR128" s="51"/>
      <c r="BS128" s="71"/>
      <c r="BT128" s="34"/>
    </row>
    <row r="129" spans="1:72" ht="10.199999999999999" x14ac:dyDescent="0.2">
      <c r="A129" s="32"/>
      <c r="B129" s="34"/>
      <c r="C129" s="51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10"/>
      <c r="BP129" s="38"/>
      <c r="BQ129" s="34"/>
      <c r="BR129" s="51"/>
      <c r="BS129" s="71"/>
      <c r="BT129" s="34"/>
    </row>
    <row r="130" spans="1:72" ht="10.199999999999999" x14ac:dyDescent="0.2">
      <c r="A130" s="32"/>
      <c r="B130" s="34"/>
      <c r="C130" s="51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10"/>
      <c r="BP130" s="38"/>
      <c r="BQ130" s="34"/>
      <c r="BR130" s="51"/>
      <c r="BS130" s="71"/>
      <c r="BT130" s="34"/>
    </row>
    <row r="131" spans="1:72" ht="10.199999999999999" x14ac:dyDescent="0.2">
      <c r="A131" s="32"/>
      <c r="B131" s="34"/>
      <c r="C131" s="51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10"/>
      <c r="BP131" s="38"/>
      <c r="BQ131" s="34"/>
      <c r="BR131" s="51"/>
      <c r="BS131" s="71"/>
      <c r="BT131" s="34"/>
    </row>
    <row r="132" spans="1:72" ht="10.199999999999999" x14ac:dyDescent="0.2">
      <c r="A132" s="32"/>
      <c r="B132" s="34"/>
      <c r="C132" s="51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10"/>
      <c r="BP132" s="38"/>
      <c r="BQ132" s="34"/>
      <c r="BR132" s="51"/>
      <c r="BS132" s="71"/>
      <c r="BT132" s="34"/>
    </row>
    <row r="133" spans="1:72" ht="10.199999999999999" x14ac:dyDescent="0.2">
      <c r="A133" s="32"/>
      <c r="B133" s="34"/>
      <c r="C133" s="51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10"/>
      <c r="BP133" s="38"/>
      <c r="BQ133" s="34"/>
      <c r="BR133" s="51"/>
      <c r="BS133" s="71"/>
      <c r="BT133" s="34"/>
    </row>
    <row r="134" spans="1:72" ht="10.199999999999999" x14ac:dyDescent="0.2">
      <c r="A134" s="32"/>
      <c r="B134" s="34"/>
      <c r="C134" s="51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10"/>
      <c r="BP134" s="38"/>
      <c r="BQ134" s="34"/>
      <c r="BR134" s="51"/>
      <c r="BS134" s="71"/>
      <c r="BT134" s="34"/>
    </row>
    <row r="135" spans="1:72" ht="10.199999999999999" x14ac:dyDescent="0.2">
      <c r="A135" s="32"/>
      <c r="B135" s="34"/>
      <c r="C135" s="51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10"/>
      <c r="BP135" s="38"/>
      <c r="BQ135" s="34"/>
      <c r="BR135" s="51"/>
      <c r="BS135" s="71"/>
      <c r="BT135" s="34"/>
    </row>
    <row r="136" spans="1:72" ht="10.199999999999999" x14ac:dyDescent="0.2">
      <c r="A136" s="32"/>
      <c r="B136" s="34"/>
      <c r="C136" s="51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10"/>
      <c r="BP136" s="38"/>
      <c r="BQ136" s="34"/>
      <c r="BR136" s="51"/>
      <c r="BS136" s="71"/>
      <c r="BT136" s="34"/>
    </row>
    <row r="137" spans="1:72" ht="10.199999999999999" x14ac:dyDescent="0.2">
      <c r="A137" s="32"/>
      <c r="B137" s="34"/>
      <c r="C137" s="51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10"/>
      <c r="BP137" s="38"/>
      <c r="BQ137" s="34"/>
      <c r="BR137" s="51"/>
      <c r="BS137" s="71"/>
      <c r="BT137" s="34"/>
    </row>
    <row r="138" spans="1:72" ht="10.199999999999999" x14ac:dyDescent="0.2">
      <c r="A138" s="32"/>
      <c r="B138" s="34"/>
      <c r="C138" s="51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10"/>
      <c r="BP138" s="38"/>
      <c r="BQ138" s="34"/>
      <c r="BR138" s="51"/>
      <c r="BS138" s="71"/>
      <c r="BT138" s="34"/>
    </row>
    <row r="139" spans="1:72" ht="10.199999999999999" x14ac:dyDescent="0.2">
      <c r="A139" s="32"/>
      <c r="B139" s="34"/>
      <c r="C139" s="51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10"/>
      <c r="BP139" s="38"/>
      <c r="BQ139" s="34"/>
      <c r="BR139" s="51"/>
      <c r="BS139" s="71"/>
      <c r="BT139" s="34"/>
    </row>
    <row r="140" spans="1:72" ht="10.199999999999999" x14ac:dyDescent="0.2">
      <c r="A140" s="32"/>
      <c r="B140" s="34"/>
      <c r="C140" s="51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10"/>
      <c r="BP140" s="38"/>
      <c r="BQ140" s="34"/>
      <c r="BR140" s="51"/>
      <c r="BS140" s="71"/>
      <c r="BT140" s="34"/>
    </row>
    <row r="141" spans="1:72" ht="10.199999999999999" x14ac:dyDescent="0.2">
      <c r="A141" s="32"/>
      <c r="B141" s="34"/>
      <c r="C141" s="51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10"/>
      <c r="BP141" s="38"/>
      <c r="BQ141" s="34"/>
      <c r="BR141" s="51"/>
      <c r="BS141" s="71"/>
      <c r="BT141" s="34"/>
    </row>
    <row r="142" spans="1:72" ht="10.199999999999999" x14ac:dyDescent="0.2">
      <c r="A142" s="32"/>
      <c r="B142" s="34"/>
      <c r="C142" s="51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10"/>
      <c r="BP142" s="38"/>
      <c r="BQ142" s="34"/>
      <c r="BR142" s="51"/>
      <c r="BS142" s="71"/>
      <c r="BT142" s="34"/>
    </row>
    <row r="143" spans="1:72" ht="10.199999999999999" x14ac:dyDescent="0.2">
      <c r="A143" s="32"/>
      <c r="B143" s="34"/>
      <c r="C143" s="51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10"/>
      <c r="BP143" s="38"/>
      <c r="BQ143" s="34"/>
      <c r="BR143" s="51"/>
      <c r="BS143" s="71"/>
      <c r="BT143" s="34"/>
    </row>
    <row r="144" spans="1:72" ht="10.199999999999999" x14ac:dyDescent="0.2">
      <c r="A144" s="32"/>
      <c r="B144" s="34"/>
      <c r="C144" s="51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10"/>
      <c r="BP144" s="38"/>
      <c r="BQ144" s="34"/>
      <c r="BR144" s="51"/>
      <c r="BS144" s="71"/>
      <c r="BT144" s="34"/>
    </row>
    <row r="145" spans="1:72" ht="10.199999999999999" x14ac:dyDescent="0.2">
      <c r="A145" s="32"/>
      <c r="B145" s="34"/>
      <c r="C145" s="51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10"/>
      <c r="BP145" s="38"/>
      <c r="BQ145" s="34"/>
      <c r="BR145" s="51"/>
      <c r="BS145" s="71"/>
      <c r="BT145" s="34"/>
    </row>
    <row r="146" spans="1:72" ht="10.199999999999999" x14ac:dyDescent="0.2">
      <c r="A146" s="32"/>
      <c r="B146" s="34"/>
      <c r="C146" s="51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10"/>
      <c r="BP146" s="38"/>
      <c r="BQ146" s="34"/>
      <c r="BR146" s="51"/>
      <c r="BS146" s="71"/>
      <c r="BT146" s="34"/>
    </row>
    <row r="147" spans="1:72" ht="10.199999999999999" x14ac:dyDescent="0.2">
      <c r="A147" s="32"/>
      <c r="B147" s="34"/>
      <c r="C147" s="51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10"/>
      <c r="BP147" s="38"/>
      <c r="BQ147" s="34"/>
      <c r="BR147" s="51"/>
      <c r="BS147" s="71"/>
      <c r="BT147" s="34"/>
    </row>
    <row r="148" spans="1:72" ht="10.199999999999999" x14ac:dyDescent="0.2">
      <c r="A148" s="32"/>
      <c r="B148" s="34"/>
      <c r="C148" s="51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10"/>
      <c r="BP148" s="38"/>
      <c r="BQ148" s="34"/>
      <c r="BR148" s="51"/>
      <c r="BS148" s="71"/>
      <c r="BT148" s="34"/>
    </row>
    <row r="149" spans="1:72" ht="10.199999999999999" x14ac:dyDescent="0.2">
      <c r="A149" s="32"/>
      <c r="B149" s="34"/>
      <c r="C149" s="51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10"/>
      <c r="BP149" s="38"/>
      <c r="BQ149" s="34"/>
      <c r="BR149" s="51"/>
      <c r="BS149" s="71"/>
      <c r="BT149" s="34"/>
    </row>
    <row r="150" spans="1:72" ht="10.199999999999999" x14ac:dyDescent="0.2">
      <c r="A150" s="32"/>
      <c r="B150" s="34"/>
      <c r="C150" s="51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10"/>
      <c r="BP150" s="38"/>
      <c r="BQ150" s="34"/>
      <c r="BR150" s="51"/>
      <c r="BS150" s="71"/>
      <c r="BT150" s="34"/>
    </row>
    <row r="151" spans="1:72" ht="10.199999999999999" x14ac:dyDescent="0.2">
      <c r="A151" s="32"/>
      <c r="B151" s="34"/>
      <c r="C151" s="51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10"/>
      <c r="BP151" s="38"/>
      <c r="BQ151" s="34"/>
      <c r="BR151" s="51"/>
      <c r="BS151" s="71"/>
      <c r="BT151" s="34"/>
    </row>
    <row r="152" spans="1:72" ht="10.199999999999999" x14ac:dyDescent="0.2">
      <c r="A152" s="32"/>
      <c r="B152" s="34"/>
      <c r="C152" s="51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10"/>
      <c r="BP152" s="38"/>
      <c r="BQ152" s="34"/>
      <c r="BR152" s="51"/>
      <c r="BS152" s="71"/>
      <c r="BT152" s="34"/>
    </row>
    <row r="153" spans="1:72" ht="10.199999999999999" x14ac:dyDescent="0.2">
      <c r="A153" s="32"/>
      <c r="B153" s="34"/>
      <c r="C153" s="51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10"/>
      <c r="BP153" s="38"/>
      <c r="BQ153" s="34"/>
      <c r="BR153" s="51"/>
      <c r="BS153" s="71"/>
      <c r="BT153" s="34"/>
    </row>
    <row r="154" spans="1:72" ht="10.199999999999999" x14ac:dyDescent="0.2">
      <c r="A154" s="32"/>
      <c r="B154" s="34"/>
      <c r="C154" s="51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10"/>
      <c r="BP154" s="38"/>
      <c r="BQ154" s="34"/>
      <c r="BR154" s="51"/>
      <c r="BS154" s="71"/>
      <c r="BT154" s="34"/>
    </row>
    <row r="155" spans="1:72" ht="10.199999999999999" x14ac:dyDescent="0.2">
      <c r="A155" s="32"/>
      <c r="B155" s="34"/>
      <c r="C155" s="51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10"/>
      <c r="BP155" s="38"/>
      <c r="BQ155" s="34"/>
      <c r="BR155" s="51"/>
      <c r="BS155" s="71"/>
      <c r="BT155" s="34"/>
    </row>
    <row r="156" spans="1:72" ht="10.199999999999999" x14ac:dyDescent="0.2">
      <c r="A156" s="32"/>
      <c r="B156" s="34"/>
      <c r="C156" s="51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10"/>
      <c r="BP156" s="38"/>
      <c r="BQ156" s="34"/>
      <c r="BR156" s="51"/>
      <c r="BS156" s="71"/>
      <c r="BT156" s="34"/>
    </row>
    <row r="157" spans="1:72" ht="10.199999999999999" x14ac:dyDescent="0.2">
      <c r="A157" s="32"/>
      <c r="B157" s="34"/>
      <c r="C157" s="51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10"/>
      <c r="BP157" s="38"/>
      <c r="BQ157" s="34"/>
      <c r="BR157" s="51"/>
      <c r="BS157" s="71"/>
      <c r="BT157" s="34"/>
    </row>
    <row r="158" spans="1:72" ht="10.199999999999999" x14ac:dyDescent="0.2">
      <c r="A158" s="32"/>
      <c r="B158" s="34"/>
      <c r="C158" s="51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10"/>
      <c r="BP158" s="38"/>
      <c r="BQ158" s="34"/>
      <c r="BR158" s="51"/>
      <c r="BS158" s="71"/>
      <c r="BT158" s="34"/>
    </row>
    <row r="159" spans="1:72" ht="10.199999999999999" x14ac:dyDescent="0.2">
      <c r="A159" s="32"/>
      <c r="B159" s="34"/>
      <c r="C159" s="51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10"/>
      <c r="BP159" s="38"/>
      <c r="BQ159" s="34"/>
      <c r="BR159" s="51"/>
      <c r="BS159" s="71"/>
      <c r="BT159" s="34"/>
    </row>
    <row r="160" spans="1:72" ht="10.199999999999999" x14ac:dyDescent="0.2">
      <c r="A160" s="32"/>
      <c r="B160" s="34"/>
      <c r="C160" s="51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10"/>
      <c r="BP160" s="38"/>
      <c r="BQ160" s="34"/>
      <c r="BR160" s="51"/>
      <c r="BS160" s="71"/>
      <c r="BT160" s="34"/>
    </row>
    <row r="161" spans="1:72" ht="10.199999999999999" x14ac:dyDescent="0.2">
      <c r="A161" s="32"/>
      <c r="B161" s="34"/>
      <c r="C161" s="51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10"/>
      <c r="BP161" s="38"/>
      <c r="BQ161" s="34"/>
      <c r="BR161" s="51"/>
      <c r="BS161" s="71"/>
      <c r="BT161" s="34"/>
    </row>
    <row r="162" spans="1:72" ht="10.199999999999999" x14ac:dyDescent="0.2">
      <c r="A162" s="32"/>
      <c r="B162" s="34"/>
      <c r="C162" s="51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10"/>
      <c r="BP162" s="38"/>
      <c r="BQ162" s="34"/>
      <c r="BR162" s="51"/>
      <c r="BS162" s="71"/>
      <c r="BT162" s="34"/>
    </row>
    <row r="163" spans="1:72" ht="10.199999999999999" x14ac:dyDescent="0.2">
      <c r="A163" s="32"/>
      <c r="B163" s="34"/>
      <c r="C163" s="51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10"/>
      <c r="BP163" s="38"/>
      <c r="BQ163" s="34"/>
      <c r="BR163" s="51"/>
      <c r="BS163" s="71"/>
      <c r="BT163" s="34"/>
    </row>
    <row r="164" spans="1:72" ht="10.199999999999999" x14ac:dyDescent="0.2">
      <c r="A164" s="32"/>
      <c r="B164" s="34"/>
      <c r="C164" s="51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10"/>
      <c r="BP164" s="38"/>
      <c r="BQ164" s="34"/>
      <c r="BR164" s="51"/>
      <c r="BS164" s="71"/>
      <c r="BT164" s="34"/>
    </row>
    <row r="165" spans="1:72" ht="10.199999999999999" x14ac:dyDescent="0.2">
      <c r="A165" s="32"/>
      <c r="B165" s="34"/>
      <c r="C165" s="51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10"/>
      <c r="BP165" s="38"/>
      <c r="BQ165" s="34"/>
      <c r="BR165" s="51"/>
      <c r="BS165" s="71"/>
      <c r="BT165" s="34"/>
    </row>
    <row r="166" spans="1:72" ht="10.199999999999999" x14ac:dyDescent="0.2">
      <c r="A166" s="32"/>
      <c r="B166" s="34"/>
      <c r="C166" s="51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10"/>
      <c r="BP166" s="38"/>
      <c r="BQ166" s="34"/>
      <c r="BR166" s="51"/>
      <c r="BS166" s="71"/>
      <c r="BT166" s="34"/>
    </row>
    <row r="167" spans="1:72" ht="10.199999999999999" x14ac:dyDescent="0.2">
      <c r="A167" s="32"/>
      <c r="B167" s="34"/>
      <c r="C167" s="51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10"/>
      <c r="BP167" s="38"/>
      <c r="BQ167" s="34"/>
      <c r="BR167" s="51"/>
      <c r="BS167" s="71"/>
      <c r="BT167" s="34"/>
    </row>
    <row r="168" spans="1:72" ht="10.199999999999999" x14ac:dyDescent="0.2">
      <c r="A168" s="32"/>
      <c r="B168" s="34"/>
      <c r="C168" s="51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10"/>
      <c r="BP168" s="38"/>
      <c r="BQ168" s="34"/>
      <c r="BR168" s="51"/>
      <c r="BS168" s="71"/>
      <c r="BT168" s="34"/>
    </row>
    <row r="169" spans="1:72" ht="10.199999999999999" x14ac:dyDescent="0.2">
      <c r="A169" s="32"/>
      <c r="B169" s="34"/>
      <c r="C169" s="51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10"/>
      <c r="BP169" s="38"/>
      <c r="BQ169" s="34"/>
      <c r="BR169" s="51"/>
      <c r="BS169" s="71"/>
      <c r="BT169" s="34"/>
    </row>
    <row r="170" spans="1:72" ht="10.199999999999999" x14ac:dyDescent="0.2">
      <c r="A170" s="32"/>
      <c r="B170" s="34"/>
      <c r="C170" s="51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10"/>
      <c r="BP170" s="38"/>
      <c r="BQ170" s="34"/>
      <c r="BR170" s="51"/>
      <c r="BS170" s="71"/>
      <c r="BT170" s="34"/>
    </row>
    <row r="171" spans="1:72" ht="10.199999999999999" x14ac:dyDescent="0.2">
      <c r="A171" s="32"/>
      <c r="B171" s="34"/>
      <c r="C171" s="51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10"/>
      <c r="BP171" s="38"/>
      <c r="BQ171" s="34"/>
      <c r="BR171" s="51"/>
      <c r="BS171" s="71"/>
      <c r="BT171" s="34"/>
    </row>
    <row r="172" spans="1:72" ht="10.199999999999999" x14ac:dyDescent="0.2">
      <c r="A172" s="32"/>
      <c r="B172" s="34"/>
      <c r="C172" s="51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10"/>
      <c r="BP172" s="38"/>
      <c r="BQ172" s="34"/>
      <c r="BR172" s="51"/>
      <c r="BS172" s="71"/>
      <c r="BT172" s="34"/>
    </row>
    <row r="173" spans="1:72" ht="10.199999999999999" x14ac:dyDescent="0.2">
      <c r="A173" s="32"/>
      <c r="B173" s="34"/>
      <c r="C173" s="51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10"/>
      <c r="BP173" s="38"/>
      <c r="BQ173" s="34"/>
      <c r="BR173" s="51"/>
      <c r="BS173" s="71"/>
      <c r="BT173" s="34"/>
    </row>
    <row r="174" spans="1:72" ht="10.199999999999999" x14ac:dyDescent="0.2">
      <c r="A174" s="32"/>
      <c r="B174" s="34"/>
      <c r="C174" s="51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10"/>
      <c r="BP174" s="38"/>
      <c r="BQ174" s="34"/>
      <c r="BR174" s="51"/>
      <c r="BS174" s="71"/>
      <c r="BT174" s="34"/>
    </row>
    <row r="175" spans="1:72" ht="10.199999999999999" x14ac:dyDescent="0.2">
      <c r="A175" s="32"/>
      <c r="B175" s="34"/>
      <c r="C175" s="51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10"/>
      <c r="BP175" s="38"/>
      <c r="BQ175" s="34"/>
      <c r="BR175" s="51"/>
      <c r="BS175" s="71"/>
      <c r="BT175" s="34"/>
    </row>
    <row r="176" spans="1:72" ht="10.199999999999999" x14ac:dyDescent="0.2">
      <c r="A176" s="32"/>
      <c r="B176" s="34"/>
      <c r="C176" s="51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10"/>
      <c r="BP176" s="38"/>
      <c r="BQ176" s="34"/>
      <c r="BR176" s="51"/>
      <c r="BS176" s="71"/>
      <c r="BT176" s="34"/>
    </row>
    <row r="177" spans="1:72" ht="10.199999999999999" x14ac:dyDescent="0.2">
      <c r="A177" s="32"/>
      <c r="B177" s="34"/>
      <c r="C177" s="51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10"/>
      <c r="BP177" s="38"/>
      <c r="BQ177" s="34"/>
      <c r="BR177" s="51"/>
      <c r="BS177" s="71"/>
      <c r="BT177" s="34"/>
    </row>
    <row r="178" spans="1:72" ht="10.199999999999999" x14ac:dyDescent="0.2">
      <c r="A178" s="32"/>
      <c r="B178" s="34"/>
      <c r="C178" s="51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10"/>
      <c r="BP178" s="38"/>
      <c r="BQ178" s="34"/>
      <c r="BR178" s="51"/>
      <c r="BS178" s="71"/>
      <c r="BT178" s="34"/>
    </row>
    <row r="179" spans="1:72" ht="10.199999999999999" x14ac:dyDescent="0.2">
      <c r="A179" s="32"/>
      <c r="B179" s="34"/>
      <c r="C179" s="51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10"/>
      <c r="BP179" s="38"/>
      <c r="BQ179" s="34"/>
      <c r="BR179" s="51"/>
      <c r="BS179" s="71"/>
      <c r="BT179" s="34"/>
    </row>
    <row r="180" spans="1:72" ht="10.199999999999999" x14ac:dyDescent="0.2">
      <c r="A180" s="32"/>
      <c r="B180" s="34"/>
      <c r="C180" s="51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10"/>
      <c r="BP180" s="38"/>
      <c r="BQ180" s="34"/>
      <c r="BR180" s="51"/>
      <c r="BS180" s="71"/>
      <c r="BT180" s="34"/>
    </row>
    <row r="181" spans="1:72" ht="10.199999999999999" x14ac:dyDescent="0.2">
      <c r="A181" s="32"/>
      <c r="B181" s="34"/>
      <c r="C181" s="51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10"/>
      <c r="BP181" s="38"/>
      <c r="BQ181" s="34"/>
      <c r="BR181" s="51"/>
      <c r="BS181" s="71"/>
      <c r="BT181" s="34"/>
    </row>
    <row r="182" spans="1:72" ht="10.199999999999999" x14ac:dyDescent="0.2">
      <c r="A182" s="32"/>
      <c r="B182" s="34"/>
      <c r="C182" s="51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10"/>
      <c r="BP182" s="38"/>
      <c r="BQ182" s="34"/>
      <c r="BR182" s="51"/>
      <c r="BS182" s="71"/>
      <c r="BT182" s="34"/>
    </row>
    <row r="183" spans="1:72" ht="10.199999999999999" x14ac:dyDescent="0.2">
      <c r="A183" s="32"/>
      <c r="B183" s="34"/>
      <c r="C183" s="51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10"/>
      <c r="BP183" s="38"/>
      <c r="BQ183" s="34"/>
      <c r="BR183" s="51"/>
      <c r="BS183" s="71"/>
      <c r="BT183" s="34"/>
    </row>
    <row r="184" spans="1:72" ht="10.199999999999999" x14ac:dyDescent="0.2">
      <c r="A184" s="32"/>
      <c r="B184" s="34"/>
      <c r="C184" s="51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10"/>
      <c r="BP184" s="38"/>
      <c r="BQ184" s="34"/>
      <c r="BR184" s="51"/>
      <c r="BS184" s="71"/>
      <c r="BT184" s="34"/>
    </row>
    <row r="185" spans="1:72" ht="10.199999999999999" x14ac:dyDescent="0.2">
      <c r="A185" s="32"/>
      <c r="B185" s="34"/>
      <c r="C185" s="51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10"/>
      <c r="BP185" s="38"/>
      <c r="BQ185" s="34"/>
      <c r="BR185" s="51"/>
      <c r="BS185" s="71"/>
      <c r="BT185" s="34"/>
    </row>
    <row r="186" spans="1:72" ht="10.199999999999999" x14ac:dyDescent="0.2">
      <c r="A186" s="32"/>
      <c r="B186" s="34"/>
      <c r="C186" s="51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10"/>
      <c r="BP186" s="38"/>
      <c r="BQ186" s="34"/>
      <c r="BR186" s="51"/>
      <c r="BS186" s="71"/>
      <c r="BT186" s="34"/>
    </row>
    <row r="187" spans="1:72" ht="10.199999999999999" x14ac:dyDescent="0.2">
      <c r="A187" s="32"/>
      <c r="B187" s="34"/>
      <c r="C187" s="51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10"/>
      <c r="BP187" s="38"/>
      <c r="BQ187" s="34"/>
      <c r="BR187" s="51"/>
      <c r="BS187" s="71"/>
      <c r="BT187" s="34"/>
    </row>
    <row r="188" spans="1:72" ht="10.199999999999999" x14ac:dyDescent="0.2">
      <c r="A188" s="32"/>
      <c r="B188" s="34"/>
      <c r="C188" s="51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10"/>
      <c r="BP188" s="38"/>
      <c r="BQ188" s="34"/>
      <c r="BR188" s="51"/>
      <c r="BS188" s="71"/>
      <c r="BT188" s="34"/>
    </row>
    <row r="189" spans="1:72" ht="10.199999999999999" x14ac:dyDescent="0.2">
      <c r="A189" s="32"/>
      <c r="B189" s="34"/>
      <c r="C189" s="51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10"/>
      <c r="BP189" s="38"/>
      <c r="BQ189" s="34"/>
      <c r="BR189" s="51"/>
      <c r="BS189" s="71"/>
      <c r="BT189" s="34"/>
    </row>
    <row r="190" spans="1:72" ht="10.199999999999999" x14ac:dyDescent="0.2">
      <c r="A190" s="32"/>
      <c r="B190" s="34"/>
      <c r="C190" s="51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10"/>
      <c r="BP190" s="38"/>
      <c r="BQ190" s="34"/>
      <c r="BR190" s="51"/>
      <c r="BS190" s="71"/>
      <c r="BT190" s="34"/>
    </row>
    <row r="191" spans="1:72" ht="10.199999999999999" x14ac:dyDescent="0.2">
      <c r="A191" s="32"/>
      <c r="B191" s="34"/>
      <c r="C191" s="51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10"/>
      <c r="BP191" s="38"/>
      <c r="BQ191" s="34"/>
      <c r="BR191" s="51"/>
      <c r="BS191" s="71"/>
      <c r="BT191" s="34"/>
    </row>
    <row r="192" spans="1:72" ht="10.199999999999999" x14ac:dyDescent="0.2">
      <c r="A192" s="32"/>
      <c r="B192" s="34"/>
      <c r="C192" s="51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10"/>
      <c r="BP192" s="38"/>
      <c r="BQ192" s="34"/>
      <c r="BR192" s="51"/>
      <c r="BS192" s="71"/>
      <c r="BT192" s="34"/>
    </row>
    <row r="193" spans="1:72" ht="10.199999999999999" x14ac:dyDescent="0.2">
      <c r="A193" s="32"/>
      <c r="B193" s="34"/>
      <c r="C193" s="51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10"/>
      <c r="BP193" s="38"/>
      <c r="BQ193" s="34"/>
      <c r="BR193" s="51"/>
      <c r="BS193" s="71"/>
      <c r="BT193" s="34"/>
    </row>
    <row r="194" spans="1:72" ht="10.199999999999999" x14ac:dyDescent="0.2">
      <c r="A194" s="32"/>
      <c r="B194" s="34"/>
      <c r="C194" s="51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10"/>
      <c r="BP194" s="38"/>
      <c r="BQ194" s="34"/>
      <c r="BR194" s="51"/>
      <c r="BS194" s="71"/>
      <c r="BT194" s="34"/>
    </row>
    <row r="195" spans="1:72" ht="10.199999999999999" x14ac:dyDescent="0.2">
      <c r="A195" s="32"/>
      <c r="B195" s="34"/>
      <c r="C195" s="51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10"/>
      <c r="BP195" s="38"/>
      <c r="BQ195" s="34"/>
      <c r="BR195" s="51"/>
      <c r="BS195" s="71"/>
      <c r="BT195" s="34"/>
    </row>
    <row r="196" spans="1:72" ht="10.199999999999999" x14ac:dyDescent="0.2">
      <c r="A196" s="32"/>
      <c r="B196" s="34"/>
      <c r="C196" s="51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10"/>
      <c r="BP196" s="38"/>
      <c r="BQ196" s="34"/>
      <c r="BR196" s="51"/>
      <c r="BS196" s="71"/>
      <c r="BT196" s="34"/>
    </row>
    <row r="197" spans="1:72" ht="10.199999999999999" x14ac:dyDescent="0.2">
      <c r="A197" s="32"/>
      <c r="B197" s="34"/>
      <c r="C197" s="51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10"/>
      <c r="BP197" s="38"/>
      <c r="BQ197" s="34"/>
      <c r="BR197" s="51"/>
      <c r="BS197" s="71"/>
      <c r="BT197" s="34"/>
    </row>
    <row r="198" spans="1:72" ht="10.199999999999999" x14ac:dyDescent="0.2">
      <c r="A198" s="32"/>
      <c r="B198" s="34"/>
      <c r="C198" s="51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10"/>
      <c r="BP198" s="38"/>
      <c r="BQ198" s="34"/>
      <c r="BR198" s="51"/>
      <c r="BS198" s="71"/>
      <c r="BT198" s="34"/>
    </row>
    <row r="199" spans="1:72" ht="10.199999999999999" x14ac:dyDescent="0.2">
      <c r="A199" s="32"/>
      <c r="B199" s="34"/>
      <c r="C199" s="51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10"/>
      <c r="BP199" s="38"/>
      <c r="BQ199" s="34"/>
      <c r="BR199" s="51"/>
      <c r="BS199" s="71"/>
      <c r="BT199" s="34"/>
    </row>
    <row r="200" spans="1:72" ht="10.199999999999999" x14ac:dyDescent="0.2">
      <c r="A200" s="32"/>
      <c r="B200" s="34"/>
      <c r="C200" s="51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10"/>
      <c r="BP200" s="38"/>
      <c r="BQ200" s="34"/>
      <c r="BR200" s="51"/>
      <c r="BS200" s="71"/>
      <c r="BT200" s="34"/>
    </row>
    <row r="201" spans="1:72" ht="10.199999999999999" x14ac:dyDescent="0.2">
      <c r="A201" s="32"/>
      <c r="B201" s="34"/>
      <c r="C201" s="51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10"/>
      <c r="BP201" s="38"/>
      <c r="BQ201" s="34"/>
      <c r="BR201" s="51"/>
      <c r="BS201" s="71"/>
      <c r="BT201" s="34"/>
    </row>
    <row r="202" spans="1:72" ht="10.199999999999999" x14ac:dyDescent="0.2">
      <c r="A202" s="32"/>
      <c r="B202" s="34"/>
      <c r="C202" s="51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10"/>
      <c r="BP202" s="38"/>
      <c r="BQ202" s="34"/>
      <c r="BR202" s="51"/>
      <c r="BS202" s="71"/>
      <c r="BT202" s="34"/>
    </row>
    <row r="203" spans="1:72" ht="10.199999999999999" x14ac:dyDescent="0.2">
      <c r="A203" s="32"/>
      <c r="B203" s="34"/>
      <c r="C203" s="51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10"/>
      <c r="BP203" s="38"/>
      <c r="BQ203" s="34"/>
      <c r="BR203" s="51"/>
      <c r="BS203" s="71"/>
      <c r="BT203" s="34"/>
    </row>
    <row r="204" spans="1:72" ht="10.199999999999999" x14ac:dyDescent="0.2">
      <c r="A204" s="32"/>
      <c r="B204" s="34"/>
      <c r="C204" s="51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10"/>
      <c r="BP204" s="38"/>
      <c r="BQ204" s="34"/>
      <c r="BR204" s="51"/>
      <c r="BS204" s="71"/>
      <c r="BT204" s="34"/>
    </row>
    <row r="205" spans="1:72" ht="10.199999999999999" x14ac:dyDescent="0.2">
      <c r="A205" s="32"/>
      <c r="B205" s="34"/>
      <c r="C205" s="51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10"/>
      <c r="BP205" s="38"/>
      <c r="BQ205" s="34"/>
      <c r="BR205" s="51"/>
      <c r="BS205" s="71"/>
      <c r="BT205" s="34"/>
    </row>
    <row r="206" spans="1:72" ht="10.199999999999999" x14ac:dyDescent="0.2">
      <c r="A206" s="32"/>
      <c r="B206" s="34"/>
      <c r="C206" s="51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10"/>
      <c r="BP206" s="38"/>
      <c r="BQ206" s="34"/>
      <c r="BR206" s="51"/>
      <c r="BS206" s="71"/>
      <c r="BT206" s="34"/>
    </row>
    <row r="207" spans="1:72" ht="10.199999999999999" x14ac:dyDescent="0.2">
      <c r="A207" s="32"/>
      <c r="B207" s="34"/>
      <c r="C207" s="51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10"/>
      <c r="BP207" s="38"/>
      <c r="BQ207" s="34"/>
      <c r="BR207" s="51"/>
      <c r="BS207" s="71"/>
      <c r="BT207" s="34"/>
    </row>
    <row r="208" spans="1:72" ht="10.199999999999999" x14ac:dyDescent="0.2">
      <c r="A208" s="32"/>
      <c r="B208" s="34"/>
      <c r="C208" s="51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10"/>
      <c r="BP208" s="38"/>
      <c r="BQ208" s="34"/>
      <c r="BR208" s="51"/>
      <c r="BS208" s="71"/>
      <c r="BT208" s="34"/>
    </row>
    <row r="209" spans="1:72" x14ac:dyDescent="0.25">
      <c r="A209" s="32"/>
      <c r="B209" s="34"/>
      <c r="C209" s="51"/>
      <c r="D209" s="51"/>
      <c r="E209" s="34"/>
      <c r="F209" s="8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10"/>
      <c r="BP209" s="38"/>
      <c r="BQ209" s="34"/>
      <c r="BR209" s="51"/>
      <c r="BS209" s="71"/>
      <c r="BT209" s="34"/>
    </row>
    <row r="210" spans="1:72" x14ac:dyDescent="0.25">
      <c r="A210" s="32"/>
      <c r="B210" s="34"/>
      <c r="C210" s="51"/>
      <c r="D210" s="51"/>
      <c r="E210" s="34"/>
      <c r="F210" s="8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10"/>
      <c r="BP210" s="38"/>
      <c r="BQ210" s="34"/>
      <c r="BR210" s="51"/>
      <c r="BS210" s="71"/>
      <c r="BT210" s="34"/>
    </row>
    <row r="211" spans="1:72" x14ac:dyDescent="0.25">
      <c r="A211" s="32"/>
      <c r="B211" s="34"/>
      <c r="C211" s="51"/>
      <c r="D211" s="51"/>
      <c r="E211" s="34"/>
      <c r="F211" s="8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10"/>
      <c r="BP211" s="38"/>
      <c r="BQ211" s="34"/>
      <c r="BR211" s="51"/>
      <c r="BS211" s="71"/>
      <c r="BT211" s="34"/>
    </row>
    <row r="212" spans="1:72" x14ac:dyDescent="0.25">
      <c r="A212" s="32"/>
      <c r="B212" s="34"/>
      <c r="C212" s="51"/>
      <c r="D212" s="51"/>
      <c r="E212" s="34"/>
      <c r="F212" s="8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10"/>
      <c r="BP212" s="38"/>
      <c r="BQ212" s="34"/>
      <c r="BR212" s="51"/>
      <c r="BS212" s="71"/>
      <c r="BT212" s="34"/>
    </row>
    <row r="213" spans="1:72" x14ac:dyDescent="0.25">
      <c r="A213" s="32"/>
      <c r="B213" s="34"/>
      <c r="C213" s="51"/>
      <c r="D213" s="51"/>
      <c r="E213" s="34"/>
      <c r="F213" s="8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10"/>
      <c r="BP213" s="38"/>
      <c r="BQ213" s="34"/>
      <c r="BR213" s="51"/>
      <c r="BS213" s="71"/>
      <c r="BT213" s="34"/>
    </row>
    <row r="214" spans="1:72" x14ac:dyDescent="0.25">
      <c r="A214" s="32"/>
      <c r="B214" s="34"/>
      <c r="C214" s="51"/>
      <c r="D214" s="51"/>
      <c r="E214" s="34"/>
      <c r="F214" s="8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10"/>
      <c r="BP214" s="38"/>
      <c r="BQ214" s="34"/>
      <c r="BR214" s="51"/>
      <c r="BS214" s="71"/>
      <c r="BT214" s="34"/>
    </row>
    <row r="215" spans="1:72" x14ac:dyDescent="0.25">
      <c r="A215" s="32"/>
      <c r="B215" s="34"/>
      <c r="C215" s="51"/>
      <c r="D215" s="51"/>
      <c r="E215" s="34"/>
      <c r="F215" s="8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10"/>
      <c r="BP215" s="38"/>
      <c r="BQ215" s="34"/>
      <c r="BR215" s="51"/>
      <c r="BS215" s="71"/>
      <c r="BT215" s="34"/>
    </row>
    <row r="216" spans="1:72" x14ac:dyDescent="0.25">
      <c r="A216" s="32"/>
      <c r="B216" s="34"/>
      <c r="C216" s="51"/>
      <c r="D216" s="51"/>
      <c r="E216" s="34"/>
      <c r="F216" s="8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10"/>
      <c r="BP216" s="38"/>
      <c r="BQ216" s="34"/>
      <c r="BR216" s="51"/>
      <c r="BS216" s="71"/>
      <c r="BT216" s="34"/>
    </row>
    <row r="217" spans="1:72" x14ac:dyDescent="0.25">
      <c r="A217" s="32"/>
      <c r="B217" s="34"/>
      <c r="C217" s="51"/>
      <c r="D217" s="51"/>
      <c r="E217" s="34"/>
      <c r="F217" s="8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10"/>
      <c r="BP217" s="38"/>
      <c r="BQ217" s="34"/>
      <c r="BR217" s="51"/>
      <c r="BS217" s="71"/>
      <c r="BT217" s="34"/>
    </row>
    <row r="218" spans="1:72" x14ac:dyDescent="0.25">
      <c r="A218" s="32"/>
      <c r="B218" s="34"/>
      <c r="C218" s="51"/>
      <c r="D218" s="51"/>
      <c r="E218" s="34"/>
      <c r="F218" s="8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10"/>
      <c r="BP218" s="38"/>
      <c r="BQ218" s="34"/>
      <c r="BR218" s="51"/>
      <c r="BS218" s="71"/>
      <c r="BT218" s="34"/>
    </row>
    <row r="219" spans="1:72" x14ac:dyDescent="0.25">
      <c r="A219" s="32"/>
      <c r="B219" s="34"/>
      <c r="C219" s="51"/>
      <c r="D219" s="51"/>
      <c r="E219" s="34"/>
      <c r="F219" s="8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10"/>
      <c r="BP219" s="38"/>
      <c r="BQ219" s="34"/>
      <c r="BR219" s="51"/>
      <c r="BS219" s="71"/>
      <c r="BT219" s="34"/>
    </row>
    <row r="220" spans="1:72" x14ac:dyDescent="0.25">
      <c r="A220" s="32"/>
      <c r="B220" s="34"/>
      <c r="C220" s="51"/>
      <c r="D220" s="51"/>
      <c r="E220" s="34"/>
      <c r="F220" s="8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10"/>
      <c r="BP220" s="38"/>
      <c r="BQ220" s="34"/>
      <c r="BR220" s="51"/>
      <c r="BS220" s="71"/>
      <c r="BT220" s="34"/>
    </row>
    <row r="221" spans="1:72" x14ac:dyDescent="0.25">
      <c r="A221" s="32"/>
      <c r="B221" s="34"/>
      <c r="C221" s="51"/>
      <c r="D221" s="51"/>
      <c r="E221" s="34"/>
      <c r="F221" s="8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10"/>
      <c r="BP221" s="38"/>
      <c r="BQ221" s="34"/>
      <c r="BR221" s="51"/>
      <c r="BS221" s="71"/>
      <c r="BT221" s="34"/>
    </row>
    <row r="222" spans="1:72" x14ac:dyDescent="0.25">
      <c r="A222" s="32"/>
      <c r="B222" s="34"/>
      <c r="C222" s="51"/>
      <c r="D222" s="51"/>
      <c r="E222" s="34"/>
      <c r="F222" s="8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10"/>
      <c r="BP222" s="38"/>
      <c r="BQ222" s="34"/>
      <c r="BR222" s="51"/>
      <c r="BS222" s="71"/>
      <c r="BT222" s="34"/>
    </row>
    <row r="223" spans="1:72" x14ac:dyDescent="0.25">
      <c r="A223" s="32"/>
      <c r="B223" s="34"/>
      <c r="C223" s="51"/>
      <c r="D223" s="51"/>
      <c r="E223" s="34"/>
      <c r="F223" s="8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10"/>
      <c r="BP223" s="38"/>
      <c r="BQ223" s="34"/>
      <c r="BR223" s="51"/>
      <c r="BS223" s="71"/>
      <c r="BT223" s="34"/>
    </row>
    <row r="224" spans="1:72" x14ac:dyDescent="0.25">
      <c r="A224" s="32"/>
      <c r="B224" s="34"/>
      <c r="C224" s="51"/>
      <c r="D224" s="51"/>
      <c r="E224" s="34"/>
      <c r="F224" s="8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10"/>
      <c r="BP224" s="38"/>
      <c r="BQ224" s="34"/>
      <c r="BR224" s="51"/>
      <c r="BS224" s="71"/>
      <c r="BT224" s="34"/>
    </row>
    <row r="225" spans="1:72" x14ac:dyDescent="0.25">
      <c r="A225" s="32"/>
      <c r="B225" s="34"/>
      <c r="C225" s="51"/>
      <c r="D225" s="51"/>
      <c r="E225" s="34"/>
      <c r="F225" s="8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10"/>
      <c r="BP225" s="38"/>
      <c r="BQ225" s="34"/>
      <c r="BR225" s="51"/>
      <c r="BS225" s="71"/>
      <c r="BT225" s="34"/>
    </row>
    <row r="226" spans="1:72" x14ac:dyDescent="0.25">
      <c r="A226" s="32"/>
      <c r="B226" s="34"/>
      <c r="C226" s="51"/>
      <c r="D226" s="51"/>
      <c r="E226" s="34"/>
      <c r="F226" s="8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10"/>
      <c r="BP226" s="38"/>
      <c r="BQ226" s="34"/>
      <c r="BR226" s="51"/>
      <c r="BS226" s="71"/>
      <c r="BT226" s="34"/>
    </row>
    <row r="227" spans="1:72" x14ac:dyDescent="0.25">
      <c r="A227" s="32"/>
      <c r="B227" s="34"/>
      <c r="C227" s="51"/>
      <c r="D227" s="51"/>
      <c r="E227" s="34"/>
      <c r="F227" s="8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10"/>
      <c r="BP227" s="38"/>
      <c r="BQ227" s="34"/>
      <c r="BR227" s="51"/>
      <c r="BS227" s="71"/>
      <c r="BT227" s="34"/>
    </row>
    <row r="228" spans="1:72" x14ac:dyDescent="0.25">
      <c r="A228" s="32"/>
      <c r="B228" s="34"/>
      <c r="C228" s="51"/>
      <c r="D228" s="51"/>
      <c r="E228" s="34"/>
      <c r="F228" s="8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10"/>
      <c r="BP228" s="38"/>
      <c r="BQ228" s="34"/>
      <c r="BR228" s="51"/>
      <c r="BS228" s="71"/>
      <c r="BT228" s="34"/>
    </row>
    <row r="229" spans="1:72" x14ac:dyDescent="0.25">
      <c r="A229" s="32"/>
      <c r="B229" s="34"/>
      <c r="C229" s="51"/>
      <c r="D229" s="51"/>
      <c r="E229" s="34"/>
      <c r="F229" s="8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10"/>
      <c r="BP229" s="38"/>
      <c r="BQ229" s="34"/>
      <c r="BR229" s="51"/>
      <c r="BS229" s="71"/>
      <c r="BT229" s="34"/>
    </row>
    <row r="230" spans="1:72" x14ac:dyDescent="0.25">
      <c r="A230" s="32"/>
      <c r="B230" s="34"/>
      <c r="C230" s="51"/>
      <c r="D230" s="51"/>
      <c r="E230" s="34"/>
      <c r="F230" s="8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10"/>
      <c r="BP230" s="38"/>
      <c r="BQ230" s="34"/>
      <c r="BR230" s="51"/>
      <c r="BS230" s="71"/>
      <c r="BT230" s="34"/>
    </row>
    <row r="231" spans="1:72" x14ac:dyDescent="0.25">
      <c r="A231" s="32"/>
      <c r="B231" s="34"/>
      <c r="C231" s="51"/>
      <c r="D231" s="51"/>
      <c r="E231" s="34"/>
      <c r="F231" s="8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10"/>
      <c r="BP231" s="38"/>
      <c r="BQ231" s="34"/>
      <c r="BR231" s="51"/>
      <c r="BS231" s="71"/>
      <c r="BT231" s="34"/>
    </row>
    <row r="232" spans="1:72" x14ac:dyDescent="0.25">
      <c r="A232" s="32"/>
      <c r="B232" s="34"/>
      <c r="C232" s="51"/>
      <c r="D232" s="51"/>
      <c r="E232" s="34"/>
      <c r="F232" s="8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10"/>
      <c r="BP232" s="38"/>
      <c r="BQ232" s="34"/>
      <c r="BR232" s="51"/>
      <c r="BS232" s="71"/>
      <c r="BT232" s="34"/>
    </row>
    <row r="233" spans="1:72" x14ac:dyDescent="0.25">
      <c r="A233" s="32"/>
      <c r="B233" s="34"/>
      <c r="C233" s="51"/>
      <c r="D233" s="51"/>
      <c r="E233" s="34"/>
      <c r="F233" s="8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10"/>
      <c r="BP233" s="38"/>
      <c r="BQ233" s="34"/>
      <c r="BR233" s="51"/>
      <c r="BS233" s="71"/>
      <c r="BT233" s="34"/>
    </row>
    <row r="234" spans="1:72" x14ac:dyDescent="0.25">
      <c r="A234" s="32"/>
      <c r="B234" s="34"/>
      <c r="C234" s="51"/>
      <c r="D234" s="51"/>
      <c r="E234" s="34"/>
      <c r="F234" s="8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10"/>
      <c r="BP234" s="38"/>
      <c r="BQ234" s="34"/>
      <c r="BR234" s="51"/>
      <c r="BS234" s="71"/>
      <c r="BT234" s="34"/>
    </row>
    <row r="235" spans="1:72" x14ac:dyDescent="0.25">
      <c r="A235" s="32"/>
      <c r="B235" s="34"/>
      <c r="C235" s="51"/>
      <c r="D235" s="51"/>
      <c r="E235" s="34"/>
      <c r="F235" s="8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10"/>
      <c r="BP235" s="38"/>
      <c r="BQ235" s="34"/>
      <c r="BR235" s="51"/>
      <c r="BS235" s="71"/>
      <c r="BT235" s="34"/>
    </row>
    <row r="236" spans="1:72" x14ac:dyDescent="0.25">
      <c r="A236" s="32"/>
      <c r="B236" s="34"/>
      <c r="C236" s="51"/>
      <c r="D236" s="51"/>
      <c r="E236" s="34"/>
      <c r="F236" s="8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10"/>
      <c r="BP236" s="38"/>
      <c r="BQ236" s="34"/>
      <c r="BR236" s="51"/>
      <c r="BS236" s="71"/>
      <c r="BT236" s="34"/>
    </row>
    <row r="237" spans="1:72" x14ac:dyDescent="0.25">
      <c r="A237" s="32"/>
      <c r="B237" s="34"/>
      <c r="C237" s="51"/>
      <c r="D237" s="51"/>
      <c r="E237" s="34"/>
      <c r="F237" s="8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10"/>
      <c r="BP237" s="38"/>
      <c r="BQ237" s="34"/>
      <c r="BR237" s="51"/>
      <c r="BS237" s="71"/>
      <c r="BT237" s="34"/>
    </row>
    <row r="238" spans="1:72" x14ac:dyDescent="0.25">
      <c r="A238" s="32"/>
      <c r="B238" s="34"/>
      <c r="C238" s="51"/>
      <c r="D238" s="51"/>
      <c r="E238" s="34"/>
      <c r="F238" s="8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10"/>
      <c r="BP238" s="38"/>
      <c r="BQ238" s="34"/>
      <c r="BR238" s="51"/>
      <c r="BS238" s="71"/>
      <c r="BT238" s="34"/>
    </row>
    <row r="239" spans="1:72" x14ac:dyDescent="0.25">
      <c r="A239" s="32"/>
      <c r="B239" s="34"/>
      <c r="C239" s="51"/>
      <c r="D239" s="51"/>
      <c r="E239" s="34"/>
      <c r="F239" s="8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10"/>
      <c r="BP239" s="38"/>
      <c r="BQ239" s="34"/>
      <c r="BR239" s="51"/>
      <c r="BS239" s="71"/>
      <c r="BT239" s="34"/>
    </row>
    <row r="240" spans="1:72" x14ac:dyDescent="0.25">
      <c r="A240" s="32"/>
      <c r="B240" s="34"/>
      <c r="C240" s="51"/>
      <c r="D240" s="51"/>
      <c r="E240" s="34"/>
      <c r="F240" s="8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10"/>
      <c r="BP240" s="38"/>
      <c r="BQ240" s="34"/>
      <c r="BR240" s="51"/>
      <c r="BS240" s="71"/>
      <c r="BT240" s="34"/>
    </row>
    <row r="241" spans="1:72" x14ac:dyDescent="0.25">
      <c r="A241" s="32"/>
      <c r="B241" s="34"/>
      <c r="C241" s="51"/>
      <c r="D241" s="51"/>
      <c r="E241" s="34"/>
      <c r="F241" s="8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10"/>
      <c r="BP241" s="38"/>
      <c r="BQ241" s="34"/>
      <c r="BR241" s="51"/>
      <c r="BS241" s="71"/>
      <c r="BT241" s="34"/>
    </row>
    <row r="242" spans="1:72" x14ac:dyDescent="0.25">
      <c r="A242" s="32"/>
      <c r="B242" s="34"/>
      <c r="C242" s="51"/>
      <c r="D242" s="51"/>
      <c r="E242" s="34"/>
      <c r="F242" s="8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10"/>
      <c r="BP242" s="38"/>
      <c r="BQ242" s="34"/>
      <c r="BR242" s="51"/>
      <c r="BS242" s="71"/>
      <c r="BT242" s="34"/>
    </row>
    <row r="243" spans="1:72" x14ac:dyDescent="0.25">
      <c r="A243" s="32"/>
      <c r="B243" s="34"/>
      <c r="C243" s="51"/>
      <c r="D243" s="51"/>
      <c r="E243" s="34"/>
      <c r="F243" s="8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10"/>
      <c r="BP243" s="38"/>
      <c r="BQ243" s="34"/>
      <c r="BR243" s="51"/>
      <c r="BS243" s="71"/>
      <c r="BT243" s="34"/>
    </row>
    <row r="244" spans="1:72" x14ac:dyDescent="0.25">
      <c r="A244" s="32"/>
      <c r="B244" s="34"/>
      <c r="C244" s="51"/>
      <c r="D244" s="51"/>
      <c r="E244" s="34"/>
      <c r="F244" s="8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10"/>
      <c r="BP244" s="38"/>
      <c r="BQ244" s="34"/>
      <c r="BR244" s="51"/>
      <c r="BS244" s="71"/>
      <c r="BT244" s="34"/>
    </row>
    <row r="245" spans="1:72" x14ac:dyDescent="0.25">
      <c r="A245" s="32"/>
      <c r="B245" s="34"/>
      <c r="C245" s="51"/>
      <c r="D245" s="51"/>
      <c r="E245" s="34"/>
      <c r="F245" s="8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10"/>
      <c r="BP245" s="38"/>
      <c r="BQ245" s="34"/>
      <c r="BR245" s="51"/>
      <c r="BS245" s="71"/>
      <c r="BT245" s="34"/>
    </row>
    <row r="246" spans="1:72" x14ac:dyDescent="0.25">
      <c r="A246" s="32"/>
      <c r="B246" s="34"/>
      <c r="C246" s="51"/>
      <c r="D246" s="51"/>
      <c r="E246" s="34"/>
      <c r="F246" s="8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10"/>
      <c r="BP246" s="38"/>
      <c r="BQ246" s="34"/>
      <c r="BR246" s="51"/>
      <c r="BS246" s="71"/>
      <c r="BT246" s="34"/>
    </row>
    <row r="247" spans="1:72" x14ac:dyDescent="0.25">
      <c r="A247" s="32"/>
      <c r="B247" s="34"/>
      <c r="C247" s="51"/>
      <c r="D247" s="51"/>
      <c r="E247" s="34"/>
      <c r="F247" s="8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10"/>
      <c r="BP247" s="38"/>
      <c r="BQ247" s="34"/>
      <c r="BR247" s="51"/>
      <c r="BS247" s="71"/>
      <c r="BT247" s="34"/>
    </row>
    <row r="248" spans="1:72" x14ac:dyDescent="0.25">
      <c r="A248" s="32"/>
      <c r="B248" s="34"/>
      <c r="C248" s="51"/>
      <c r="D248" s="51"/>
      <c r="E248" s="34"/>
      <c r="F248" s="8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10"/>
      <c r="BP248" s="38"/>
      <c r="BQ248" s="34"/>
      <c r="BR248" s="51"/>
      <c r="BS248" s="71"/>
      <c r="BT248" s="34"/>
    </row>
    <row r="249" spans="1:72" x14ac:dyDescent="0.25">
      <c r="A249" s="32"/>
      <c r="B249" s="34"/>
      <c r="C249" s="51"/>
      <c r="D249" s="51"/>
      <c r="E249" s="34"/>
      <c r="F249" s="8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10"/>
      <c r="BP249" s="38"/>
      <c r="BQ249" s="34"/>
      <c r="BR249" s="51"/>
      <c r="BS249" s="71"/>
      <c r="BT249" s="34"/>
    </row>
    <row r="250" spans="1:72" x14ac:dyDescent="0.25">
      <c r="A250" s="32"/>
      <c r="B250" s="34"/>
      <c r="C250" s="51"/>
      <c r="D250" s="51"/>
      <c r="E250" s="34"/>
      <c r="F250" s="8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10"/>
      <c r="BP250" s="38"/>
      <c r="BQ250" s="34"/>
      <c r="BR250" s="51"/>
      <c r="BS250" s="71"/>
      <c r="BT250" s="34"/>
    </row>
    <row r="251" spans="1:72" x14ac:dyDescent="0.25">
      <c r="A251" s="32"/>
      <c r="B251" s="34"/>
      <c r="C251" s="51"/>
      <c r="D251" s="51"/>
      <c r="E251" s="34"/>
      <c r="F251" s="8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10"/>
      <c r="BP251" s="38"/>
      <c r="BQ251" s="34"/>
      <c r="BR251" s="51"/>
      <c r="BS251" s="71"/>
      <c r="BT251" s="34"/>
    </row>
    <row r="252" spans="1:72" x14ac:dyDescent="0.25">
      <c r="A252" s="32"/>
      <c r="B252" s="34"/>
      <c r="C252" s="51"/>
      <c r="D252" s="51"/>
      <c r="E252" s="34"/>
      <c r="F252" s="8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10"/>
      <c r="BP252" s="38"/>
      <c r="BQ252" s="34"/>
      <c r="BR252" s="51"/>
      <c r="BS252" s="71"/>
      <c r="BT252" s="34"/>
    </row>
    <row r="253" spans="1:72" x14ac:dyDescent="0.25">
      <c r="A253" s="32"/>
      <c r="B253" s="34"/>
      <c r="C253" s="51"/>
      <c r="D253" s="51"/>
      <c r="E253" s="34"/>
      <c r="F253" s="8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10"/>
      <c r="BP253" s="38"/>
      <c r="BQ253" s="34"/>
      <c r="BR253" s="51"/>
      <c r="BS253" s="71"/>
      <c r="BT253" s="34"/>
    </row>
    <row r="254" spans="1:72" x14ac:dyDescent="0.25">
      <c r="A254" s="32"/>
      <c r="B254" s="34"/>
      <c r="C254" s="51"/>
      <c r="D254" s="51"/>
      <c r="E254" s="34"/>
      <c r="F254" s="8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10"/>
      <c r="BP254" s="38"/>
      <c r="BQ254" s="34"/>
      <c r="BR254" s="51"/>
      <c r="BS254" s="71"/>
      <c r="BT254" s="34"/>
    </row>
    <row r="255" spans="1:72" x14ac:dyDescent="0.25">
      <c r="A255" s="32"/>
      <c r="B255" s="34"/>
      <c r="C255" s="51"/>
      <c r="D255" s="51"/>
      <c r="E255" s="34"/>
      <c r="F255" s="8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10"/>
      <c r="BP255" s="38"/>
      <c r="BQ255" s="34"/>
      <c r="BR255" s="51"/>
      <c r="BS255" s="71"/>
      <c r="BT255" s="34"/>
    </row>
    <row r="256" spans="1:72" x14ac:dyDescent="0.25">
      <c r="A256" s="32"/>
      <c r="B256" s="34"/>
      <c r="C256" s="51"/>
      <c r="D256" s="51"/>
      <c r="E256" s="34"/>
      <c r="F256" s="8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10"/>
      <c r="BP256" s="38"/>
      <c r="BQ256" s="34"/>
      <c r="BR256" s="51"/>
      <c r="BS256" s="71"/>
      <c r="BT256" s="34"/>
    </row>
    <row r="257" spans="1:72" x14ac:dyDescent="0.25">
      <c r="A257" s="32"/>
      <c r="B257" s="34"/>
      <c r="C257" s="51"/>
      <c r="D257" s="51"/>
      <c r="E257" s="34"/>
      <c r="F257" s="8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10"/>
      <c r="BP257" s="38"/>
      <c r="BQ257" s="34"/>
      <c r="BR257" s="51"/>
      <c r="BS257" s="71"/>
      <c r="BT257" s="34"/>
    </row>
    <row r="258" spans="1:72" x14ac:dyDescent="0.25">
      <c r="A258" s="32"/>
      <c r="B258" s="34"/>
      <c r="C258" s="51"/>
      <c r="D258" s="51"/>
      <c r="E258" s="34"/>
      <c r="F258" s="8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10"/>
      <c r="BP258" s="38"/>
      <c r="BQ258" s="34"/>
      <c r="BR258" s="51"/>
      <c r="BS258" s="71"/>
      <c r="BT258" s="34"/>
    </row>
    <row r="259" spans="1:72" x14ac:dyDescent="0.25">
      <c r="A259" s="32"/>
      <c r="B259" s="34"/>
      <c r="C259" s="51"/>
      <c r="D259" s="51"/>
      <c r="E259" s="34"/>
      <c r="F259" s="8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10"/>
      <c r="BP259" s="38"/>
      <c r="BQ259" s="34"/>
      <c r="BR259" s="51"/>
      <c r="BS259" s="71"/>
      <c r="BT259" s="34"/>
    </row>
    <row r="260" spans="1:72" x14ac:dyDescent="0.25">
      <c r="A260" s="32"/>
      <c r="B260" s="34"/>
      <c r="C260" s="51"/>
      <c r="D260" s="51"/>
      <c r="E260" s="34"/>
      <c r="F260" s="8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10"/>
      <c r="BP260" s="38"/>
      <c r="BQ260" s="34"/>
      <c r="BR260" s="51"/>
      <c r="BS260" s="71"/>
      <c r="BT260" s="34"/>
    </row>
    <row r="261" spans="1:72" x14ac:dyDescent="0.25">
      <c r="A261" s="32"/>
      <c r="B261" s="34"/>
      <c r="C261" s="51"/>
      <c r="D261" s="51"/>
      <c r="E261" s="34"/>
      <c r="F261" s="8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10"/>
      <c r="BP261" s="38"/>
      <c r="BQ261" s="34"/>
      <c r="BR261" s="51"/>
      <c r="BS261" s="71"/>
      <c r="BT261" s="34"/>
    </row>
    <row r="262" spans="1:72" x14ac:dyDescent="0.25">
      <c r="A262" s="32"/>
      <c r="B262" s="34"/>
      <c r="C262" s="51"/>
      <c r="D262" s="51"/>
      <c r="E262" s="34"/>
      <c r="F262" s="8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10"/>
      <c r="BP262" s="38"/>
      <c r="BQ262" s="34"/>
      <c r="BR262" s="51"/>
      <c r="BS262" s="71"/>
      <c r="BT262" s="34"/>
    </row>
    <row r="263" spans="1:72" x14ac:dyDescent="0.25">
      <c r="A263" s="32"/>
      <c r="B263" s="34"/>
      <c r="C263" s="51"/>
      <c r="D263" s="51"/>
      <c r="E263" s="34"/>
      <c r="F263" s="8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10"/>
      <c r="BP263" s="38"/>
      <c r="BQ263" s="34"/>
      <c r="BR263" s="51"/>
      <c r="BS263" s="71"/>
      <c r="BT263" s="34"/>
    </row>
    <row r="264" spans="1:72" x14ac:dyDescent="0.25">
      <c r="A264" s="32"/>
      <c r="B264" s="34"/>
      <c r="C264" s="51"/>
      <c r="D264" s="51"/>
      <c r="E264" s="34"/>
      <c r="F264" s="8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10"/>
      <c r="BP264" s="38"/>
      <c r="BQ264" s="34"/>
      <c r="BR264" s="51"/>
      <c r="BS264" s="71"/>
      <c r="BT264" s="34"/>
    </row>
    <row r="265" spans="1:72" x14ac:dyDescent="0.25">
      <c r="A265" s="32"/>
      <c r="B265" s="34"/>
      <c r="C265" s="51"/>
      <c r="D265" s="51"/>
      <c r="E265" s="34"/>
      <c r="F265" s="8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10"/>
      <c r="BP265" s="38"/>
      <c r="BQ265" s="34"/>
      <c r="BR265" s="51"/>
      <c r="BS265" s="71"/>
      <c r="BT265" s="34"/>
    </row>
    <row r="266" spans="1:72" x14ac:dyDescent="0.25">
      <c r="A266" s="32"/>
      <c r="B266" s="34"/>
      <c r="C266" s="51"/>
      <c r="D266" s="51"/>
      <c r="E266" s="34"/>
      <c r="F266" s="8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10"/>
      <c r="BP266" s="38"/>
      <c r="BQ266" s="34"/>
      <c r="BR266" s="51"/>
      <c r="BS266" s="71"/>
      <c r="BT266" s="34"/>
    </row>
    <row r="267" spans="1:72" x14ac:dyDescent="0.25">
      <c r="A267" s="32"/>
      <c r="B267" s="34"/>
      <c r="C267" s="51"/>
      <c r="D267" s="51"/>
      <c r="E267" s="34"/>
      <c r="F267" s="8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10"/>
      <c r="BP267" s="38"/>
      <c r="BQ267" s="34"/>
      <c r="BR267" s="51"/>
      <c r="BS267" s="71"/>
      <c r="BT267" s="34"/>
    </row>
    <row r="268" spans="1:72" x14ac:dyDescent="0.25">
      <c r="A268" s="32"/>
      <c r="B268" s="34"/>
      <c r="C268" s="51"/>
      <c r="D268" s="51"/>
      <c r="E268" s="34"/>
      <c r="F268" s="8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10"/>
      <c r="BP268" s="38"/>
      <c r="BQ268" s="34"/>
      <c r="BR268" s="51"/>
      <c r="BS268" s="71"/>
      <c r="BT268" s="34"/>
    </row>
    <row r="269" spans="1:72" x14ac:dyDescent="0.25">
      <c r="A269" s="32"/>
      <c r="B269" s="34"/>
      <c r="C269" s="51"/>
      <c r="D269" s="51"/>
      <c r="E269" s="34"/>
      <c r="F269" s="8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10"/>
      <c r="BP269" s="38"/>
      <c r="BQ269" s="34"/>
      <c r="BR269" s="51"/>
      <c r="BS269" s="71"/>
      <c r="BT269" s="34"/>
    </row>
    <row r="270" spans="1:72" x14ac:dyDescent="0.25">
      <c r="A270" s="32"/>
      <c r="B270" s="34"/>
      <c r="C270" s="51"/>
      <c r="D270" s="51"/>
      <c r="E270" s="34"/>
      <c r="F270" s="8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10"/>
      <c r="BP270" s="38"/>
      <c r="BQ270" s="34"/>
      <c r="BR270" s="51"/>
      <c r="BS270" s="71"/>
      <c r="BT270" s="34"/>
    </row>
    <row r="271" spans="1:72" x14ac:dyDescent="0.25">
      <c r="A271" s="32"/>
      <c r="B271" s="34"/>
      <c r="C271" s="51"/>
      <c r="D271" s="51"/>
      <c r="E271" s="34"/>
      <c r="F271" s="8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10"/>
      <c r="BP271" s="38"/>
      <c r="BQ271" s="34"/>
      <c r="BR271" s="51"/>
      <c r="BS271" s="71"/>
      <c r="BT271" s="34"/>
    </row>
    <row r="272" spans="1:72" x14ac:dyDescent="0.25">
      <c r="A272" s="32"/>
      <c r="B272" s="34"/>
      <c r="C272" s="51"/>
      <c r="D272" s="51"/>
      <c r="E272" s="34"/>
      <c r="F272" s="8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10"/>
      <c r="BP272" s="38"/>
      <c r="BQ272" s="34"/>
      <c r="BR272" s="51"/>
      <c r="BS272" s="71"/>
      <c r="BT272" s="34"/>
    </row>
    <row r="273" spans="1:72" x14ac:dyDescent="0.25">
      <c r="A273" s="32"/>
      <c r="B273" s="34"/>
      <c r="C273" s="51"/>
      <c r="D273" s="51"/>
      <c r="E273" s="34"/>
      <c r="F273" s="8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10"/>
      <c r="BP273" s="38"/>
      <c r="BQ273" s="34"/>
      <c r="BR273" s="51"/>
      <c r="BS273" s="71"/>
      <c r="BT273" s="34"/>
    </row>
    <row r="274" spans="1:72" x14ac:dyDescent="0.25">
      <c r="A274" s="32"/>
      <c r="B274" s="34"/>
      <c r="C274" s="51"/>
      <c r="D274" s="51"/>
      <c r="E274" s="34"/>
      <c r="F274" s="8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10"/>
      <c r="BP274" s="38"/>
      <c r="BQ274" s="34"/>
      <c r="BR274" s="51"/>
      <c r="BS274" s="71"/>
      <c r="BT274" s="34"/>
    </row>
    <row r="275" spans="1:72" x14ac:dyDescent="0.25">
      <c r="A275" s="32"/>
      <c r="B275" s="34"/>
      <c r="C275" s="51"/>
      <c r="D275" s="51"/>
      <c r="E275" s="34"/>
      <c r="F275" s="8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10"/>
      <c r="BP275" s="38"/>
      <c r="BQ275" s="34"/>
      <c r="BR275" s="51"/>
      <c r="BS275" s="71"/>
      <c r="BT275" s="34"/>
    </row>
    <row r="276" spans="1:72" x14ac:dyDescent="0.25">
      <c r="A276" s="32"/>
      <c r="B276" s="34"/>
      <c r="C276" s="51"/>
      <c r="D276" s="51"/>
      <c r="E276" s="34"/>
      <c r="F276" s="8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10"/>
      <c r="BP276" s="38"/>
      <c r="BQ276" s="34"/>
      <c r="BR276" s="51"/>
      <c r="BS276" s="71"/>
      <c r="BT276" s="34"/>
    </row>
    <row r="277" spans="1:72" x14ac:dyDescent="0.25">
      <c r="A277" s="32"/>
      <c r="B277" s="34"/>
      <c r="C277" s="51"/>
      <c r="D277" s="51"/>
      <c r="E277" s="34"/>
      <c r="F277" s="8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10"/>
      <c r="BP277" s="38"/>
      <c r="BQ277" s="34"/>
      <c r="BR277" s="51"/>
      <c r="BS277" s="71"/>
      <c r="BT277" s="34"/>
    </row>
    <row r="278" spans="1:72" x14ac:dyDescent="0.25">
      <c r="A278" s="32"/>
      <c r="B278" s="34"/>
      <c r="C278" s="51"/>
      <c r="D278" s="51"/>
      <c r="E278" s="34"/>
      <c r="F278" s="8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10"/>
      <c r="BP278" s="38"/>
      <c r="BQ278" s="34"/>
      <c r="BR278" s="51"/>
      <c r="BS278" s="71"/>
      <c r="BT278" s="34"/>
    </row>
    <row r="279" spans="1:72" x14ac:dyDescent="0.25">
      <c r="A279" s="32"/>
      <c r="B279" s="34"/>
      <c r="C279" s="51"/>
      <c r="D279" s="51"/>
      <c r="E279" s="34"/>
      <c r="F279" s="8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10"/>
      <c r="BP279" s="38"/>
      <c r="BQ279" s="34"/>
      <c r="BR279" s="51"/>
      <c r="BS279" s="71"/>
      <c r="BT279" s="34"/>
    </row>
    <row r="280" spans="1:72" x14ac:dyDescent="0.25">
      <c r="A280" s="32"/>
      <c r="B280" s="34"/>
      <c r="C280" s="51"/>
      <c r="D280" s="51"/>
      <c r="E280" s="34"/>
      <c r="F280" s="8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10"/>
      <c r="BP280" s="38"/>
      <c r="BQ280" s="34"/>
      <c r="BR280" s="51"/>
      <c r="BS280" s="71"/>
      <c r="BT280" s="34"/>
    </row>
    <row r="281" spans="1:72" x14ac:dyDescent="0.25">
      <c r="A281" s="32"/>
      <c r="B281" s="34"/>
      <c r="C281" s="51"/>
      <c r="D281" s="51"/>
      <c r="E281" s="34"/>
      <c r="F281" s="8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10"/>
      <c r="BP281" s="38"/>
      <c r="BQ281" s="34"/>
      <c r="BR281" s="51"/>
      <c r="BS281" s="71"/>
      <c r="BT281" s="34"/>
    </row>
    <row r="282" spans="1:72" x14ac:dyDescent="0.25">
      <c r="A282" s="32"/>
      <c r="B282" s="34"/>
      <c r="C282" s="51"/>
      <c r="D282" s="51"/>
      <c r="E282" s="34"/>
      <c r="F282" s="8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10"/>
      <c r="BP282" s="38"/>
      <c r="BQ282" s="34"/>
      <c r="BR282" s="51"/>
      <c r="BS282" s="71"/>
      <c r="BT282" s="34"/>
    </row>
    <row r="283" spans="1:72" x14ac:dyDescent="0.25">
      <c r="A283" s="32"/>
      <c r="B283" s="34"/>
      <c r="C283" s="51"/>
      <c r="D283" s="51"/>
      <c r="E283" s="34"/>
      <c r="F283" s="8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10"/>
      <c r="BP283" s="38"/>
      <c r="BQ283" s="34"/>
      <c r="BR283" s="51"/>
      <c r="BS283" s="71"/>
      <c r="BT283" s="34"/>
    </row>
    <row r="284" spans="1:72" x14ac:dyDescent="0.25">
      <c r="A284" s="32"/>
      <c r="B284" s="34"/>
      <c r="C284" s="51"/>
      <c r="D284" s="51"/>
      <c r="E284" s="34"/>
      <c r="F284" s="8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10"/>
      <c r="BP284" s="38"/>
      <c r="BQ284" s="34"/>
      <c r="BR284" s="51"/>
      <c r="BS284" s="71"/>
      <c r="BT284" s="34"/>
    </row>
    <row r="285" spans="1:72" x14ac:dyDescent="0.25">
      <c r="A285" s="32"/>
      <c r="B285" s="34"/>
      <c r="C285" s="51"/>
      <c r="D285" s="51"/>
      <c r="E285" s="34"/>
      <c r="F285" s="8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10"/>
      <c r="BP285" s="38"/>
      <c r="BQ285" s="34"/>
      <c r="BR285" s="51"/>
      <c r="BS285" s="71"/>
      <c r="BT285" s="34"/>
    </row>
    <row r="286" spans="1:72" x14ac:dyDescent="0.25">
      <c r="A286" s="32"/>
      <c r="B286" s="34"/>
      <c r="C286" s="51"/>
      <c r="D286" s="51"/>
      <c r="E286" s="34"/>
      <c r="F286" s="8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10"/>
      <c r="BP286" s="38"/>
      <c r="BQ286" s="34"/>
      <c r="BR286" s="51"/>
      <c r="BS286" s="71"/>
      <c r="BT286" s="34"/>
    </row>
    <row r="287" spans="1:72" x14ac:dyDescent="0.25">
      <c r="A287" s="32"/>
      <c r="B287" s="34"/>
      <c r="C287" s="51"/>
      <c r="D287" s="51"/>
      <c r="E287" s="34"/>
      <c r="F287" s="8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10"/>
      <c r="BP287" s="38"/>
      <c r="BQ287" s="34"/>
      <c r="BR287" s="51"/>
      <c r="BS287" s="71"/>
      <c r="BT287" s="34"/>
    </row>
    <row r="288" spans="1:72" x14ac:dyDescent="0.25">
      <c r="A288" s="32"/>
      <c r="B288" s="34"/>
      <c r="C288" s="51"/>
      <c r="D288" s="51"/>
      <c r="E288" s="34"/>
      <c r="F288" s="8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10"/>
      <c r="BP288" s="38"/>
      <c r="BQ288" s="34"/>
      <c r="BR288" s="51"/>
      <c r="BS288" s="71"/>
      <c r="BT288" s="34"/>
    </row>
    <row r="289" spans="1:72" x14ac:dyDescent="0.25">
      <c r="A289" s="32"/>
      <c r="B289" s="34"/>
      <c r="C289" s="51"/>
      <c r="D289" s="51"/>
      <c r="E289" s="34"/>
      <c r="F289" s="8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10"/>
      <c r="BP289" s="38"/>
      <c r="BQ289" s="34"/>
      <c r="BR289" s="51"/>
      <c r="BS289" s="71"/>
      <c r="BT289" s="34"/>
    </row>
    <row r="290" spans="1:72" x14ac:dyDescent="0.25">
      <c r="A290" s="32"/>
      <c r="B290" s="34"/>
      <c r="C290" s="51"/>
      <c r="D290" s="51"/>
      <c r="E290" s="34"/>
      <c r="F290" s="8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10"/>
      <c r="BP290" s="38"/>
      <c r="BQ290" s="34"/>
      <c r="BR290" s="51"/>
      <c r="BS290" s="71"/>
      <c r="BT290" s="34"/>
    </row>
    <row r="291" spans="1:72" x14ac:dyDescent="0.25">
      <c r="A291" s="32"/>
      <c r="B291" s="34"/>
      <c r="C291" s="51"/>
      <c r="D291" s="51"/>
      <c r="E291" s="34"/>
      <c r="F291" s="8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10"/>
      <c r="BP291" s="38"/>
      <c r="BQ291" s="34"/>
      <c r="BR291" s="51"/>
      <c r="BS291" s="71"/>
      <c r="BT291" s="34"/>
    </row>
    <row r="292" spans="1:72" x14ac:dyDescent="0.25">
      <c r="A292" s="32"/>
      <c r="B292" s="34"/>
      <c r="C292" s="51"/>
      <c r="D292" s="51"/>
      <c r="E292" s="34"/>
      <c r="F292" s="8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10"/>
      <c r="BP292" s="38"/>
      <c r="BQ292" s="34"/>
      <c r="BR292" s="51"/>
      <c r="BS292" s="71"/>
      <c r="BT292" s="34"/>
    </row>
    <row r="293" spans="1:72" x14ac:dyDescent="0.25">
      <c r="A293" s="32"/>
      <c r="B293" s="34"/>
      <c r="C293" s="51"/>
      <c r="D293" s="51"/>
      <c r="E293" s="34"/>
      <c r="F293" s="8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10"/>
      <c r="BP293" s="38"/>
      <c r="BQ293" s="34"/>
      <c r="BR293" s="51"/>
      <c r="BS293" s="71"/>
      <c r="BT293" s="34"/>
    </row>
    <row r="294" spans="1:72" x14ac:dyDescent="0.25">
      <c r="A294" s="32"/>
      <c r="B294" s="34"/>
      <c r="C294" s="51"/>
      <c r="D294" s="51"/>
      <c r="E294" s="34"/>
      <c r="F294" s="8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10"/>
      <c r="BP294" s="38"/>
      <c r="BQ294" s="34"/>
      <c r="BR294" s="51"/>
      <c r="BS294" s="71"/>
      <c r="BT294" s="34"/>
    </row>
    <row r="295" spans="1:72" x14ac:dyDescent="0.25">
      <c r="A295" s="32"/>
      <c r="B295" s="34"/>
      <c r="C295" s="51"/>
      <c r="D295" s="51"/>
      <c r="E295" s="34"/>
      <c r="F295" s="8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10"/>
      <c r="BP295" s="38"/>
      <c r="BQ295" s="34"/>
      <c r="BR295" s="51"/>
      <c r="BS295" s="71"/>
      <c r="BT295" s="34"/>
    </row>
    <row r="296" spans="1:72" x14ac:dyDescent="0.25">
      <c r="A296" s="32"/>
      <c r="B296" s="34"/>
      <c r="C296" s="51"/>
      <c r="D296" s="51"/>
      <c r="E296" s="34"/>
      <c r="F296" s="8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10"/>
      <c r="BP296" s="38"/>
      <c r="BQ296" s="34"/>
      <c r="BR296" s="51"/>
      <c r="BS296" s="71"/>
      <c r="BT296" s="34"/>
    </row>
    <row r="297" spans="1:72" x14ac:dyDescent="0.25">
      <c r="A297" s="32"/>
      <c r="B297" s="34"/>
      <c r="C297" s="51"/>
      <c r="D297" s="51"/>
      <c r="E297" s="34"/>
      <c r="F297" s="8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10"/>
      <c r="BP297" s="38"/>
      <c r="BQ297" s="34"/>
      <c r="BR297" s="51"/>
      <c r="BS297" s="71"/>
      <c r="BT297" s="34"/>
    </row>
    <row r="298" spans="1:72" x14ac:dyDescent="0.25">
      <c r="A298" s="32"/>
      <c r="B298" s="34"/>
      <c r="C298" s="51"/>
      <c r="D298" s="51"/>
      <c r="E298" s="34"/>
      <c r="F298" s="8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10"/>
      <c r="BP298" s="38"/>
      <c r="BQ298" s="34"/>
      <c r="BR298" s="51"/>
      <c r="BS298" s="71"/>
      <c r="BT298" s="34"/>
    </row>
    <row r="299" spans="1:72" x14ac:dyDescent="0.25">
      <c r="A299" s="32"/>
      <c r="B299" s="34"/>
      <c r="C299" s="51"/>
      <c r="D299" s="51"/>
      <c r="E299" s="34"/>
      <c r="F299" s="8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10"/>
      <c r="BP299" s="38"/>
      <c r="BQ299" s="34"/>
      <c r="BR299" s="51"/>
      <c r="BS299" s="71"/>
      <c r="BT299" s="34"/>
    </row>
    <row r="300" spans="1:72" x14ac:dyDescent="0.25">
      <c r="A300" s="32"/>
      <c r="B300" s="34"/>
      <c r="C300" s="51"/>
      <c r="D300" s="51"/>
      <c r="E300" s="34"/>
      <c r="F300" s="8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10"/>
      <c r="BP300" s="38"/>
      <c r="BQ300" s="34"/>
      <c r="BR300" s="51"/>
      <c r="BS300" s="71"/>
      <c r="BT300" s="34"/>
    </row>
    <row r="301" spans="1:72" x14ac:dyDescent="0.25">
      <c r="A301" s="32"/>
      <c r="B301" s="34"/>
      <c r="C301" s="51"/>
      <c r="D301" s="51"/>
      <c r="E301" s="34"/>
      <c r="F301" s="8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10"/>
      <c r="BP301" s="38"/>
      <c r="BQ301" s="34"/>
      <c r="BR301" s="51"/>
      <c r="BS301" s="71"/>
      <c r="BT301" s="34"/>
    </row>
    <row r="302" spans="1:72" x14ac:dyDescent="0.25">
      <c r="A302" s="32"/>
      <c r="B302" s="34"/>
      <c r="C302" s="51"/>
      <c r="D302" s="51"/>
      <c r="E302" s="34"/>
      <c r="F302" s="8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10"/>
      <c r="BP302" s="38"/>
      <c r="BQ302" s="34"/>
      <c r="BR302" s="51"/>
      <c r="BS302" s="71"/>
      <c r="BT302" s="34"/>
    </row>
    <row r="303" spans="1:72" x14ac:dyDescent="0.25">
      <c r="A303" s="32"/>
      <c r="B303" s="34"/>
      <c r="C303" s="51"/>
      <c r="D303" s="51"/>
      <c r="E303" s="34"/>
      <c r="F303" s="8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10"/>
      <c r="BP303" s="38"/>
      <c r="BQ303" s="34"/>
      <c r="BR303" s="51"/>
      <c r="BS303" s="71"/>
      <c r="BT303" s="34"/>
    </row>
    <row r="304" spans="1:72" x14ac:dyDescent="0.25">
      <c r="A304" s="32"/>
      <c r="B304" s="34"/>
      <c r="C304" s="51"/>
      <c r="D304" s="51"/>
      <c r="E304" s="34"/>
      <c r="F304" s="8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10"/>
      <c r="BP304" s="38"/>
      <c r="BQ304" s="34"/>
      <c r="BR304" s="51"/>
      <c r="BS304" s="71"/>
      <c r="BT304" s="34"/>
    </row>
    <row r="305" spans="1:72" x14ac:dyDescent="0.25">
      <c r="A305" s="32"/>
      <c r="B305" s="34"/>
      <c r="C305" s="51"/>
      <c r="D305" s="51"/>
      <c r="E305" s="34"/>
      <c r="F305" s="8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10"/>
      <c r="BP305" s="38"/>
      <c r="BQ305" s="34"/>
      <c r="BR305" s="51"/>
      <c r="BS305" s="71"/>
      <c r="BT305" s="34"/>
    </row>
    <row r="306" spans="1:72" x14ac:dyDescent="0.25">
      <c r="A306" s="32"/>
      <c r="B306" s="34"/>
      <c r="C306" s="51"/>
      <c r="D306" s="51"/>
      <c r="E306" s="34"/>
      <c r="F306" s="8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10"/>
      <c r="BP306" s="38"/>
      <c r="BQ306" s="34"/>
      <c r="BR306" s="51"/>
      <c r="BS306" s="71"/>
      <c r="BT306" s="34"/>
    </row>
    <row r="307" spans="1:72" x14ac:dyDescent="0.25">
      <c r="A307" s="32"/>
      <c r="B307" s="34"/>
      <c r="C307" s="51"/>
      <c r="D307" s="51"/>
      <c r="E307" s="34"/>
      <c r="F307" s="8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10"/>
      <c r="BP307" s="38"/>
      <c r="BQ307" s="34"/>
      <c r="BR307" s="51"/>
      <c r="BS307" s="71"/>
      <c r="BT307" s="34"/>
    </row>
    <row r="308" spans="1:72" x14ac:dyDescent="0.25">
      <c r="A308" s="32"/>
      <c r="B308" s="34"/>
      <c r="C308" s="51"/>
      <c r="D308" s="51"/>
      <c r="E308" s="34"/>
      <c r="F308" s="8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10"/>
      <c r="BP308" s="38"/>
      <c r="BQ308" s="34"/>
      <c r="BR308" s="51"/>
      <c r="BS308" s="71"/>
      <c r="BT308" s="34"/>
    </row>
    <row r="309" spans="1:72" x14ac:dyDescent="0.25">
      <c r="A309" s="32"/>
      <c r="B309" s="34"/>
      <c r="C309" s="51"/>
      <c r="D309" s="51"/>
      <c r="E309" s="34"/>
      <c r="F309" s="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10"/>
      <c r="BP309" s="38"/>
      <c r="BQ309" s="34"/>
      <c r="BR309" s="51"/>
      <c r="BS309" s="71"/>
      <c r="BT309" s="34"/>
    </row>
    <row r="310" spans="1:72" x14ac:dyDescent="0.25">
      <c r="A310" s="32"/>
      <c r="B310" s="34"/>
      <c r="C310" s="51"/>
      <c r="D310" s="51"/>
      <c r="E310" s="34"/>
      <c r="F310" s="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10"/>
      <c r="BP310" s="38"/>
      <c r="BQ310" s="34"/>
      <c r="BR310" s="51"/>
      <c r="BS310" s="71"/>
      <c r="BT310" s="34"/>
    </row>
    <row r="311" spans="1:72" x14ac:dyDescent="0.25">
      <c r="A311" s="32"/>
      <c r="B311" s="34"/>
      <c r="C311" s="51"/>
      <c r="D311" s="51"/>
      <c r="E311" s="34"/>
      <c r="F311" s="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10"/>
      <c r="BP311" s="38"/>
      <c r="BQ311" s="34"/>
      <c r="BR311" s="51"/>
      <c r="BS311" s="71"/>
      <c r="BT311" s="34"/>
    </row>
    <row r="312" spans="1:72" x14ac:dyDescent="0.25">
      <c r="A312" s="32"/>
      <c r="B312" s="34"/>
      <c r="C312" s="51"/>
      <c r="D312" s="51"/>
      <c r="E312" s="34"/>
      <c r="F312" s="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10"/>
      <c r="BP312" s="38"/>
      <c r="BQ312" s="34"/>
      <c r="BR312" s="51"/>
      <c r="BS312" s="71"/>
      <c r="BT312" s="34"/>
    </row>
    <row r="313" spans="1:72" x14ac:dyDescent="0.25">
      <c r="A313" s="32"/>
      <c r="B313" s="34"/>
      <c r="C313" s="51"/>
      <c r="D313" s="51"/>
      <c r="E313" s="34"/>
      <c r="F313" s="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10"/>
      <c r="BP313" s="38"/>
      <c r="BQ313" s="34"/>
      <c r="BR313" s="51"/>
      <c r="BS313" s="71"/>
      <c r="BT313" s="34"/>
    </row>
    <row r="314" spans="1:72" x14ac:dyDescent="0.25">
      <c r="A314" s="32"/>
      <c r="B314" s="34"/>
      <c r="C314" s="51"/>
      <c r="D314" s="51"/>
      <c r="E314" s="34"/>
      <c r="F314" s="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10"/>
      <c r="BP314" s="38"/>
      <c r="BQ314" s="34"/>
      <c r="BR314" s="51"/>
      <c r="BS314" s="71"/>
      <c r="BT314" s="34"/>
    </row>
    <row r="315" spans="1:72" x14ac:dyDescent="0.25">
      <c r="A315" s="32"/>
      <c r="B315" s="34"/>
      <c r="C315" s="51"/>
      <c r="D315" s="51"/>
      <c r="E315" s="34"/>
      <c r="F315" s="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10"/>
      <c r="BP315" s="38"/>
      <c r="BQ315" s="34"/>
      <c r="BR315" s="51"/>
      <c r="BS315" s="71"/>
      <c r="BT315" s="34"/>
    </row>
    <row r="316" spans="1:72" x14ac:dyDescent="0.25">
      <c r="A316" s="32"/>
      <c r="B316" s="34"/>
      <c r="C316" s="51"/>
      <c r="D316" s="51"/>
      <c r="E316" s="34"/>
      <c r="F316" s="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10"/>
      <c r="BP316" s="38"/>
      <c r="BQ316" s="34"/>
      <c r="BR316" s="51"/>
      <c r="BS316" s="71"/>
      <c r="BT316" s="34"/>
    </row>
    <row r="317" spans="1:72" x14ac:dyDescent="0.25">
      <c r="A317" s="32"/>
      <c r="B317" s="34"/>
      <c r="C317" s="51"/>
      <c r="D317" s="51"/>
      <c r="E317" s="34"/>
      <c r="F317" s="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10"/>
      <c r="BP317" s="38"/>
      <c r="BQ317" s="34"/>
      <c r="BR317" s="51"/>
      <c r="BS317" s="71"/>
      <c r="BT317" s="34"/>
    </row>
    <row r="318" spans="1:72" x14ac:dyDescent="0.25">
      <c r="A318" s="32"/>
      <c r="B318" s="34"/>
      <c r="C318" s="51"/>
      <c r="D318" s="51"/>
      <c r="E318" s="34"/>
      <c r="F318" s="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10"/>
      <c r="BP318" s="38"/>
      <c r="BQ318" s="34"/>
      <c r="BR318" s="51"/>
      <c r="BS318" s="71"/>
      <c r="BT318" s="34"/>
    </row>
    <row r="319" spans="1:72" x14ac:dyDescent="0.25">
      <c r="A319" s="32"/>
      <c r="B319" s="34"/>
      <c r="C319" s="51"/>
      <c r="D319" s="51"/>
      <c r="E319" s="34"/>
      <c r="F319" s="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10"/>
      <c r="BP319" s="38"/>
      <c r="BQ319" s="34"/>
      <c r="BR319" s="51"/>
      <c r="BS319" s="71"/>
      <c r="BT319" s="34"/>
    </row>
    <row r="320" spans="1:72" x14ac:dyDescent="0.25">
      <c r="A320" s="32"/>
      <c r="B320" s="34"/>
      <c r="C320" s="51"/>
      <c r="D320" s="51"/>
      <c r="E320" s="34"/>
      <c r="F320" s="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10"/>
      <c r="BP320" s="38"/>
      <c r="BQ320" s="34"/>
      <c r="BR320" s="51"/>
      <c r="BS320" s="71"/>
      <c r="BT320" s="34"/>
    </row>
    <row r="321" spans="1:72" x14ac:dyDescent="0.25">
      <c r="A321" s="32"/>
      <c r="B321" s="34"/>
      <c r="C321" s="51"/>
      <c r="D321" s="51"/>
      <c r="E321" s="34"/>
      <c r="F321" s="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10"/>
      <c r="BP321" s="38"/>
      <c r="BQ321" s="34"/>
      <c r="BR321" s="51"/>
      <c r="BS321" s="71"/>
      <c r="BT321" s="34"/>
    </row>
    <row r="322" spans="1:72" x14ac:dyDescent="0.25">
      <c r="A322" s="32"/>
      <c r="B322" s="34"/>
      <c r="C322" s="51"/>
      <c r="D322" s="51"/>
      <c r="E322" s="34"/>
      <c r="F322" s="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10"/>
      <c r="BP322" s="38"/>
      <c r="BQ322" s="34"/>
      <c r="BR322" s="51"/>
      <c r="BS322" s="71"/>
      <c r="BT322" s="34"/>
    </row>
    <row r="323" spans="1:72" x14ac:dyDescent="0.25">
      <c r="A323" s="32"/>
      <c r="B323" s="34"/>
      <c r="C323" s="51"/>
      <c r="D323" s="51"/>
      <c r="E323" s="34"/>
      <c r="F323" s="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10"/>
      <c r="BP323" s="38"/>
      <c r="BQ323" s="34"/>
      <c r="BR323" s="51"/>
      <c r="BS323" s="71"/>
      <c r="BT323" s="34"/>
    </row>
    <row r="324" spans="1:72" x14ac:dyDescent="0.25">
      <c r="A324" s="32"/>
      <c r="B324" s="34"/>
      <c r="C324" s="51"/>
      <c r="D324" s="51"/>
      <c r="E324" s="34"/>
      <c r="F324" s="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10"/>
      <c r="BP324" s="38"/>
      <c r="BQ324" s="34"/>
      <c r="BR324" s="51"/>
      <c r="BS324" s="71"/>
      <c r="BT324" s="34"/>
    </row>
    <row r="325" spans="1:72" x14ac:dyDescent="0.25">
      <c r="A325" s="32"/>
      <c r="B325" s="34"/>
      <c r="C325" s="51"/>
      <c r="D325" s="51"/>
      <c r="E325" s="34"/>
      <c r="F325" s="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10"/>
      <c r="BP325" s="38"/>
      <c r="BQ325" s="34"/>
      <c r="BR325" s="51"/>
      <c r="BS325" s="71"/>
      <c r="BT325" s="34"/>
    </row>
    <row r="326" spans="1:72" x14ac:dyDescent="0.25">
      <c r="A326" s="32"/>
      <c r="B326" s="34"/>
      <c r="C326" s="51"/>
      <c r="D326" s="51"/>
      <c r="E326" s="34"/>
      <c r="F326" s="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10"/>
      <c r="BP326" s="38"/>
      <c r="BQ326" s="34"/>
      <c r="BR326" s="51"/>
      <c r="BS326" s="71"/>
      <c r="BT326" s="34"/>
    </row>
    <row r="327" spans="1:72" x14ac:dyDescent="0.25">
      <c r="A327" s="32"/>
      <c r="B327" s="34"/>
      <c r="C327" s="51"/>
      <c r="D327" s="51"/>
      <c r="E327" s="34"/>
      <c r="F327" s="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10"/>
      <c r="BP327" s="38"/>
      <c r="BQ327" s="34"/>
      <c r="BR327" s="51"/>
      <c r="BS327" s="71"/>
      <c r="BT327" s="34"/>
    </row>
    <row r="328" spans="1:72" x14ac:dyDescent="0.25">
      <c r="A328" s="32"/>
      <c r="B328" s="34"/>
      <c r="C328" s="51"/>
      <c r="D328" s="51"/>
      <c r="E328" s="34"/>
      <c r="F328" s="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10"/>
      <c r="BP328" s="38"/>
      <c r="BQ328" s="34"/>
      <c r="BR328" s="51"/>
      <c r="BS328" s="71"/>
      <c r="BT328" s="34"/>
    </row>
    <row r="329" spans="1:72" x14ac:dyDescent="0.25">
      <c r="A329" s="32"/>
      <c r="B329" s="34"/>
      <c r="C329" s="51"/>
      <c r="D329" s="51"/>
      <c r="E329" s="34"/>
      <c r="F329" s="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10"/>
      <c r="BP329" s="38"/>
      <c r="BQ329" s="34"/>
      <c r="BR329" s="51"/>
      <c r="BS329" s="71"/>
      <c r="BT329" s="34"/>
    </row>
    <row r="330" spans="1:72" x14ac:dyDescent="0.25">
      <c r="A330" s="32"/>
      <c r="B330" s="34"/>
      <c r="C330" s="51"/>
      <c r="D330" s="51"/>
      <c r="E330" s="34"/>
      <c r="F330" s="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10"/>
      <c r="BP330" s="38"/>
      <c r="BQ330" s="34"/>
      <c r="BR330" s="51"/>
      <c r="BS330" s="71"/>
      <c r="BT330" s="34"/>
    </row>
    <row r="331" spans="1:72" x14ac:dyDescent="0.25">
      <c r="A331" s="32"/>
      <c r="B331" s="34"/>
      <c r="C331" s="51"/>
      <c r="D331" s="51"/>
      <c r="E331" s="34"/>
      <c r="F331" s="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10"/>
      <c r="BP331" s="38"/>
      <c r="BQ331" s="34"/>
      <c r="BR331" s="51"/>
      <c r="BS331" s="71"/>
      <c r="BT331" s="34"/>
    </row>
    <row r="332" spans="1:72" x14ac:dyDescent="0.25">
      <c r="A332" s="32"/>
      <c r="B332" s="34"/>
      <c r="C332" s="51"/>
      <c r="D332" s="51"/>
      <c r="E332" s="34"/>
      <c r="F332" s="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10"/>
      <c r="BP332" s="38"/>
      <c r="BQ332" s="34"/>
      <c r="BR332" s="51"/>
      <c r="BS332" s="71"/>
      <c r="BT332" s="34"/>
    </row>
    <row r="333" spans="1:72" x14ac:dyDescent="0.25">
      <c r="A333" s="32"/>
      <c r="B333" s="34"/>
      <c r="C333" s="51"/>
      <c r="D333" s="51"/>
      <c r="E333" s="34"/>
      <c r="F333" s="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10"/>
      <c r="BP333" s="38"/>
      <c r="BQ333" s="34"/>
      <c r="BR333" s="51"/>
      <c r="BS333" s="71"/>
      <c r="BT333" s="34"/>
    </row>
    <row r="334" spans="1:72" x14ac:dyDescent="0.25">
      <c r="A334" s="32"/>
      <c r="B334" s="34"/>
      <c r="C334" s="51"/>
      <c r="D334" s="51"/>
      <c r="E334" s="34"/>
      <c r="F334" s="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10"/>
      <c r="BP334" s="38"/>
      <c r="BQ334" s="34"/>
      <c r="BR334" s="51"/>
      <c r="BS334" s="71"/>
      <c r="BT334" s="34"/>
    </row>
    <row r="335" spans="1:72" x14ac:dyDescent="0.25">
      <c r="A335" s="32"/>
      <c r="B335" s="34"/>
      <c r="C335" s="51"/>
      <c r="D335" s="51"/>
      <c r="E335" s="34"/>
      <c r="F335" s="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10"/>
      <c r="BP335" s="38"/>
      <c r="BQ335" s="34"/>
      <c r="BR335" s="51"/>
      <c r="BS335" s="71"/>
      <c r="BT335" s="34"/>
    </row>
    <row r="336" spans="1:72" x14ac:dyDescent="0.25">
      <c r="A336" s="32"/>
      <c r="B336" s="34"/>
      <c r="C336" s="51"/>
      <c r="D336" s="51"/>
      <c r="E336" s="34"/>
      <c r="F336" s="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10"/>
      <c r="BP336" s="38"/>
      <c r="BQ336" s="34"/>
      <c r="BR336" s="51"/>
      <c r="BS336" s="71"/>
      <c r="BT336" s="34"/>
    </row>
    <row r="337" spans="1:72" x14ac:dyDescent="0.25">
      <c r="A337" s="32"/>
      <c r="B337" s="34"/>
      <c r="C337" s="51"/>
      <c r="D337" s="51"/>
      <c r="E337" s="34"/>
      <c r="F337" s="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10"/>
      <c r="BP337" s="38"/>
      <c r="BQ337" s="34"/>
      <c r="BR337" s="51"/>
      <c r="BS337" s="71"/>
      <c r="BT337" s="34"/>
    </row>
    <row r="338" spans="1:72" x14ac:dyDescent="0.25">
      <c r="A338" s="32"/>
      <c r="B338" s="34"/>
      <c r="C338" s="51"/>
      <c r="D338" s="51"/>
      <c r="E338" s="34"/>
      <c r="F338" s="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10"/>
      <c r="BP338" s="38"/>
      <c r="BQ338" s="34"/>
      <c r="BR338" s="51"/>
      <c r="BS338" s="71"/>
      <c r="BT338" s="34"/>
    </row>
    <row r="339" spans="1:72" x14ac:dyDescent="0.25">
      <c r="A339" s="32"/>
      <c r="B339" s="34"/>
      <c r="C339" s="51"/>
      <c r="D339" s="51"/>
      <c r="E339" s="34"/>
      <c r="F339" s="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10"/>
      <c r="BP339" s="38"/>
      <c r="BQ339" s="34"/>
      <c r="BR339" s="51"/>
      <c r="BS339" s="71"/>
      <c r="BT339" s="34"/>
    </row>
    <row r="340" spans="1:72" x14ac:dyDescent="0.25">
      <c r="A340" s="32"/>
      <c r="B340" s="34"/>
      <c r="C340" s="51"/>
      <c r="D340" s="51"/>
      <c r="E340" s="34"/>
      <c r="F340" s="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10"/>
      <c r="BP340" s="38"/>
      <c r="BQ340" s="34"/>
      <c r="BR340" s="51"/>
      <c r="BS340" s="71"/>
      <c r="BT340" s="34"/>
    </row>
    <row r="341" spans="1:72" x14ac:dyDescent="0.25">
      <c r="A341" s="32"/>
      <c r="B341" s="34"/>
      <c r="C341" s="51"/>
      <c r="D341" s="51"/>
      <c r="E341" s="34"/>
      <c r="F341" s="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10"/>
      <c r="BP341" s="38"/>
      <c r="BQ341" s="34"/>
      <c r="BR341" s="51"/>
      <c r="BS341" s="71"/>
      <c r="BT341" s="34"/>
    </row>
    <row r="342" spans="1:72" x14ac:dyDescent="0.25">
      <c r="A342" s="32"/>
      <c r="B342" s="34"/>
      <c r="C342" s="51"/>
      <c r="D342" s="51"/>
      <c r="E342" s="34"/>
      <c r="F342" s="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10"/>
      <c r="BP342" s="38"/>
      <c r="BQ342" s="34"/>
      <c r="BR342" s="51"/>
      <c r="BS342" s="71"/>
      <c r="BT342" s="34"/>
    </row>
    <row r="343" spans="1:72" x14ac:dyDescent="0.25">
      <c r="A343" s="32"/>
      <c r="B343" s="34"/>
      <c r="C343" s="51"/>
      <c r="D343" s="51"/>
      <c r="E343" s="34"/>
      <c r="F343" s="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10"/>
      <c r="BP343" s="38"/>
      <c r="BQ343" s="34"/>
      <c r="BR343" s="51"/>
      <c r="BS343" s="71"/>
      <c r="BT343" s="34"/>
    </row>
    <row r="344" spans="1:72" x14ac:dyDescent="0.25">
      <c r="A344" s="32"/>
      <c r="B344" s="34"/>
      <c r="C344" s="51"/>
      <c r="D344" s="51"/>
      <c r="E344" s="34"/>
      <c r="F344" s="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10"/>
      <c r="BP344" s="38"/>
      <c r="BQ344" s="34"/>
      <c r="BR344" s="51"/>
      <c r="BS344" s="71"/>
      <c r="BT344" s="34"/>
    </row>
    <row r="345" spans="1:72" x14ac:dyDescent="0.25">
      <c r="A345" s="32"/>
      <c r="B345" s="34"/>
      <c r="C345" s="51"/>
      <c r="D345" s="51"/>
      <c r="E345" s="34"/>
      <c r="F345" s="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10"/>
      <c r="BP345" s="38"/>
      <c r="BQ345" s="34"/>
      <c r="BR345" s="51"/>
      <c r="BS345" s="71"/>
      <c r="BT345" s="34"/>
    </row>
    <row r="346" spans="1:72" x14ac:dyDescent="0.25">
      <c r="A346" s="32"/>
      <c r="B346" s="34"/>
      <c r="C346" s="51"/>
      <c r="D346" s="51"/>
      <c r="E346" s="34"/>
      <c r="F346" s="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10"/>
      <c r="BP346" s="38"/>
      <c r="BQ346" s="34"/>
      <c r="BR346" s="51"/>
      <c r="BS346" s="71"/>
      <c r="BT346" s="34"/>
    </row>
    <row r="347" spans="1:72" x14ac:dyDescent="0.25">
      <c r="A347" s="32"/>
      <c r="B347" s="34"/>
      <c r="C347" s="51"/>
      <c r="D347" s="51"/>
      <c r="E347" s="34"/>
      <c r="F347" s="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10"/>
      <c r="BP347" s="38"/>
      <c r="BQ347" s="34"/>
      <c r="BR347" s="51"/>
      <c r="BS347" s="71"/>
      <c r="BT347" s="34"/>
    </row>
    <row r="348" spans="1:72" x14ac:dyDescent="0.25">
      <c r="A348" s="32"/>
      <c r="B348" s="34"/>
      <c r="C348" s="51"/>
      <c r="D348" s="51"/>
      <c r="E348" s="34"/>
      <c r="F348" s="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10"/>
      <c r="BP348" s="38"/>
      <c r="BQ348" s="34"/>
      <c r="BR348" s="51"/>
      <c r="BS348" s="71"/>
      <c r="BT348" s="34"/>
    </row>
    <row r="349" spans="1:72" x14ac:dyDescent="0.25">
      <c r="A349" s="32"/>
      <c r="B349" s="34"/>
      <c r="C349" s="51"/>
      <c r="D349" s="51"/>
      <c r="E349" s="34"/>
      <c r="F349" s="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10"/>
      <c r="BP349" s="38"/>
      <c r="BQ349" s="34"/>
      <c r="BR349" s="51"/>
      <c r="BS349" s="71"/>
      <c r="BT349" s="34"/>
    </row>
    <row r="350" spans="1:72" x14ac:dyDescent="0.25">
      <c r="A350" s="32"/>
      <c r="B350" s="34"/>
      <c r="C350" s="51"/>
      <c r="D350" s="51"/>
      <c r="E350" s="34"/>
      <c r="F350" s="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10"/>
      <c r="BP350" s="38"/>
      <c r="BQ350" s="34"/>
      <c r="BR350" s="51"/>
      <c r="BS350" s="71"/>
      <c r="BT350" s="34"/>
    </row>
    <row r="351" spans="1:72" x14ac:dyDescent="0.25">
      <c r="A351" s="32"/>
      <c r="B351" s="34"/>
      <c r="C351" s="51"/>
      <c r="D351" s="51"/>
      <c r="E351" s="34"/>
      <c r="F351" s="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10"/>
      <c r="BP351" s="38"/>
      <c r="BQ351" s="34"/>
      <c r="BR351" s="51"/>
      <c r="BS351" s="71"/>
      <c r="BT351" s="34"/>
    </row>
    <row r="352" spans="1:72" x14ac:dyDescent="0.25">
      <c r="A352" s="32"/>
      <c r="B352" s="34"/>
      <c r="C352" s="51"/>
      <c r="D352" s="51"/>
      <c r="E352" s="34"/>
      <c r="F352" s="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10"/>
      <c r="BP352" s="38"/>
      <c r="BQ352" s="34"/>
      <c r="BR352" s="51"/>
      <c r="BS352" s="71"/>
      <c r="BT352" s="34"/>
    </row>
    <row r="353" spans="1:72" x14ac:dyDescent="0.25">
      <c r="A353" s="32"/>
      <c r="B353" s="34"/>
      <c r="C353" s="51"/>
      <c r="D353" s="51"/>
      <c r="E353" s="34"/>
      <c r="F353" s="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10"/>
      <c r="BP353" s="38"/>
      <c r="BQ353" s="34"/>
      <c r="BR353" s="51"/>
      <c r="BS353" s="71"/>
      <c r="BT353" s="34"/>
    </row>
    <row r="354" spans="1:72" x14ac:dyDescent="0.25">
      <c r="A354" s="32"/>
      <c r="B354" s="34"/>
      <c r="C354" s="51"/>
      <c r="D354" s="51"/>
      <c r="E354" s="34"/>
      <c r="F354" s="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10"/>
      <c r="BP354" s="38"/>
      <c r="BQ354" s="34"/>
      <c r="BR354" s="51"/>
      <c r="BS354" s="71"/>
      <c r="BT354" s="34"/>
    </row>
    <row r="355" spans="1:72" x14ac:dyDescent="0.25">
      <c r="A355" s="32"/>
      <c r="B355" s="34"/>
      <c r="C355" s="51"/>
      <c r="D355" s="51"/>
      <c r="E355" s="34"/>
      <c r="F355" s="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10"/>
      <c r="BP355" s="38"/>
      <c r="BQ355" s="34"/>
      <c r="BR355" s="51"/>
      <c r="BS355" s="71"/>
      <c r="BT355" s="34"/>
    </row>
    <row r="356" spans="1:72" x14ac:dyDescent="0.25">
      <c r="A356" s="32"/>
      <c r="B356" s="34"/>
      <c r="C356" s="51"/>
      <c r="D356" s="51"/>
      <c r="E356" s="34"/>
      <c r="F356" s="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10"/>
      <c r="BP356" s="38"/>
      <c r="BQ356" s="34"/>
      <c r="BR356" s="51"/>
      <c r="BS356" s="71"/>
      <c r="BT356" s="34"/>
    </row>
    <row r="357" spans="1:72" x14ac:dyDescent="0.25">
      <c r="A357" s="32"/>
      <c r="B357" s="34"/>
      <c r="C357" s="51"/>
      <c r="D357" s="51"/>
      <c r="E357" s="34"/>
      <c r="F357" s="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10"/>
      <c r="BP357" s="38"/>
      <c r="BQ357" s="34"/>
      <c r="BR357" s="51"/>
      <c r="BS357" s="71"/>
      <c r="BT357" s="34"/>
    </row>
    <row r="358" spans="1:72" x14ac:dyDescent="0.25">
      <c r="A358" s="32"/>
      <c r="B358" s="34"/>
      <c r="C358" s="51"/>
      <c r="D358" s="51"/>
      <c r="E358" s="34"/>
      <c r="F358" s="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10"/>
      <c r="BP358" s="38"/>
      <c r="BQ358" s="34"/>
      <c r="BR358" s="51"/>
      <c r="BS358" s="71"/>
      <c r="BT358" s="34"/>
    </row>
    <row r="359" spans="1:72" x14ac:dyDescent="0.25">
      <c r="A359" s="32"/>
      <c r="B359" s="34"/>
      <c r="C359" s="51"/>
      <c r="D359" s="51"/>
      <c r="E359" s="34"/>
      <c r="F359" s="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10"/>
      <c r="BP359" s="38"/>
      <c r="BQ359" s="34"/>
      <c r="BR359" s="51"/>
      <c r="BS359" s="71"/>
      <c r="BT359" s="34"/>
    </row>
    <row r="360" spans="1:72" x14ac:dyDescent="0.25">
      <c r="A360" s="32"/>
      <c r="B360" s="34"/>
      <c r="C360" s="51"/>
      <c r="D360" s="51"/>
      <c r="E360" s="34"/>
      <c r="F360" s="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10"/>
      <c r="BP360" s="38"/>
      <c r="BQ360" s="34"/>
      <c r="BR360" s="51"/>
      <c r="BS360" s="71"/>
      <c r="BT360" s="34"/>
    </row>
    <row r="361" spans="1:72" x14ac:dyDescent="0.25">
      <c r="A361" s="32"/>
      <c r="B361" s="34"/>
      <c r="C361" s="51"/>
      <c r="D361" s="51"/>
      <c r="E361" s="34"/>
      <c r="F361" s="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10"/>
      <c r="BP361" s="38"/>
      <c r="BQ361" s="34"/>
      <c r="BR361" s="51"/>
      <c r="BS361" s="71"/>
      <c r="BT361" s="34"/>
    </row>
    <row r="362" spans="1:72" x14ac:dyDescent="0.25">
      <c r="A362" s="32"/>
      <c r="B362" s="34"/>
      <c r="C362" s="51"/>
      <c r="D362" s="51"/>
      <c r="E362" s="34"/>
      <c r="F362" s="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10"/>
      <c r="BP362" s="38"/>
      <c r="BQ362" s="34"/>
      <c r="BR362" s="51"/>
      <c r="BS362" s="71"/>
      <c r="BT362" s="34"/>
    </row>
    <row r="363" spans="1:72" x14ac:dyDescent="0.25">
      <c r="A363" s="32"/>
      <c r="B363" s="34"/>
      <c r="C363" s="51"/>
      <c r="D363" s="51"/>
      <c r="E363" s="34"/>
      <c r="F363" s="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10"/>
      <c r="BP363" s="38"/>
      <c r="BQ363" s="34"/>
      <c r="BR363" s="51"/>
      <c r="BS363" s="71"/>
      <c r="BT363" s="34"/>
    </row>
    <row r="364" spans="1:72" x14ac:dyDescent="0.25">
      <c r="A364" s="32"/>
      <c r="B364" s="34"/>
      <c r="C364" s="51"/>
      <c r="D364" s="51"/>
      <c r="E364" s="34"/>
      <c r="F364" s="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10"/>
      <c r="BP364" s="38"/>
      <c r="BQ364" s="34"/>
      <c r="BR364" s="51"/>
      <c r="BS364" s="71"/>
      <c r="BT364" s="34"/>
    </row>
    <row r="365" spans="1:72" x14ac:dyDescent="0.25">
      <c r="A365" s="32"/>
      <c r="B365" s="34"/>
      <c r="C365" s="51"/>
      <c r="D365" s="51"/>
      <c r="E365" s="34"/>
      <c r="F365" s="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10"/>
      <c r="BP365" s="38"/>
      <c r="BQ365" s="34"/>
      <c r="BR365" s="51"/>
      <c r="BS365" s="71"/>
      <c r="BT365" s="34"/>
    </row>
    <row r="366" spans="1:72" x14ac:dyDescent="0.25">
      <c r="A366" s="32"/>
      <c r="B366" s="34"/>
      <c r="C366" s="51"/>
      <c r="D366" s="51"/>
      <c r="E366" s="34"/>
      <c r="F366" s="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10"/>
      <c r="BP366" s="38"/>
      <c r="BQ366" s="34"/>
      <c r="BR366" s="51"/>
      <c r="BS366" s="71"/>
      <c r="BT366" s="34"/>
    </row>
    <row r="367" spans="1:72" x14ac:dyDescent="0.25">
      <c r="A367" s="32"/>
      <c r="B367" s="34"/>
      <c r="C367" s="51"/>
      <c r="D367" s="51"/>
      <c r="E367" s="34"/>
      <c r="F367" s="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10"/>
      <c r="BP367" s="38"/>
      <c r="BQ367" s="34"/>
      <c r="BR367" s="51"/>
      <c r="BS367" s="71"/>
      <c r="BT367" s="34"/>
    </row>
    <row r="368" spans="1:72" x14ac:dyDescent="0.25">
      <c r="A368" s="32"/>
      <c r="B368" s="34"/>
      <c r="C368" s="51"/>
      <c r="D368" s="51"/>
      <c r="E368" s="34"/>
      <c r="F368" s="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10"/>
      <c r="BP368" s="38"/>
      <c r="BQ368" s="34"/>
      <c r="BR368" s="51"/>
      <c r="BS368" s="71"/>
      <c r="BT368" s="34"/>
    </row>
    <row r="369" spans="1:72" x14ac:dyDescent="0.25">
      <c r="A369" s="32"/>
      <c r="B369" s="34"/>
      <c r="C369" s="51"/>
      <c r="D369" s="51"/>
      <c r="E369" s="34"/>
      <c r="F369" s="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10"/>
      <c r="BP369" s="38"/>
      <c r="BQ369" s="34"/>
      <c r="BR369" s="51"/>
      <c r="BS369" s="71"/>
      <c r="BT369" s="34"/>
    </row>
    <row r="370" spans="1:72" x14ac:dyDescent="0.25">
      <c r="A370" s="32"/>
      <c r="B370" s="34"/>
      <c r="C370" s="51"/>
      <c r="D370" s="51"/>
      <c r="E370" s="34"/>
      <c r="F370" s="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10"/>
      <c r="BP370" s="38"/>
      <c r="BQ370" s="34"/>
      <c r="BR370" s="51"/>
      <c r="BS370" s="71"/>
      <c r="BT370" s="34"/>
    </row>
    <row r="371" spans="1:72" x14ac:dyDescent="0.25">
      <c r="A371" s="32"/>
      <c r="B371" s="34"/>
      <c r="C371" s="51"/>
      <c r="D371" s="51"/>
      <c r="E371" s="34"/>
      <c r="F371" s="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10"/>
      <c r="BP371" s="38"/>
      <c r="BQ371" s="34"/>
      <c r="BR371" s="51"/>
      <c r="BS371" s="71"/>
      <c r="BT371" s="34"/>
    </row>
    <row r="372" spans="1:72" x14ac:dyDescent="0.25">
      <c r="A372" s="32"/>
      <c r="B372" s="34"/>
      <c r="C372" s="51"/>
      <c r="D372" s="51"/>
      <c r="E372" s="34"/>
      <c r="F372" s="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10"/>
      <c r="BP372" s="38"/>
      <c r="BQ372" s="34"/>
      <c r="BR372" s="51"/>
      <c r="BS372" s="71"/>
      <c r="BT372" s="34"/>
    </row>
    <row r="373" spans="1:72" x14ac:dyDescent="0.25">
      <c r="A373" s="32"/>
      <c r="B373" s="34"/>
      <c r="C373" s="51"/>
      <c r="D373" s="51"/>
      <c r="E373" s="34"/>
      <c r="F373" s="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10"/>
      <c r="BP373" s="38"/>
      <c r="BQ373" s="34"/>
      <c r="BR373" s="51"/>
      <c r="BS373" s="71"/>
      <c r="BT373" s="34"/>
    </row>
    <row r="374" spans="1:72" x14ac:dyDescent="0.25">
      <c r="A374" s="32"/>
      <c r="B374" s="34"/>
      <c r="C374" s="51"/>
      <c r="D374" s="51"/>
      <c r="E374" s="34"/>
      <c r="F374" s="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10"/>
      <c r="BP374" s="38"/>
      <c r="BQ374" s="34"/>
      <c r="BR374" s="51"/>
      <c r="BS374" s="71"/>
      <c r="BT374" s="34"/>
    </row>
    <row r="375" spans="1:72" x14ac:dyDescent="0.25">
      <c r="A375" s="32"/>
      <c r="B375" s="34"/>
      <c r="C375" s="51"/>
      <c r="D375" s="51"/>
      <c r="E375" s="34"/>
      <c r="F375" s="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10"/>
      <c r="BP375" s="38"/>
      <c r="BQ375" s="34"/>
      <c r="BR375" s="51"/>
      <c r="BS375" s="71"/>
      <c r="BT375" s="34"/>
    </row>
    <row r="376" spans="1:72" x14ac:dyDescent="0.25">
      <c r="A376" s="32"/>
      <c r="B376" s="34"/>
      <c r="C376" s="51"/>
      <c r="D376" s="51"/>
      <c r="E376" s="34"/>
      <c r="F376" s="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10"/>
      <c r="BP376" s="38"/>
      <c r="BQ376" s="34"/>
      <c r="BR376" s="51"/>
      <c r="BS376" s="71"/>
      <c r="BT376" s="34"/>
    </row>
    <row r="377" spans="1:72" x14ac:dyDescent="0.25">
      <c r="A377" s="32"/>
      <c r="B377" s="34"/>
      <c r="C377" s="51"/>
      <c r="D377" s="51"/>
      <c r="E377" s="34"/>
      <c r="F377" s="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10"/>
      <c r="BP377" s="38"/>
      <c r="BQ377" s="34"/>
      <c r="BR377" s="51"/>
      <c r="BS377" s="71"/>
      <c r="BT377" s="34"/>
    </row>
    <row r="378" spans="1:72" x14ac:dyDescent="0.25">
      <c r="A378" s="32"/>
      <c r="B378" s="34"/>
      <c r="C378" s="51"/>
      <c r="D378" s="51"/>
      <c r="E378" s="34"/>
      <c r="F378" s="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10"/>
      <c r="BP378" s="38"/>
      <c r="BQ378" s="34"/>
      <c r="BR378" s="51"/>
      <c r="BS378" s="71"/>
      <c r="BT378" s="34"/>
    </row>
    <row r="379" spans="1:72" x14ac:dyDescent="0.25">
      <c r="A379" s="32"/>
      <c r="B379" s="34"/>
      <c r="C379" s="51"/>
      <c r="D379" s="51"/>
      <c r="E379" s="34"/>
      <c r="F379" s="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10"/>
      <c r="BP379" s="38"/>
      <c r="BQ379" s="34"/>
      <c r="BR379" s="51"/>
      <c r="BS379" s="71"/>
      <c r="BT379" s="34"/>
    </row>
    <row r="380" spans="1:72" x14ac:dyDescent="0.25">
      <c r="A380" s="32"/>
      <c r="B380" s="34"/>
      <c r="C380" s="51"/>
      <c r="D380" s="51"/>
      <c r="E380" s="34"/>
      <c r="F380" s="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10"/>
      <c r="BP380" s="38"/>
      <c r="BQ380" s="34"/>
      <c r="BR380" s="51"/>
      <c r="BS380" s="71"/>
      <c r="BT380" s="34"/>
    </row>
    <row r="381" spans="1:72" x14ac:dyDescent="0.25">
      <c r="A381" s="32"/>
      <c r="B381" s="34"/>
      <c r="C381" s="51"/>
      <c r="D381" s="51"/>
      <c r="E381" s="34"/>
      <c r="F381" s="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10"/>
      <c r="BP381" s="38"/>
      <c r="BQ381" s="34"/>
      <c r="BR381" s="51"/>
      <c r="BS381" s="71"/>
      <c r="BT381" s="34"/>
    </row>
    <row r="382" spans="1:72" x14ac:dyDescent="0.25">
      <c r="A382" s="32"/>
      <c r="B382" s="34"/>
      <c r="C382" s="51"/>
      <c r="D382" s="51"/>
      <c r="E382" s="34"/>
      <c r="F382" s="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10"/>
      <c r="BP382" s="38"/>
      <c r="BQ382" s="34"/>
      <c r="BR382" s="51"/>
      <c r="BS382" s="71"/>
      <c r="BT382" s="34"/>
    </row>
    <row r="383" spans="1:72" x14ac:dyDescent="0.25">
      <c r="A383" s="32"/>
      <c r="B383" s="34"/>
      <c r="C383" s="51"/>
      <c r="D383" s="51"/>
      <c r="E383" s="34"/>
      <c r="F383" s="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10"/>
      <c r="BP383" s="38"/>
      <c r="BQ383" s="34"/>
      <c r="BR383" s="51"/>
      <c r="BS383" s="71"/>
      <c r="BT383" s="34"/>
    </row>
    <row r="384" spans="1:72" x14ac:dyDescent="0.25">
      <c r="A384" s="32"/>
      <c r="B384" s="34"/>
      <c r="C384" s="51"/>
      <c r="D384" s="51"/>
      <c r="E384" s="34"/>
      <c r="F384" s="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10"/>
      <c r="BP384" s="38"/>
      <c r="BQ384" s="34"/>
      <c r="BR384" s="51"/>
      <c r="BS384" s="71"/>
      <c r="BT384" s="34"/>
    </row>
    <row r="385" spans="1:72" x14ac:dyDescent="0.25">
      <c r="A385" s="32"/>
      <c r="B385" s="34"/>
      <c r="C385" s="51"/>
      <c r="D385" s="51"/>
      <c r="E385" s="34"/>
      <c r="F385" s="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10"/>
      <c r="BP385" s="38"/>
      <c r="BQ385" s="34"/>
      <c r="BR385" s="51"/>
      <c r="BS385" s="71"/>
      <c r="BT385" s="34"/>
    </row>
    <row r="386" spans="1:72" x14ac:dyDescent="0.25">
      <c r="A386" s="32"/>
      <c r="B386" s="34"/>
      <c r="C386" s="51"/>
      <c r="D386" s="51"/>
      <c r="E386" s="34"/>
      <c r="F386" s="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10"/>
      <c r="BP386" s="38"/>
      <c r="BQ386" s="34"/>
      <c r="BR386" s="51"/>
      <c r="BS386" s="71"/>
      <c r="BT386" s="34"/>
    </row>
    <row r="387" spans="1:72" x14ac:dyDescent="0.25">
      <c r="A387" s="32"/>
      <c r="B387" s="34"/>
      <c r="C387" s="51"/>
      <c r="D387" s="51"/>
      <c r="E387" s="34"/>
      <c r="F387" s="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10"/>
      <c r="BP387" s="38"/>
      <c r="BQ387" s="34"/>
      <c r="BR387" s="51"/>
      <c r="BS387" s="71"/>
      <c r="BT387" s="34"/>
    </row>
    <row r="388" spans="1:72" x14ac:dyDescent="0.25">
      <c r="A388" s="32"/>
      <c r="B388" s="34"/>
      <c r="C388" s="51"/>
      <c r="D388" s="51"/>
      <c r="E388" s="34"/>
      <c r="F388" s="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10"/>
      <c r="BP388" s="38"/>
      <c r="BQ388" s="34"/>
      <c r="BR388" s="51"/>
      <c r="BS388" s="71"/>
      <c r="BT388" s="34"/>
    </row>
    <row r="389" spans="1:72" x14ac:dyDescent="0.25">
      <c r="A389" s="32"/>
      <c r="B389" s="34"/>
      <c r="C389" s="51"/>
      <c r="D389" s="51"/>
      <c r="E389" s="34"/>
      <c r="F389" s="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10"/>
      <c r="BP389" s="38"/>
      <c r="BQ389" s="34"/>
      <c r="BR389" s="51"/>
      <c r="BS389" s="71"/>
      <c r="BT389" s="34"/>
    </row>
    <row r="390" spans="1:72" x14ac:dyDescent="0.25">
      <c r="A390" s="32"/>
      <c r="B390" s="34"/>
      <c r="C390" s="51"/>
      <c r="D390" s="51"/>
      <c r="E390" s="34"/>
      <c r="F390" s="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10"/>
      <c r="BP390" s="38"/>
      <c r="BQ390" s="34"/>
      <c r="BR390" s="51"/>
      <c r="BS390" s="71"/>
      <c r="BT390" s="34"/>
    </row>
    <row r="391" spans="1:72" x14ac:dyDescent="0.25">
      <c r="A391" s="32"/>
      <c r="B391" s="34"/>
      <c r="C391" s="51"/>
      <c r="D391" s="51"/>
      <c r="E391" s="34"/>
      <c r="F391" s="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10"/>
      <c r="BP391" s="38"/>
      <c r="BQ391" s="34"/>
      <c r="BR391" s="51"/>
      <c r="BS391" s="71"/>
      <c r="BT391" s="34"/>
    </row>
    <row r="392" spans="1:72" x14ac:dyDescent="0.25">
      <c r="A392" s="32"/>
      <c r="B392" s="34"/>
      <c r="C392" s="51"/>
      <c r="D392" s="51"/>
      <c r="E392" s="34"/>
      <c r="F392" s="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10"/>
      <c r="BP392" s="38"/>
      <c r="BQ392" s="34"/>
      <c r="BR392" s="51"/>
      <c r="BS392" s="71"/>
      <c r="BT392" s="34"/>
    </row>
    <row r="393" spans="1:72" x14ac:dyDescent="0.25">
      <c r="A393" s="32"/>
      <c r="B393" s="34"/>
      <c r="C393" s="51"/>
      <c r="D393" s="51"/>
      <c r="E393" s="34"/>
      <c r="F393" s="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10"/>
      <c r="BP393" s="38"/>
      <c r="BQ393" s="34"/>
      <c r="BR393" s="51"/>
      <c r="BS393" s="71"/>
      <c r="BT393" s="34"/>
    </row>
    <row r="394" spans="1:72" x14ac:dyDescent="0.25">
      <c r="A394" s="32"/>
      <c r="B394" s="34"/>
      <c r="C394" s="51"/>
      <c r="D394" s="51"/>
      <c r="E394" s="34"/>
      <c r="F394" s="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10"/>
      <c r="BP394" s="38"/>
      <c r="BQ394" s="34"/>
      <c r="BR394" s="51"/>
      <c r="BS394" s="71"/>
      <c r="BT394" s="34"/>
    </row>
    <row r="395" spans="1:72" x14ac:dyDescent="0.25">
      <c r="A395" s="32"/>
      <c r="B395" s="34"/>
      <c r="C395" s="51"/>
      <c r="D395" s="51"/>
      <c r="E395" s="34"/>
      <c r="F395" s="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10"/>
      <c r="BP395" s="38"/>
      <c r="BQ395" s="34"/>
      <c r="BR395" s="51"/>
      <c r="BS395" s="71"/>
      <c r="BT395" s="34"/>
    </row>
    <row r="396" spans="1:72" x14ac:dyDescent="0.25">
      <c r="A396" s="32"/>
      <c r="B396" s="34"/>
      <c r="C396" s="51"/>
      <c r="D396" s="51"/>
      <c r="E396" s="34"/>
      <c r="F396" s="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10"/>
      <c r="BP396" s="38"/>
      <c r="BQ396" s="34"/>
      <c r="BR396" s="51"/>
      <c r="BS396" s="71"/>
      <c r="BT396" s="34"/>
    </row>
    <row r="397" spans="1:72" x14ac:dyDescent="0.25">
      <c r="A397" s="32"/>
      <c r="B397" s="34"/>
      <c r="C397" s="51"/>
      <c r="D397" s="51"/>
      <c r="E397" s="34"/>
      <c r="F397" s="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10"/>
      <c r="BP397" s="38"/>
      <c r="BQ397" s="34"/>
      <c r="BR397" s="51"/>
      <c r="BS397" s="71"/>
      <c r="BT397" s="34"/>
    </row>
    <row r="398" spans="1:72" x14ac:dyDescent="0.25">
      <c r="A398" s="32"/>
      <c r="B398" s="34"/>
      <c r="C398" s="51"/>
      <c r="D398" s="51"/>
      <c r="E398" s="34"/>
      <c r="F398" s="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10"/>
      <c r="BP398" s="38"/>
      <c r="BQ398" s="34"/>
      <c r="BR398" s="51"/>
      <c r="BS398" s="71"/>
      <c r="BT398" s="34"/>
    </row>
    <row r="399" spans="1:72" x14ac:dyDescent="0.25">
      <c r="A399" s="32"/>
      <c r="B399" s="34"/>
      <c r="C399" s="51"/>
      <c r="D399" s="51"/>
      <c r="E399" s="34"/>
      <c r="F399" s="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10"/>
      <c r="BP399" s="38"/>
      <c r="BQ399" s="34"/>
      <c r="BR399" s="51"/>
      <c r="BS399" s="71"/>
      <c r="BT399" s="34"/>
    </row>
    <row r="400" spans="1:72" x14ac:dyDescent="0.25">
      <c r="A400" s="32"/>
      <c r="B400" s="34"/>
      <c r="C400" s="51"/>
      <c r="D400" s="51"/>
      <c r="E400" s="34"/>
      <c r="F400" s="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10"/>
      <c r="BP400" s="38"/>
      <c r="BQ400" s="34"/>
      <c r="BR400" s="51"/>
      <c r="BS400" s="71"/>
      <c r="BT400" s="34"/>
    </row>
    <row r="401" spans="1:72" x14ac:dyDescent="0.25">
      <c r="A401" s="32"/>
      <c r="B401" s="34"/>
      <c r="C401" s="51"/>
      <c r="D401" s="51"/>
      <c r="E401" s="34"/>
      <c r="F401" s="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10"/>
      <c r="BP401" s="38"/>
      <c r="BQ401" s="34"/>
      <c r="BR401" s="51"/>
      <c r="BS401" s="71"/>
      <c r="BT401" s="34"/>
    </row>
    <row r="402" spans="1:72" x14ac:dyDescent="0.25">
      <c r="A402" s="32"/>
      <c r="B402" s="34"/>
      <c r="C402" s="51"/>
      <c r="D402" s="51"/>
      <c r="E402" s="34"/>
      <c r="F402" s="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10"/>
      <c r="BP402" s="38"/>
      <c r="BQ402" s="34"/>
      <c r="BR402" s="51"/>
      <c r="BS402" s="71"/>
      <c r="BT402" s="34"/>
    </row>
    <row r="403" spans="1:72" x14ac:dyDescent="0.25">
      <c r="A403" s="32"/>
      <c r="B403" s="34"/>
      <c r="C403" s="51"/>
      <c r="D403" s="51"/>
      <c r="E403" s="34"/>
      <c r="F403" s="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10"/>
      <c r="BP403" s="38"/>
      <c r="BQ403" s="34"/>
      <c r="BR403" s="51"/>
      <c r="BS403" s="71"/>
      <c r="BT403" s="34"/>
    </row>
    <row r="404" spans="1:72" x14ac:dyDescent="0.25">
      <c r="A404" s="32"/>
      <c r="B404" s="34"/>
      <c r="C404" s="51"/>
      <c r="D404" s="51"/>
      <c r="E404" s="34"/>
      <c r="F404" s="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10"/>
      <c r="BP404" s="38"/>
      <c r="BQ404" s="34"/>
      <c r="BR404" s="51"/>
      <c r="BS404" s="71"/>
      <c r="BT404" s="34"/>
    </row>
    <row r="405" spans="1:72" x14ac:dyDescent="0.25">
      <c r="A405" s="32"/>
      <c r="B405" s="34"/>
      <c r="C405" s="51"/>
      <c r="D405" s="51"/>
      <c r="E405" s="34"/>
      <c r="F405" s="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10"/>
      <c r="BP405" s="38"/>
      <c r="BQ405" s="34"/>
      <c r="BR405" s="51"/>
      <c r="BS405" s="71"/>
      <c r="BT405" s="34"/>
    </row>
    <row r="406" spans="1:72" x14ac:dyDescent="0.25">
      <c r="A406" s="32"/>
      <c r="B406" s="34"/>
      <c r="C406" s="51"/>
      <c r="D406" s="51"/>
      <c r="E406" s="34"/>
      <c r="F406" s="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10"/>
      <c r="BP406" s="38"/>
      <c r="BQ406" s="34"/>
      <c r="BR406" s="51"/>
      <c r="BS406" s="71"/>
      <c r="BT406" s="34"/>
    </row>
    <row r="407" spans="1:72" x14ac:dyDescent="0.25">
      <c r="A407" s="32"/>
      <c r="B407" s="34"/>
      <c r="C407" s="51"/>
      <c r="D407" s="51"/>
      <c r="E407" s="34"/>
      <c r="F407" s="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10"/>
      <c r="BP407" s="38"/>
      <c r="BQ407" s="34"/>
      <c r="BR407" s="51"/>
      <c r="BS407" s="71"/>
      <c r="BT407" s="34"/>
    </row>
    <row r="408" spans="1:72" x14ac:dyDescent="0.25">
      <c r="A408" s="32"/>
      <c r="B408" s="34"/>
      <c r="C408" s="51"/>
      <c r="D408" s="51"/>
      <c r="E408" s="34"/>
      <c r="F408" s="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10"/>
      <c r="BP408" s="38"/>
      <c r="BQ408" s="34"/>
      <c r="BR408" s="51"/>
      <c r="BS408" s="71"/>
      <c r="BT408" s="34"/>
    </row>
    <row r="409" spans="1:72" x14ac:dyDescent="0.25">
      <c r="A409" s="32"/>
      <c r="B409" s="34"/>
      <c r="C409" s="51"/>
      <c r="D409" s="51"/>
      <c r="E409" s="34"/>
      <c r="F409" s="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10"/>
      <c r="BP409" s="38"/>
      <c r="BQ409" s="34"/>
      <c r="BR409" s="51"/>
      <c r="BS409" s="71"/>
      <c r="BT409" s="34"/>
    </row>
    <row r="410" spans="1:72" x14ac:dyDescent="0.25">
      <c r="A410" s="32"/>
      <c r="B410" s="34"/>
      <c r="C410" s="51"/>
      <c r="D410" s="51"/>
      <c r="E410" s="34"/>
      <c r="F410" s="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10"/>
      <c r="BP410" s="38"/>
      <c r="BQ410" s="34"/>
      <c r="BR410" s="51"/>
      <c r="BS410" s="71"/>
      <c r="BT410" s="34"/>
    </row>
    <row r="411" spans="1:72" x14ac:dyDescent="0.25">
      <c r="A411" s="32"/>
      <c r="B411" s="34"/>
      <c r="C411" s="51"/>
      <c r="D411" s="51"/>
      <c r="E411" s="34"/>
      <c r="F411" s="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10"/>
      <c r="BP411" s="38"/>
      <c r="BQ411" s="34"/>
      <c r="BR411" s="51"/>
      <c r="BS411" s="71"/>
      <c r="BT411" s="34"/>
    </row>
    <row r="412" spans="1:72" x14ac:dyDescent="0.25">
      <c r="A412" s="32"/>
      <c r="B412" s="34"/>
      <c r="C412" s="51"/>
      <c r="D412" s="51"/>
      <c r="E412" s="34"/>
      <c r="F412" s="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10"/>
      <c r="BP412" s="38"/>
      <c r="BQ412" s="34"/>
      <c r="BR412" s="51"/>
      <c r="BS412" s="71"/>
      <c r="BT412" s="34"/>
    </row>
    <row r="413" spans="1:72" x14ac:dyDescent="0.25">
      <c r="A413" s="32"/>
      <c r="B413" s="34"/>
      <c r="C413" s="51"/>
      <c r="D413" s="51"/>
      <c r="E413" s="34"/>
      <c r="F413" s="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10"/>
      <c r="BP413" s="38"/>
      <c r="BQ413" s="34"/>
      <c r="BR413" s="51"/>
      <c r="BS413" s="71"/>
      <c r="BT413" s="34"/>
    </row>
    <row r="414" spans="1:72" x14ac:dyDescent="0.25">
      <c r="A414" s="32"/>
      <c r="B414" s="34"/>
      <c r="C414" s="51"/>
      <c r="D414" s="51"/>
      <c r="E414" s="34"/>
      <c r="F414" s="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10"/>
      <c r="BP414" s="38"/>
      <c r="BQ414" s="34"/>
      <c r="BR414" s="51"/>
      <c r="BS414" s="71"/>
      <c r="BT414" s="34"/>
    </row>
    <row r="415" spans="1:72" x14ac:dyDescent="0.25">
      <c r="A415" s="32"/>
      <c r="B415" s="34"/>
      <c r="C415" s="51"/>
      <c r="D415" s="51"/>
      <c r="E415" s="34"/>
      <c r="F415" s="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10"/>
      <c r="BP415" s="38"/>
      <c r="BQ415" s="34"/>
      <c r="BR415" s="51"/>
      <c r="BS415" s="71"/>
      <c r="BT415" s="34"/>
    </row>
    <row r="416" spans="1:72" x14ac:dyDescent="0.25">
      <c r="A416" s="32"/>
      <c r="B416" s="34"/>
      <c r="C416" s="51"/>
      <c r="D416" s="51"/>
      <c r="E416" s="34"/>
      <c r="F416" s="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10"/>
      <c r="BP416" s="38"/>
      <c r="BQ416" s="34"/>
      <c r="BR416" s="51"/>
      <c r="BS416" s="71"/>
      <c r="BT416" s="34"/>
    </row>
    <row r="417" spans="1:72" x14ac:dyDescent="0.25">
      <c r="A417" s="32"/>
      <c r="B417" s="34"/>
      <c r="C417" s="51"/>
      <c r="D417" s="51"/>
      <c r="E417" s="34"/>
      <c r="F417" s="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10"/>
      <c r="BP417" s="38"/>
      <c r="BQ417" s="34"/>
      <c r="BR417" s="51"/>
      <c r="BS417" s="71"/>
      <c r="BT417" s="34"/>
    </row>
    <row r="418" spans="1:72" x14ac:dyDescent="0.25">
      <c r="A418" s="32"/>
      <c r="B418" s="34"/>
      <c r="C418" s="51"/>
      <c r="D418" s="51"/>
      <c r="E418" s="34"/>
      <c r="F418" s="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10"/>
      <c r="BP418" s="38"/>
      <c r="BQ418" s="34"/>
      <c r="BR418" s="51"/>
      <c r="BS418" s="71"/>
      <c r="BT418" s="34"/>
    </row>
    <row r="419" spans="1:72" x14ac:dyDescent="0.25">
      <c r="A419" s="32"/>
      <c r="B419" s="34"/>
      <c r="C419" s="51"/>
      <c r="D419" s="51"/>
      <c r="E419" s="34"/>
      <c r="F419" s="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10"/>
      <c r="BP419" s="38"/>
      <c r="BQ419" s="34"/>
      <c r="BR419" s="51"/>
      <c r="BS419" s="71"/>
      <c r="BT419" s="34"/>
    </row>
    <row r="420" spans="1:72" x14ac:dyDescent="0.25">
      <c r="A420" s="32"/>
      <c r="B420" s="34"/>
      <c r="C420" s="51"/>
      <c r="D420" s="51"/>
      <c r="E420" s="34"/>
      <c r="F420" s="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10"/>
      <c r="BP420" s="38"/>
      <c r="BQ420" s="34"/>
      <c r="BR420" s="51"/>
      <c r="BS420" s="71"/>
      <c r="BT420" s="34"/>
    </row>
    <row r="421" spans="1:72" x14ac:dyDescent="0.25">
      <c r="A421" s="32"/>
      <c r="B421" s="34"/>
      <c r="C421" s="51"/>
      <c r="D421" s="51"/>
      <c r="E421" s="34"/>
      <c r="F421" s="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10"/>
      <c r="BP421" s="38"/>
      <c r="BQ421" s="34"/>
      <c r="BR421" s="51"/>
      <c r="BS421" s="71"/>
      <c r="BT421" s="34"/>
    </row>
    <row r="422" spans="1:72" x14ac:dyDescent="0.25">
      <c r="A422" s="32"/>
      <c r="B422" s="34"/>
      <c r="C422" s="51"/>
      <c r="D422" s="51"/>
      <c r="E422" s="34"/>
      <c r="F422" s="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10"/>
      <c r="BP422" s="38"/>
      <c r="BQ422" s="34"/>
      <c r="BR422" s="51"/>
      <c r="BS422" s="71"/>
      <c r="BT422" s="34"/>
    </row>
    <row r="423" spans="1:72" x14ac:dyDescent="0.25">
      <c r="A423" s="32"/>
      <c r="B423" s="34"/>
      <c r="C423" s="51"/>
      <c r="D423" s="51"/>
      <c r="E423" s="34"/>
      <c r="F423" s="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10"/>
      <c r="BP423" s="38"/>
      <c r="BQ423" s="34"/>
      <c r="BR423" s="51"/>
      <c r="BS423" s="71"/>
      <c r="BT423" s="34"/>
    </row>
    <row r="424" spans="1:72" x14ac:dyDescent="0.25">
      <c r="A424" s="32"/>
      <c r="B424" s="34"/>
      <c r="C424" s="51"/>
      <c r="D424" s="51"/>
      <c r="E424" s="34"/>
      <c r="F424" s="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10"/>
      <c r="BP424" s="38"/>
      <c r="BQ424" s="34"/>
      <c r="BR424" s="51"/>
      <c r="BS424" s="71"/>
      <c r="BT424" s="34"/>
    </row>
    <row r="425" spans="1:72" x14ac:dyDescent="0.25">
      <c r="A425" s="32"/>
      <c r="B425" s="34"/>
      <c r="C425" s="51"/>
      <c r="D425" s="51"/>
      <c r="E425" s="34"/>
      <c r="F425" s="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10"/>
      <c r="BP425" s="38"/>
      <c r="BQ425" s="34"/>
      <c r="BR425" s="51"/>
      <c r="BS425" s="71"/>
      <c r="BT425" s="34"/>
    </row>
    <row r="426" spans="1:72" x14ac:dyDescent="0.25">
      <c r="A426" s="32"/>
      <c r="B426" s="34"/>
      <c r="C426" s="51"/>
      <c r="D426" s="51"/>
      <c r="E426" s="34"/>
      <c r="F426" s="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10"/>
      <c r="BP426" s="38"/>
      <c r="BQ426" s="34"/>
      <c r="BR426" s="51"/>
      <c r="BS426" s="71"/>
      <c r="BT426" s="34"/>
    </row>
    <row r="427" spans="1:72" x14ac:dyDescent="0.25">
      <c r="A427" s="32"/>
      <c r="B427" s="34"/>
      <c r="C427" s="51"/>
      <c r="D427" s="51"/>
      <c r="E427" s="34"/>
      <c r="F427" s="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10"/>
      <c r="BP427" s="38"/>
      <c r="BQ427" s="34"/>
      <c r="BR427" s="51"/>
      <c r="BS427" s="71"/>
      <c r="BT427" s="34"/>
    </row>
    <row r="428" spans="1:72" x14ac:dyDescent="0.25">
      <c r="A428" s="32"/>
      <c r="B428" s="34"/>
      <c r="C428" s="51"/>
      <c r="D428" s="51"/>
      <c r="E428" s="34"/>
      <c r="F428" s="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10"/>
      <c r="BP428" s="38"/>
      <c r="BQ428" s="34"/>
      <c r="BR428" s="51"/>
      <c r="BS428" s="71"/>
      <c r="BT428" s="34"/>
    </row>
    <row r="429" spans="1:72" x14ac:dyDescent="0.25">
      <c r="A429" s="32"/>
      <c r="B429" s="34"/>
      <c r="C429" s="51"/>
      <c r="D429" s="51"/>
      <c r="E429" s="34"/>
      <c r="F429" s="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10"/>
      <c r="BP429" s="38"/>
      <c r="BQ429" s="34"/>
      <c r="BR429" s="51"/>
      <c r="BS429" s="71"/>
      <c r="BT429" s="34"/>
    </row>
    <row r="430" spans="1:72" x14ac:dyDescent="0.25">
      <c r="A430" s="32"/>
      <c r="B430" s="34"/>
      <c r="C430" s="51"/>
      <c r="D430" s="51"/>
      <c r="E430" s="34"/>
      <c r="F430" s="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10"/>
      <c r="BP430" s="38"/>
      <c r="BQ430" s="34"/>
      <c r="BR430" s="51"/>
      <c r="BS430" s="71"/>
      <c r="BT430" s="34"/>
    </row>
    <row r="431" spans="1:72" x14ac:dyDescent="0.25">
      <c r="A431" s="32"/>
      <c r="B431" s="34"/>
      <c r="C431" s="51"/>
      <c r="D431" s="51"/>
      <c r="E431" s="34"/>
      <c r="F431" s="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10"/>
      <c r="BP431" s="38"/>
      <c r="BQ431" s="34"/>
      <c r="BR431" s="51"/>
      <c r="BS431" s="71"/>
      <c r="BT431" s="34"/>
    </row>
    <row r="432" spans="1:72" x14ac:dyDescent="0.25">
      <c r="A432" s="32"/>
      <c r="B432" s="34"/>
      <c r="C432" s="51"/>
      <c r="D432" s="51"/>
      <c r="E432" s="34"/>
      <c r="F432" s="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10"/>
      <c r="BP432" s="38"/>
      <c r="BQ432" s="34"/>
      <c r="BR432" s="51"/>
      <c r="BS432" s="71"/>
      <c r="BT432" s="34"/>
    </row>
    <row r="433" spans="1:72" x14ac:dyDescent="0.25">
      <c r="A433" s="32"/>
      <c r="B433" s="34"/>
      <c r="C433" s="51"/>
      <c r="D433" s="51"/>
      <c r="E433" s="34"/>
      <c r="F433" s="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10"/>
      <c r="BP433" s="38"/>
      <c r="BQ433" s="34"/>
      <c r="BR433" s="51"/>
      <c r="BS433" s="71"/>
      <c r="BT433" s="34"/>
    </row>
    <row r="434" spans="1:72" x14ac:dyDescent="0.25">
      <c r="A434" s="32"/>
      <c r="B434" s="34"/>
      <c r="C434" s="51"/>
      <c r="D434" s="51"/>
      <c r="E434" s="34"/>
      <c r="F434" s="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10"/>
      <c r="BP434" s="38"/>
      <c r="BQ434" s="34"/>
      <c r="BR434" s="51"/>
      <c r="BS434" s="71"/>
      <c r="BT434" s="34"/>
    </row>
    <row r="435" spans="1:72" x14ac:dyDescent="0.25">
      <c r="A435" s="32"/>
      <c r="B435" s="34"/>
      <c r="C435" s="51"/>
      <c r="D435" s="51"/>
      <c r="E435" s="34"/>
      <c r="F435" s="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10"/>
      <c r="BP435" s="38"/>
      <c r="BQ435" s="34"/>
      <c r="BR435" s="51"/>
      <c r="BS435" s="71"/>
      <c r="BT435" s="34"/>
    </row>
    <row r="436" spans="1:72" x14ac:dyDescent="0.25">
      <c r="A436" s="32"/>
      <c r="B436" s="34"/>
      <c r="C436" s="51"/>
      <c r="D436" s="51"/>
      <c r="E436" s="34"/>
      <c r="F436" s="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10"/>
      <c r="BP436" s="38"/>
      <c r="BQ436" s="34"/>
      <c r="BR436" s="51"/>
      <c r="BS436" s="71"/>
      <c r="BT436" s="34"/>
    </row>
    <row r="437" spans="1:72" x14ac:dyDescent="0.25">
      <c r="A437" s="32"/>
      <c r="B437" s="34"/>
      <c r="C437" s="51"/>
      <c r="D437" s="51"/>
      <c r="E437" s="34"/>
      <c r="F437" s="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10"/>
      <c r="BP437" s="38"/>
      <c r="BQ437" s="34"/>
      <c r="BR437" s="51"/>
      <c r="BS437" s="71"/>
      <c r="BT437" s="34"/>
    </row>
    <row r="438" spans="1:72" x14ac:dyDescent="0.25">
      <c r="A438" s="32"/>
      <c r="B438" s="34"/>
      <c r="C438" s="51"/>
      <c r="D438" s="51"/>
      <c r="E438" s="34"/>
      <c r="F438" s="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10"/>
      <c r="BP438" s="38"/>
      <c r="BQ438" s="34"/>
      <c r="BR438" s="51"/>
      <c r="BS438" s="71"/>
      <c r="BT438" s="34"/>
    </row>
    <row r="439" spans="1:72" x14ac:dyDescent="0.25">
      <c r="A439" s="32"/>
      <c r="B439" s="34"/>
      <c r="C439" s="51"/>
      <c r="D439" s="51"/>
      <c r="E439" s="34"/>
      <c r="F439" s="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10"/>
      <c r="BP439" s="38"/>
      <c r="BQ439" s="34"/>
      <c r="BR439" s="51"/>
      <c r="BS439" s="71"/>
      <c r="BT439" s="34"/>
    </row>
    <row r="440" spans="1:72" x14ac:dyDescent="0.25">
      <c r="A440" s="32"/>
      <c r="B440" s="34"/>
      <c r="C440" s="51"/>
      <c r="D440" s="51"/>
      <c r="E440" s="34"/>
      <c r="F440" s="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10"/>
      <c r="BP440" s="38"/>
      <c r="BQ440" s="34"/>
      <c r="BR440" s="51"/>
      <c r="BS440" s="71"/>
      <c r="BT440" s="34"/>
    </row>
    <row r="441" spans="1:72" x14ac:dyDescent="0.25">
      <c r="A441" s="32"/>
      <c r="B441" s="34"/>
      <c r="C441" s="51"/>
      <c r="D441" s="51"/>
      <c r="E441" s="34"/>
      <c r="F441" s="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10"/>
      <c r="BP441" s="38"/>
      <c r="BQ441" s="34"/>
      <c r="BR441" s="51"/>
      <c r="BS441" s="71"/>
      <c r="BT441" s="34"/>
    </row>
    <row r="442" spans="1:72" x14ac:dyDescent="0.25">
      <c r="A442" s="32"/>
      <c r="B442" s="34"/>
      <c r="C442" s="51"/>
      <c r="D442" s="51"/>
      <c r="E442" s="34"/>
      <c r="F442" s="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10"/>
      <c r="BP442" s="38"/>
      <c r="BQ442" s="34"/>
      <c r="BR442" s="51"/>
      <c r="BS442" s="71"/>
      <c r="BT442" s="34"/>
    </row>
    <row r="443" spans="1:72" x14ac:dyDescent="0.25">
      <c r="A443" s="32"/>
      <c r="B443" s="34"/>
      <c r="C443" s="51"/>
      <c r="D443" s="51"/>
      <c r="E443" s="34"/>
      <c r="F443" s="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10"/>
      <c r="BP443" s="38"/>
      <c r="BQ443" s="34"/>
      <c r="BR443" s="51"/>
      <c r="BS443" s="71"/>
      <c r="BT443" s="34"/>
    </row>
    <row r="444" spans="1:72" x14ac:dyDescent="0.25">
      <c r="A444" s="32"/>
      <c r="B444" s="34"/>
      <c r="C444" s="51"/>
      <c r="D444" s="51"/>
      <c r="E444" s="34"/>
      <c r="F444" s="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10"/>
      <c r="BP444" s="38"/>
      <c r="BQ444" s="34"/>
      <c r="BR444" s="51"/>
      <c r="BS444" s="71"/>
      <c r="BT444" s="34"/>
    </row>
    <row r="445" spans="1:72" x14ac:dyDescent="0.25">
      <c r="A445" s="32"/>
      <c r="B445" s="34"/>
      <c r="C445" s="51"/>
      <c r="D445" s="51"/>
      <c r="E445" s="34"/>
      <c r="F445" s="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10"/>
      <c r="BP445" s="38"/>
      <c r="BQ445" s="34"/>
      <c r="BR445" s="51"/>
      <c r="BS445" s="71"/>
      <c r="BT445" s="34"/>
    </row>
    <row r="446" spans="1:72" x14ac:dyDescent="0.25">
      <c r="A446" s="32"/>
      <c r="B446" s="34"/>
      <c r="C446" s="51"/>
      <c r="D446" s="51"/>
      <c r="E446" s="34"/>
      <c r="F446" s="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10"/>
      <c r="BP446" s="38"/>
      <c r="BQ446" s="34"/>
      <c r="BR446" s="51"/>
      <c r="BS446" s="71"/>
      <c r="BT446" s="34"/>
    </row>
    <row r="447" spans="1:72" x14ac:dyDescent="0.25">
      <c r="A447" s="32"/>
      <c r="B447" s="34"/>
      <c r="C447" s="51"/>
      <c r="D447" s="51"/>
      <c r="E447" s="34"/>
      <c r="F447" s="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10"/>
      <c r="BP447" s="38"/>
      <c r="BQ447" s="34"/>
      <c r="BR447" s="51"/>
      <c r="BS447" s="71"/>
      <c r="BT447" s="34"/>
    </row>
    <row r="448" spans="1:72" x14ac:dyDescent="0.25">
      <c r="A448" s="32"/>
      <c r="B448" s="34"/>
      <c r="C448" s="51"/>
      <c r="D448" s="51"/>
      <c r="E448" s="34"/>
      <c r="F448" s="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10"/>
      <c r="BP448" s="38"/>
      <c r="BQ448" s="34"/>
      <c r="BR448" s="51"/>
      <c r="BS448" s="71"/>
      <c r="BT448" s="34"/>
    </row>
    <row r="449" spans="1:72" x14ac:dyDescent="0.25">
      <c r="A449" s="32"/>
      <c r="B449" s="34"/>
      <c r="C449" s="51"/>
      <c r="D449" s="51"/>
      <c r="E449" s="34"/>
      <c r="F449" s="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10"/>
      <c r="BP449" s="38"/>
      <c r="BQ449" s="34"/>
      <c r="BR449" s="51"/>
      <c r="BS449" s="71"/>
      <c r="BT449" s="34"/>
    </row>
    <row r="450" spans="1:72" x14ac:dyDescent="0.25">
      <c r="A450" s="32"/>
      <c r="B450" s="34"/>
      <c r="C450" s="51"/>
      <c r="D450" s="51"/>
      <c r="E450" s="34"/>
      <c r="F450" s="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10"/>
      <c r="BP450" s="38"/>
      <c r="BQ450" s="34"/>
      <c r="BR450" s="51"/>
      <c r="BS450" s="71"/>
      <c r="BT450" s="34"/>
    </row>
    <row r="451" spans="1:72" x14ac:dyDescent="0.25">
      <c r="A451" s="32"/>
      <c r="B451" s="34"/>
      <c r="C451" s="51"/>
      <c r="D451" s="51"/>
      <c r="E451" s="34"/>
      <c r="F451" s="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10"/>
      <c r="BP451" s="38"/>
      <c r="BQ451" s="34"/>
      <c r="BR451" s="51"/>
      <c r="BS451" s="71"/>
      <c r="BT451" s="34"/>
    </row>
    <row r="452" spans="1:72" x14ac:dyDescent="0.25">
      <c r="A452" s="32"/>
      <c r="B452" s="34"/>
      <c r="C452" s="51"/>
      <c r="D452" s="51"/>
      <c r="E452" s="34"/>
      <c r="F452" s="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10"/>
      <c r="BP452" s="38"/>
      <c r="BQ452" s="34"/>
      <c r="BR452" s="51"/>
      <c r="BS452" s="71"/>
      <c r="BT452" s="34"/>
    </row>
    <row r="453" spans="1:72" x14ac:dyDescent="0.25">
      <c r="A453" s="32"/>
      <c r="B453" s="34"/>
      <c r="C453" s="51"/>
      <c r="D453" s="51"/>
      <c r="E453" s="34"/>
      <c r="F453" s="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10"/>
      <c r="BP453" s="38"/>
      <c r="BQ453" s="34"/>
      <c r="BR453" s="51"/>
      <c r="BS453" s="71"/>
      <c r="BT453" s="34"/>
    </row>
    <row r="454" spans="1:72" x14ac:dyDescent="0.25">
      <c r="A454" s="32"/>
      <c r="B454" s="34"/>
      <c r="C454" s="51"/>
      <c r="D454" s="51"/>
      <c r="E454" s="34"/>
      <c r="F454" s="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10"/>
      <c r="BP454" s="38"/>
      <c r="BQ454" s="34"/>
      <c r="BR454" s="51"/>
      <c r="BS454" s="71"/>
      <c r="BT454" s="34"/>
    </row>
    <row r="455" spans="1:72" x14ac:dyDescent="0.25">
      <c r="A455" s="32"/>
      <c r="B455" s="34"/>
      <c r="C455" s="51"/>
      <c r="D455" s="51"/>
      <c r="E455" s="34"/>
      <c r="F455" s="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10"/>
      <c r="BP455" s="38"/>
      <c r="BQ455" s="34"/>
      <c r="BR455" s="51"/>
      <c r="BS455" s="71"/>
      <c r="BT455" s="34"/>
    </row>
    <row r="456" spans="1:72" x14ac:dyDescent="0.25">
      <c r="A456" s="32"/>
      <c r="B456" s="34"/>
      <c r="C456" s="51"/>
      <c r="D456" s="51"/>
      <c r="E456" s="34"/>
      <c r="F456" s="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10"/>
      <c r="BP456" s="38"/>
      <c r="BQ456" s="34"/>
      <c r="BR456" s="51"/>
      <c r="BS456" s="71"/>
      <c r="BT456" s="34"/>
    </row>
    <row r="457" spans="1:72" x14ac:dyDescent="0.25">
      <c r="A457" s="32"/>
      <c r="B457" s="34"/>
      <c r="C457" s="51"/>
      <c r="D457" s="51"/>
      <c r="E457" s="34"/>
      <c r="F457" s="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10"/>
      <c r="BP457" s="38"/>
      <c r="BQ457" s="34"/>
      <c r="BR457" s="51"/>
      <c r="BS457" s="71"/>
      <c r="BT457" s="34"/>
    </row>
    <row r="458" spans="1:72" x14ac:dyDescent="0.25">
      <c r="A458" s="32"/>
      <c r="B458" s="34"/>
      <c r="C458" s="51"/>
      <c r="D458" s="51"/>
      <c r="E458" s="34"/>
      <c r="F458" s="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10"/>
      <c r="BP458" s="38"/>
      <c r="BQ458" s="34"/>
      <c r="BR458" s="51"/>
      <c r="BS458" s="71"/>
      <c r="BT458" s="34"/>
    </row>
    <row r="459" spans="1:72" x14ac:dyDescent="0.25">
      <c r="A459" s="32"/>
      <c r="B459" s="34"/>
      <c r="C459" s="51"/>
      <c r="D459" s="51"/>
      <c r="E459" s="34"/>
      <c r="F459" s="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10"/>
      <c r="BP459" s="38"/>
      <c r="BQ459" s="34"/>
      <c r="BR459" s="51"/>
      <c r="BS459" s="71"/>
      <c r="BT459" s="34"/>
    </row>
    <row r="460" spans="1:72" x14ac:dyDescent="0.25">
      <c r="A460" s="32"/>
      <c r="B460" s="34"/>
      <c r="C460" s="51"/>
      <c r="D460" s="51"/>
      <c r="E460" s="34"/>
      <c r="F460" s="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10"/>
      <c r="BP460" s="38"/>
      <c r="BQ460" s="34"/>
      <c r="BR460" s="51"/>
      <c r="BS460" s="71"/>
      <c r="BT460" s="34"/>
    </row>
    <row r="461" spans="1:72" x14ac:dyDescent="0.25">
      <c r="A461" s="32"/>
      <c r="B461" s="34"/>
      <c r="C461" s="51"/>
      <c r="D461" s="51"/>
      <c r="E461" s="34"/>
      <c r="F461" s="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10"/>
      <c r="BP461" s="38"/>
      <c r="BQ461" s="34"/>
      <c r="BR461" s="51"/>
      <c r="BS461" s="71"/>
      <c r="BT461" s="34"/>
    </row>
    <row r="462" spans="1:72" x14ac:dyDescent="0.25">
      <c r="A462" s="32"/>
      <c r="B462" s="34"/>
      <c r="C462" s="51"/>
      <c r="D462" s="51"/>
      <c r="E462" s="34"/>
      <c r="F462" s="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10"/>
      <c r="BP462" s="38"/>
      <c r="BQ462" s="34"/>
      <c r="BR462" s="51"/>
      <c r="BS462" s="71"/>
      <c r="BT462" s="34"/>
    </row>
    <row r="463" spans="1:72" x14ac:dyDescent="0.25">
      <c r="A463" s="32"/>
      <c r="B463" s="34"/>
      <c r="C463" s="51"/>
      <c r="D463" s="51"/>
      <c r="E463" s="34"/>
      <c r="F463" s="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10"/>
      <c r="BP463" s="38"/>
      <c r="BQ463" s="34"/>
      <c r="BR463" s="51"/>
      <c r="BS463" s="71"/>
      <c r="BT463" s="34"/>
    </row>
    <row r="464" spans="1:72" x14ac:dyDescent="0.25">
      <c r="A464" s="32"/>
      <c r="B464" s="34"/>
      <c r="C464" s="51"/>
      <c r="D464" s="51"/>
      <c r="E464" s="34"/>
      <c r="F464" s="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10"/>
      <c r="BP464" s="38"/>
      <c r="BQ464" s="34"/>
      <c r="BR464" s="51"/>
      <c r="BS464" s="71"/>
      <c r="BT464" s="34"/>
    </row>
    <row r="465" spans="1:72" x14ac:dyDescent="0.25">
      <c r="A465" s="32"/>
      <c r="B465" s="34"/>
      <c r="C465" s="51"/>
      <c r="D465" s="51"/>
      <c r="E465" s="34"/>
      <c r="F465" s="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10"/>
      <c r="BP465" s="38"/>
      <c r="BQ465" s="34"/>
      <c r="BR465" s="51"/>
      <c r="BS465" s="71"/>
      <c r="BT465" s="34"/>
    </row>
    <row r="466" spans="1:72" x14ac:dyDescent="0.25">
      <c r="A466" s="32"/>
      <c r="B466" s="34"/>
      <c r="C466" s="51"/>
      <c r="D466" s="51"/>
      <c r="E466" s="34"/>
      <c r="F466" s="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10"/>
      <c r="BP466" s="38"/>
      <c r="BQ466" s="34"/>
      <c r="BR466" s="51"/>
      <c r="BS466" s="71"/>
      <c r="BT466" s="34"/>
    </row>
    <row r="467" spans="1:72" x14ac:dyDescent="0.25">
      <c r="A467" s="32"/>
      <c r="B467" s="34"/>
      <c r="C467" s="51"/>
      <c r="D467" s="51"/>
      <c r="E467" s="34"/>
      <c r="F467" s="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10"/>
      <c r="BP467" s="38"/>
      <c r="BQ467" s="34"/>
      <c r="BR467" s="51"/>
      <c r="BS467" s="71"/>
      <c r="BT467" s="34"/>
    </row>
    <row r="468" spans="1:72" x14ac:dyDescent="0.25">
      <c r="A468" s="32"/>
      <c r="B468" s="34"/>
      <c r="C468" s="51"/>
      <c r="D468" s="51"/>
      <c r="E468" s="34"/>
      <c r="F468" s="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10"/>
      <c r="BP468" s="38"/>
      <c r="BQ468" s="34"/>
      <c r="BR468" s="51"/>
      <c r="BS468" s="71"/>
      <c r="BT468" s="34"/>
    </row>
    <row r="469" spans="1:72" x14ac:dyDescent="0.25">
      <c r="A469" s="32"/>
      <c r="B469" s="34"/>
      <c r="C469" s="51"/>
      <c r="D469" s="51"/>
      <c r="E469" s="34"/>
      <c r="F469" s="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10"/>
      <c r="BP469" s="38"/>
      <c r="BQ469" s="34"/>
      <c r="BR469" s="51"/>
      <c r="BS469" s="71"/>
      <c r="BT469" s="34"/>
    </row>
    <row r="470" spans="1:72" x14ac:dyDescent="0.25">
      <c r="A470" s="32"/>
      <c r="B470" s="34"/>
      <c r="C470" s="51"/>
      <c r="D470" s="51"/>
      <c r="E470" s="34"/>
      <c r="F470" s="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10"/>
      <c r="BP470" s="38"/>
      <c r="BQ470" s="34"/>
      <c r="BR470" s="51"/>
      <c r="BS470" s="71"/>
      <c r="BT470" s="34"/>
    </row>
    <row r="471" spans="1:72" x14ac:dyDescent="0.25">
      <c r="A471" s="32"/>
      <c r="B471" s="34"/>
      <c r="C471" s="51"/>
      <c r="D471" s="51"/>
      <c r="E471" s="34"/>
      <c r="F471" s="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10"/>
      <c r="BP471" s="38"/>
      <c r="BQ471" s="34"/>
      <c r="BR471" s="51"/>
      <c r="BS471" s="71"/>
      <c r="BT471" s="34"/>
    </row>
    <row r="472" spans="1:72" x14ac:dyDescent="0.25">
      <c r="A472" s="32"/>
      <c r="B472" s="34"/>
      <c r="C472" s="51"/>
      <c r="D472" s="51"/>
      <c r="E472" s="34"/>
      <c r="F472" s="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10"/>
      <c r="BP472" s="38"/>
      <c r="BQ472" s="34"/>
      <c r="BR472" s="51"/>
      <c r="BS472" s="71"/>
      <c r="BT472" s="34"/>
    </row>
    <row r="473" spans="1:72" x14ac:dyDescent="0.25">
      <c r="A473" s="32"/>
      <c r="B473" s="34"/>
      <c r="C473" s="51"/>
      <c r="D473" s="51"/>
      <c r="E473" s="34"/>
      <c r="F473" s="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10"/>
      <c r="BP473" s="38"/>
      <c r="BQ473" s="34"/>
      <c r="BR473" s="51"/>
      <c r="BS473" s="71"/>
      <c r="BT473" s="34"/>
    </row>
    <row r="474" spans="1:72" x14ac:dyDescent="0.25">
      <c r="A474" s="32"/>
      <c r="B474" s="34"/>
      <c r="C474" s="51"/>
      <c r="D474" s="51"/>
      <c r="E474" s="34"/>
      <c r="F474" s="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10"/>
      <c r="BP474" s="38"/>
      <c r="BQ474" s="34"/>
      <c r="BR474" s="51"/>
      <c r="BS474" s="71"/>
      <c r="BT474" s="34"/>
    </row>
    <row r="475" spans="1:72" x14ac:dyDescent="0.25">
      <c r="A475" s="32"/>
      <c r="B475" s="34"/>
      <c r="C475" s="51"/>
      <c r="D475" s="51"/>
      <c r="E475" s="34"/>
      <c r="F475" s="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10"/>
      <c r="BP475" s="38"/>
      <c r="BQ475" s="34"/>
      <c r="BR475" s="51"/>
      <c r="BS475" s="71"/>
      <c r="BT475" s="34"/>
    </row>
    <row r="476" spans="1:72" x14ac:dyDescent="0.25">
      <c r="A476" s="32"/>
      <c r="B476" s="34"/>
      <c r="C476" s="51"/>
      <c r="D476" s="51"/>
      <c r="E476" s="34"/>
      <c r="F476" s="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10"/>
      <c r="BP476" s="38"/>
      <c r="BQ476" s="34"/>
      <c r="BR476" s="51"/>
      <c r="BS476" s="71"/>
      <c r="BT476" s="34"/>
    </row>
    <row r="477" spans="1:72" x14ac:dyDescent="0.25">
      <c r="A477" s="32"/>
      <c r="B477" s="34"/>
      <c r="C477" s="51"/>
      <c r="D477" s="51"/>
      <c r="E477" s="34"/>
      <c r="F477" s="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10"/>
      <c r="BP477" s="38"/>
      <c r="BQ477" s="34"/>
      <c r="BR477" s="51"/>
      <c r="BS477" s="71"/>
      <c r="BT477" s="34"/>
    </row>
    <row r="478" spans="1:72" x14ac:dyDescent="0.25">
      <c r="A478" s="32"/>
      <c r="B478" s="34"/>
      <c r="C478" s="51"/>
      <c r="D478" s="51"/>
      <c r="E478" s="34"/>
      <c r="F478" s="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10"/>
      <c r="BP478" s="38"/>
      <c r="BQ478" s="34"/>
      <c r="BR478" s="51"/>
      <c r="BS478" s="71"/>
      <c r="BT478" s="34"/>
    </row>
    <row r="479" spans="1:72" x14ac:dyDescent="0.25">
      <c r="A479" s="32"/>
      <c r="B479" s="34"/>
      <c r="C479" s="51"/>
      <c r="D479" s="51"/>
      <c r="E479" s="34"/>
      <c r="F479" s="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10"/>
      <c r="BP479" s="38"/>
      <c r="BQ479" s="34"/>
      <c r="BR479" s="51"/>
      <c r="BS479" s="71"/>
      <c r="BT479" s="34"/>
    </row>
    <row r="480" spans="1:72" x14ac:dyDescent="0.25">
      <c r="A480" s="32"/>
      <c r="B480" s="34"/>
      <c r="C480" s="51"/>
      <c r="D480" s="51"/>
      <c r="E480" s="34"/>
      <c r="F480" s="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10"/>
      <c r="BP480" s="38"/>
      <c r="BQ480" s="34"/>
      <c r="BR480" s="51"/>
      <c r="BS480" s="71"/>
      <c r="BT480" s="34"/>
    </row>
    <row r="481" spans="1:72" x14ac:dyDescent="0.25">
      <c r="A481" s="32"/>
      <c r="B481" s="34"/>
      <c r="C481" s="51"/>
      <c r="D481" s="51"/>
      <c r="E481" s="34"/>
      <c r="F481" s="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10"/>
      <c r="BP481" s="38"/>
      <c r="BQ481" s="34"/>
      <c r="BR481" s="51"/>
      <c r="BS481" s="71"/>
      <c r="BT481" s="34"/>
    </row>
    <row r="482" spans="1:72" x14ac:dyDescent="0.25">
      <c r="A482" s="32"/>
      <c r="B482" s="34"/>
      <c r="C482" s="51"/>
      <c r="D482" s="51"/>
      <c r="E482" s="34"/>
      <c r="F482" s="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10"/>
      <c r="BP482" s="38"/>
      <c r="BQ482" s="34"/>
      <c r="BR482" s="51"/>
      <c r="BS482" s="71"/>
      <c r="BT482" s="34"/>
    </row>
    <row r="483" spans="1:72" x14ac:dyDescent="0.25">
      <c r="A483" s="32"/>
      <c r="B483" s="34"/>
      <c r="C483" s="51"/>
      <c r="D483" s="51"/>
      <c r="E483" s="34"/>
      <c r="F483" s="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10"/>
      <c r="BP483" s="38"/>
      <c r="BQ483" s="34"/>
      <c r="BR483" s="51"/>
      <c r="BS483" s="71"/>
      <c r="BT483" s="34"/>
    </row>
    <row r="484" spans="1:72" x14ac:dyDescent="0.25">
      <c r="A484" s="32"/>
      <c r="B484" s="34"/>
      <c r="C484" s="51"/>
      <c r="D484" s="51"/>
      <c r="E484" s="34"/>
      <c r="F484" s="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10"/>
      <c r="BP484" s="38"/>
      <c r="BQ484" s="34"/>
      <c r="BR484" s="51"/>
      <c r="BS484" s="71"/>
      <c r="BT484" s="34"/>
    </row>
    <row r="485" spans="1:72" x14ac:dyDescent="0.25">
      <c r="A485" s="32"/>
      <c r="B485" s="34"/>
      <c r="C485" s="51"/>
      <c r="D485" s="51"/>
      <c r="E485" s="34"/>
      <c r="F485" s="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10"/>
      <c r="BP485" s="38"/>
      <c r="BQ485" s="34"/>
      <c r="BR485" s="51"/>
      <c r="BS485" s="71"/>
      <c r="BT485" s="34"/>
    </row>
    <row r="486" spans="1:72" x14ac:dyDescent="0.25">
      <c r="A486" s="32"/>
      <c r="B486" s="34"/>
      <c r="C486" s="51"/>
      <c r="D486" s="51"/>
      <c r="E486" s="34"/>
      <c r="F486" s="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10"/>
      <c r="BP486" s="38"/>
      <c r="BQ486" s="34"/>
      <c r="BR486" s="51"/>
      <c r="BS486" s="71"/>
      <c r="BT486" s="34"/>
    </row>
    <row r="487" spans="1:72" x14ac:dyDescent="0.25">
      <c r="A487" s="32"/>
      <c r="B487" s="34"/>
      <c r="C487" s="51"/>
      <c r="D487" s="51"/>
      <c r="E487" s="34"/>
      <c r="F487" s="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10"/>
      <c r="BP487" s="38"/>
      <c r="BQ487" s="34"/>
      <c r="BR487" s="51"/>
      <c r="BS487" s="71"/>
      <c r="BT487" s="34"/>
    </row>
    <row r="488" spans="1:72" x14ac:dyDescent="0.25">
      <c r="A488" s="32"/>
      <c r="B488" s="34"/>
      <c r="C488" s="51"/>
      <c r="D488" s="51"/>
      <c r="E488" s="34"/>
      <c r="F488" s="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10"/>
      <c r="BP488" s="38"/>
      <c r="BQ488" s="34"/>
      <c r="BR488" s="51"/>
      <c r="BS488" s="71"/>
      <c r="BT488" s="34"/>
    </row>
    <row r="489" spans="1:72" x14ac:dyDescent="0.25">
      <c r="A489" s="32"/>
      <c r="B489" s="34"/>
      <c r="C489" s="51"/>
      <c r="D489" s="51"/>
      <c r="E489" s="34"/>
      <c r="F489" s="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10"/>
      <c r="BP489" s="38"/>
      <c r="BQ489" s="34"/>
      <c r="BR489" s="51"/>
      <c r="BS489" s="71"/>
      <c r="BT489" s="34"/>
    </row>
    <row r="490" spans="1:72" x14ac:dyDescent="0.25">
      <c r="A490" s="32"/>
      <c r="B490" s="34"/>
      <c r="C490" s="51"/>
      <c r="D490" s="51"/>
      <c r="E490" s="34"/>
      <c r="F490" s="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10"/>
      <c r="BP490" s="38"/>
      <c r="BQ490" s="34"/>
      <c r="BR490" s="51"/>
      <c r="BS490" s="71"/>
      <c r="BT490" s="34"/>
    </row>
    <row r="491" spans="1:72" x14ac:dyDescent="0.25">
      <c r="A491" s="32"/>
      <c r="B491" s="34"/>
      <c r="C491" s="51"/>
      <c r="D491" s="51"/>
      <c r="E491" s="34"/>
      <c r="F491" s="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10"/>
      <c r="BP491" s="38"/>
      <c r="BQ491" s="34"/>
      <c r="BR491" s="51"/>
      <c r="BS491" s="71"/>
      <c r="BT491" s="34"/>
    </row>
    <row r="492" spans="1:72" x14ac:dyDescent="0.25">
      <c r="A492" s="32"/>
      <c r="B492" s="34"/>
      <c r="C492" s="51"/>
      <c r="D492" s="51"/>
      <c r="E492" s="34"/>
      <c r="F492" s="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10"/>
      <c r="BP492" s="38"/>
      <c r="BQ492" s="34"/>
      <c r="BR492" s="51"/>
      <c r="BS492" s="71"/>
      <c r="BT492" s="34"/>
    </row>
    <row r="493" spans="1:72" x14ac:dyDescent="0.25">
      <c r="A493" s="32"/>
      <c r="B493" s="34"/>
      <c r="C493" s="51"/>
      <c r="D493" s="51"/>
      <c r="E493" s="34"/>
      <c r="F493" s="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10"/>
      <c r="BP493" s="38"/>
      <c r="BQ493" s="34"/>
      <c r="BR493" s="51"/>
      <c r="BS493" s="71"/>
      <c r="BT493" s="34"/>
    </row>
    <row r="494" spans="1:72" x14ac:dyDescent="0.25">
      <c r="A494" s="32"/>
      <c r="B494" s="34"/>
      <c r="C494" s="51"/>
      <c r="D494" s="51"/>
      <c r="E494" s="34"/>
      <c r="F494" s="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10"/>
      <c r="BP494" s="38"/>
      <c r="BQ494" s="34"/>
      <c r="BR494" s="51"/>
      <c r="BS494" s="71"/>
      <c r="BT494" s="34"/>
    </row>
    <row r="495" spans="1:72" x14ac:dyDescent="0.25">
      <c r="A495" s="32"/>
      <c r="B495" s="34"/>
      <c r="C495" s="51"/>
      <c r="D495" s="51"/>
      <c r="E495" s="34"/>
      <c r="F495" s="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10"/>
      <c r="BP495" s="38"/>
      <c r="BQ495" s="34"/>
      <c r="BR495" s="51"/>
      <c r="BS495" s="71"/>
      <c r="BT495" s="34"/>
    </row>
    <row r="496" spans="1:72" x14ac:dyDescent="0.25">
      <c r="A496" s="32"/>
      <c r="B496" s="34"/>
      <c r="C496" s="51"/>
      <c r="D496" s="51"/>
      <c r="E496" s="34"/>
      <c r="F496" s="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10"/>
      <c r="BP496" s="38"/>
      <c r="BQ496" s="34"/>
      <c r="BR496" s="51"/>
      <c r="BS496" s="71"/>
      <c r="BT496" s="34"/>
    </row>
    <row r="497" spans="1:72" x14ac:dyDescent="0.25">
      <c r="A497" s="32"/>
      <c r="B497" s="34"/>
      <c r="C497" s="51"/>
      <c r="D497" s="51"/>
      <c r="E497" s="34"/>
      <c r="F497" s="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10"/>
      <c r="BP497" s="38"/>
      <c r="BQ497" s="34"/>
      <c r="BR497" s="51"/>
      <c r="BS497" s="71"/>
      <c r="BT497" s="34"/>
    </row>
    <row r="498" spans="1:72" x14ac:dyDescent="0.25">
      <c r="A498" s="32"/>
      <c r="B498" s="34"/>
      <c r="C498" s="51"/>
      <c r="D498" s="51"/>
      <c r="E498" s="34"/>
      <c r="F498" s="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10"/>
      <c r="BP498" s="38"/>
      <c r="BQ498" s="34"/>
      <c r="BR498" s="51"/>
      <c r="BS498" s="71"/>
      <c r="BT498" s="34"/>
    </row>
    <row r="499" spans="1:72" x14ac:dyDescent="0.25">
      <c r="A499" s="32"/>
      <c r="B499" s="34"/>
      <c r="C499" s="51"/>
      <c r="D499" s="51"/>
      <c r="E499" s="34"/>
      <c r="F499" s="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10"/>
      <c r="BP499" s="38"/>
      <c r="BQ499" s="34"/>
      <c r="BR499" s="51"/>
      <c r="BS499" s="71"/>
      <c r="BT499" s="34"/>
    </row>
    <row r="500" spans="1:72" x14ac:dyDescent="0.25">
      <c r="A500" s="32"/>
      <c r="B500" s="34"/>
      <c r="C500" s="51"/>
      <c r="D500" s="51"/>
      <c r="E500" s="34"/>
      <c r="F500" s="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10"/>
      <c r="BP500" s="38"/>
      <c r="BQ500" s="34"/>
      <c r="BR500" s="51"/>
      <c r="BS500" s="71"/>
      <c r="BT500" s="34"/>
    </row>
    <row r="501" spans="1:72" x14ac:dyDescent="0.25">
      <c r="A501" s="32"/>
      <c r="B501" s="34"/>
      <c r="C501" s="51"/>
      <c r="D501" s="51"/>
      <c r="E501" s="34"/>
      <c r="F501" s="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10"/>
      <c r="BP501" s="38"/>
      <c r="BQ501" s="34"/>
      <c r="BR501" s="51"/>
      <c r="BS501" s="71"/>
      <c r="BT501" s="34"/>
    </row>
    <row r="502" spans="1:72" x14ac:dyDescent="0.25">
      <c r="A502" s="32"/>
      <c r="B502" s="34"/>
      <c r="C502" s="51"/>
      <c r="D502" s="51"/>
      <c r="E502" s="34"/>
      <c r="F502" s="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10"/>
      <c r="BP502" s="38"/>
      <c r="BQ502" s="34"/>
      <c r="BR502" s="51"/>
      <c r="BS502" s="71"/>
      <c r="BT502" s="34"/>
    </row>
    <row r="503" spans="1:72" x14ac:dyDescent="0.25">
      <c r="A503" s="32"/>
      <c r="B503" s="34"/>
      <c r="C503" s="51"/>
      <c r="D503" s="51"/>
      <c r="E503" s="34"/>
      <c r="F503" s="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10"/>
      <c r="BP503" s="38"/>
      <c r="BQ503" s="34"/>
      <c r="BR503" s="51"/>
      <c r="BS503" s="71"/>
      <c r="BT503" s="34"/>
    </row>
    <row r="504" spans="1:72" x14ac:dyDescent="0.25">
      <c r="A504" s="32"/>
      <c r="B504" s="34"/>
      <c r="C504" s="51"/>
      <c r="D504" s="51"/>
      <c r="E504" s="34"/>
      <c r="F504" s="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10"/>
      <c r="BP504" s="38"/>
      <c r="BQ504" s="34"/>
      <c r="BR504" s="51"/>
      <c r="BS504" s="71"/>
      <c r="BT504" s="34"/>
    </row>
    <row r="505" spans="1:72" x14ac:dyDescent="0.25">
      <c r="A505" s="32"/>
      <c r="B505" s="34"/>
      <c r="C505" s="51"/>
      <c r="D505" s="51"/>
      <c r="E505" s="34"/>
      <c r="F505" s="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10"/>
      <c r="BP505" s="38"/>
      <c r="BQ505" s="34"/>
      <c r="BR505" s="51"/>
      <c r="BS505" s="71"/>
      <c r="BT505" s="34"/>
    </row>
    <row r="506" spans="1:72" x14ac:dyDescent="0.25">
      <c r="A506" s="32"/>
      <c r="B506" s="34"/>
      <c r="C506" s="51"/>
      <c r="D506" s="51"/>
      <c r="E506" s="34"/>
      <c r="F506" s="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10"/>
      <c r="BP506" s="38"/>
      <c r="BQ506" s="34"/>
      <c r="BR506" s="51"/>
      <c r="BS506" s="71"/>
      <c r="BT506" s="34"/>
    </row>
    <row r="507" spans="1:72" x14ac:dyDescent="0.25">
      <c r="A507" s="32"/>
      <c r="B507" s="34"/>
      <c r="C507" s="51"/>
      <c r="D507" s="51"/>
      <c r="E507" s="34"/>
      <c r="F507" s="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10"/>
      <c r="BP507" s="38"/>
      <c r="BQ507" s="34"/>
      <c r="BR507" s="51"/>
      <c r="BS507" s="71"/>
      <c r="BT507" s="34"/>
    </row>
    <row r="508" spans="1:72" x14ac:dyDescent="0.25">
      <c r="A508" s="32"/>
      <c r="B508" s="34"/>
      <c r="C508" s="51"/>
      <c r="D508" s="51"/>
      <c r="E508" s="34"/>
      <c r="F508" s="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10"/>
      <c r="BP508" s="38"/>
      <c r="BQ508" s="34"/>
      <c r="BR508" s="51"/>
      <c r="BS508" s="71"/>
      <c r="BT508" s="34"/>
    </row>
    <row r="509" spans="1:72" x14ac:dyDescent="0.25">
      <c r="A509" s="32"/>
      <c r="B509" s="34"/>
      <c r="C509" s="51"/>
      <c r="D509" s="51"/>
      <c r="E509" s="34"/>
      <c r="F509" s="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10"/>
      <c r="BP509" s="38"/>
      <c r="BQ509" s="34"/>
      <c r="BR509" s="51"/>
      <c r="BS509" s="71"/>
      <c r="BT509" s="34"/>
    </row>
    <row r="510" spans="1:72" x14ac:dyDescent="0.25">
      <c r="A510" s="32"/>
      <c r="B510" s="34"/>
      <c r="C510" s="51"/>
      <c r="D510" s="51"/>
      <c r="E510" s="34"/>
      <c r="F510" s="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10"/>
      <c r="BP510" s="38"/>
      <c r="BQ510" s="34"/>
      <c r="BR510" s="51"/>
      <c r="BS510" s="71"/>
      <c r="BT510" s="34"/>
    </row>
    <row r="511" spans="1:72" x14ac:dyDescent="0.25">
      <c r="A511" s="32"/>
      <c r="B511" s="34"/>
      <c r="C511" s="51"/>
      <c r="D511" s="51"/>
      <c r="E511" s="34"/>
      <c r="F511" s="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10"/>
      <c r="BP511" s="38"/>
      <c r="BQ511" s="34"/>
      <c r="BR511" s="51"/>
      <c r="BS511" s="71"/>
      <c r="BT511" s="34"/>
    </row>
    <row r="512" spans="1:72" x14ac:dyDescent="0.25">
      <c r="A512" s="32"/>
      <c r="B512" s="34"/>
      <c r="C512" s="51"/>
      <c r="D512" s="51"/>
      <c r="E512" s="34"/>
      <c r="F512" s="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10"/>
      <c r="BP512" s="38"/>
      <c r="BQ512" s="34"/>
      <c r="BR512" s="51"/>
      <c r="BS512" s="71"/>
      <c r="BT512" s="34"/>
    </row>
    <row r="513" spans="1:72" x14ac:dyDescent="0.25">
      <c r="A513" s="32"/>
      <c r="B513" s="34"/>
      <c r="C513" s="51"/>
      <c r="D513" s="51"/>
      <c r="E513" s="34"/>
      <c r="F513" s="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10"/>
      <c r="BP513" s="38"/>
      <c r="BQ513" s="34"/>
      <c r="BR513" s="51"/>
      <c r="BS513" s="71"/>
      <c r="BT513" s="34"/>
    </row>
    <row r="514" spans="1:72" x14ac:dyDescent="0.25">
      <c r="A514" s="32"/>
      <c r="B514" s="34"/>
      <c r="C514" s="51"/>
      <c r="D514" s="51"/>
      <c r="E514" s="34"/>
      <c r="F514" s="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10"/>
      <c r="BP514" s="38"/>
      <c r="BQ514" s="34"/>
      <c r="BR514" s="51"/>
      <c r="BS514" s="71"/>
      <c r="BT514" s="34"/>
    </row>
    <row r="515" spans="1:72" x14ac:dyDescent="0.25">
      <c r="A515" s="32"/>
      <c r="B515" s="34"/>
      <c r="C515" s="51"/>
      <c r="D515" s="51"/>
      <c r="E515" s="34"/>
      <c r="F515" s="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10"/>
      <c r="BP515" s="38"/>
      <c r="BQ515" s="34"/>
      <c r="BR515" s="51"/>
      <c r="BS515" s="71"/>
      <c r="BT515" s="34"/>
    </row>
    <row r="516" spans="1:72" x14ac:dyDescent="0.25">
      <c r="A516" s="32"/>
      <c r="B516" s="34"/>
      <c r="C516" s="51"/>
      <c r="D516" s="51"/>
      <c r="E516" s="34"/>
      <c r="F516" s="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10"/>
      <c r="BP516" s="38"/>
      <c r="BQ516" s="34"/>
      <c r="BR516" s="51"/>
      <c r="BS516" s="71"/>
      <c r="BT516" s="34"/>
    </row>
    <row r="517" spans="1:72" x14ac:dyDescent="0.25">
      <c r="A517" s="32"/>
      <c r="B517" s="34"/>
      <c r="C517" s="51"/>
      <c r="D517" s="51"/>
      <c r="E517" s="34"/>
      <c r="F517" s="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10"/>
      <c r="BP517" s="38"/>
      <c r="BQ517" s="34"/>
      <c r="BR517" s="51"/>
      <c r="BS517" s="71"/>
      <c r="BT517" s="34"/>
    </row>
    <row r="518" spans="1:72" x14ac:dyDescent="0.25">
      <c r="A518" s="32"/>
      <c r="B518" s="34"/>
      <c r="C518" s="51"/>
      <c r="D518" s="51"/>
      <c r="E518" s="34"/>
      <c r="F518" s="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10"/>
      <c r="BP518" s="38"/>
      <c r="BQ518" s="34"/>
      <c r="BR518" s="51"/>
      <c r="BS518" s="71"/>
      <c r="BT518" s="34"/>
    </row>
    <row r="519" spans="1:72" x14ac:dyDescent="0.25">
      <c r="A519" s="32"/>
      <c r="B519" s="34"/>
      <c r="C519" s="51"/>
      <c r="D519" s="51"/>
      <c r="E519" s="34"/>
      <c r="F519" s="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10"/>
      <c r="BP519" s="38"/>
      <c r="BQ519" s="34"/>
      <c r="BR519" s="51"/>
      <c r="BS519" s="71"/>
      <c r="BT519" s="34"/>
    </row>
    <row r="520" spans="1:72" x14ac:dyDescent="0.25">
      <c r="A520" s="32"/>
      <c r="B520" s="34"/>
      <c r="C520" s="51"/>
      <c r="D520" s="51"/>
      <c r="E520" s="34"/>
      <c r="F520" s="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10"/>
      <c r="BP520" s="38"/>
      <c r="BQ520" s="34"/>
      <c r="BR520" s="51"/>
      <c r="BS520" s="71"/>
      <c r="BT520" s="34"/>
    </row>
    <row r="521" spans="1:72" x14ac:dyDescent="0.25">
      <c r="A521" s="32"/>
      <c r="B521" s="34"/>
      <c r="C521" s="51"/>
      <c r="D521" s="51"/>
      <c r="E521" s="34"/>
      <c r="F521" s="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10"/>
      <c r="BP521" s="38"/>
      <c r="BQ521" s="34"/>
      <c r="BR521" s="51"/>
      <c r="BS521" s="71"/>
      <c r="BT521" s="34"/>
    </row>
    <row r="522" spans="1:72" x14ac:dyDescent="0.25">
      <c r="A522" s="32"/>
      <c r="B522" s="34"/>
      <c r="C522" s="51"/>
      <c r="D522" s="51"/>
      <c r="E522" s="34"/>
      <c r="F522" s="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10"/>
      <c r="BP522" s="38"/>
      <c r="BQ522" s="34"/>
      <c r="BR522" s="51"/>
      <c r="BS522" s="71"/>
      <c r="BT522" s="34"/>
    </row>
    <row r="523" spans="1:72" x14ac:dyDescent="0.25">
      <c r="A523" s="32"/>
      <c r="B523" s="34"/>
      <c r="C523" s="51"/>
      <c r="D523" s="51"/>
      <c r="E523" s="34"/>
      <c r="F523" s="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10"/>
      <c r="BP523" s="38"/>
      <c r="BQ523" s="34"/>
      <c r="BR523" s="51"/>
      <c r="BS523" s="71"/>
      <c r="BT523" s="34"/>
    </row>
    <row r="524" spans="1:72" x14ac:dyDescent="0.25">
      <c r="A524" s="32"/>
      <c r="B524" s="34"/>
      <c r="C524" s="51"/>
      <c r="D524" s="51"/>
      <c r="E524" s="34"/>
      <c r="F524" s="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10"/>
      <c r="BP524" s="38"/>
      <c r="BQ524" s="34"/>
      <c r="BR524" s="51"/>
      <c r="BS524" s="71"/>
      <c r="BT524" s="34"/>
    </row>
    <row r="525" spans="1:72" x14ac:dyDescent="0.25">
      <c r="A525" s="32"/>
      <c r="B525" s="34"/>
      <c r="C525" s="51"/>
      <c r="D525" s="51"/>
      <c r="E525" s="34"/>
      <c r="F525" s="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10"/>
      <c r="BP525" s="38"/>
      <c r="BQ525" s="34"/>
      <c r="BR525" s="51"/>
      <c r="BS525" s="71"/>
      <c r="BT525" s="34"/>
    </row>
    <row r="526" spans="1:72" x14ac:dyDescent="0.25">
      <c r="A526" s="32"/>
      <c r="B526" s="34"/>
      <c r="C526" s="51"/>
      <c r="D526" s="51"/>
      <c r="E526" s="34"/>
      <c r="F526" s="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10"/>
      <c r="BP526" s="38"/>
      <c r="BQ526" s="34"/>
      <c r="BR526" s="51"/>
      <c r="BS526" s="71"/>
      <c r="BT526" s="34"/>
    </row>
    <row r="527" spans="1:72" x14ac:dyDescent="0.25">
      <c r="A527" s="32"/>
      <c r="B527" s="34"/>
      <c r="C527" s="51"/>
      <c r="D527" s="51"/>
      <c r="E527" s="34"/>
      <c r="F527" s="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10"/>
      <c r="BP527" s="38"/>
      <c r="BQ527" s="34"/>
      <c r="BR527" s="51"/>
      <c r="BS527" s="71"/>
      <c r="BT527" s="34"/>
    </row>
    <row r="528" spans="1:72" x14ac:dyDescent="0.25">
      <c r="A528" s="32"/>
      <c r="B528" s="34"/>
      <c r="C528" s="51"/>
      <c r="D528" s="51"/>
      <c r="E528" s="34"/>
      <c r="F528" s="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10"/>
      <c r="BP528" s="38"/>
      <c r="BQ528" s="34"/>
      <c r="BR528" s="51"/>
      <c r="BS528" s="71"/>
      <c r="BT528" s="34"/>
    </row>
    <row r="529" spans="1:72" x14ac:dyDescent="0.25">
      <c r="A529" s="32"/>
      <c r="B529" s="34"/>
      <c r="C529" s="51"/>
      <c r="D529" s="51"/>
      <c r="E529" s="34"/>
      <c r="F529" s="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10"/>
      <c r="BP529" s="38"/>
      <c r="BQ529" s="34"/>
      <c r="BR529" s="51"/>
      <c r="BS529" s="71"/>
      <c r="BT529" s="34"/>
    </row>
    <row r="530" spans="1:72" x14ac:dyDescent="0.25">
      <c r="A530" s="32"/>
      <c r="B530" s="34"/>
      <c r="C530" s="51"/>
      <c r="D530" s="51"/>
      <c r="E530" s="34"/>
      <c r="F530" s="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10"/>
      <c r="BP530" s="38"/>
      <c r="BQ530" s="34"/>
      <c r="BR530" s="51"/>
      <c r="BS530" s="71"/>
      <c r="BT530" s="34"/>
    </row>
    <row r="531" spans="1:72" x14ac:dyDescent="0.25">
      <c r="A531" s="32"/>
      <c r="B531" s="34"/>
      <c r="C531" s="51"/>
      <c r="D531" s="51"/>
      <c r="E531" s="34"/>
      <c r="F531" s="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10"/>
      <c r="BP531" s="38"/>
      <c r="BQ531" s="34"/>
      <c r="BR531" s="51"/>
      <c r="BS531" s="71"/>
      <c r="BT531" s="34"/>
    </row>
    <row r="532" spans="1:72" x14ac:dyDescent="0.25">
      <c r="A532" s="32"/>
      <c r="B532" s="34"/>
      <c r="C532" s="51"/>
      <c r="D532" s="51"/>
      <c r="E532" s="34"/>
      <c r="F532" s="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10"/>
      <c r="BP532" s="38"/>
      <c r="BQ532" s="34"/>
      <c r="BR532" s="51"/>
      <c r="BS532" s="71"/>
      <c r="BT532" s="34"/>
    </row>
    <row r="533" spans="1:72" x14ac:dyDescent="0.25">
      <c r="A533" s="32"/>
      <c r="B533" s="34"/>
      <c r="C533" s="51"/>
      <c r="D533" s="51"/>
      <c r="E533" s="34"/>
      <c r="F533" s="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10"/>
      <c r="BP533" s="38"/>
      <c r="BQ533" s="34"/>
      <c r="BR533" s="51"/>
      <c r="BS533" s="71"/>
      <c r="BT533" s="34"/>
    </row>
    <row r="534" spans="1:72" x14ac:dyDescent="0.25">
      <c r="A534" s="32"/>
      <c r="B534" s="34"/>
      <c r="C534" s="51"/>
      <c r="D534" s="51"/>
      <c r="E534" s="34"/>
      <c r="F534" s="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10"/>
      <c r="BP534" s="38"/>
      <c r="BQ534" s="34"/>
      <c r="BR534" s="51"/>
      <c r="BS534" s="71"/>
      <c r="BT534" s="34"/>
    </row>
    <row r="535" spans="1:72" x14ac:dyDescent="0.25">
      <c r="A535" s="32"/>
      <c r="B535" s="34"/>
      <c r="C535" s="51"/>
      <c r="D535" s="51"/>
      <c r="E535" s="34"/>
      <c r="F535" s="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10"/>
      <c r="BP535" s="38"/>
      <c r="BQ535" s="34"/>
      <c r="BR535" s="51"/>
      <c r="BS535" s="71"/>
      <c r="BT535" s="34"/>
    </row>
    <row r="536" spans="1:72" x14ac:dyDescent="0.25">
      <c r="A536" s="32"/>
      <c r="B536" s="34"/>
      <c r="C536" s="51"/>
      <c r="D536" s="51"/>
      <c r="E536" s="34"/>
      <c r="F536" s="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10"/>
      <c r="BP536" s="38"/>
      <c r="BQ536" s="34"/>
      <c r="BR536" s="51"/>
      <c r="BS536" s="71"/>
      <c r="BT536" s="34"/>
    </row>
    <row r="537" spans="1:72" x14ac:dyDescent="0.25">
      <c r="A537" s="32"/>
      <c r="B537" s="34"/>
      <c r="C537" s="51"/>
      <c r="D537" s="51"/>
      <c r="E537" s="34"/>
      <c r="F537" s="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10"/>
      <c r="BP537" s="38"/>
      <c r="BQ537" s="34"/>
      <c r="BR537" s="51"/>
      <c r="BS537" s="71"/>
      <c r="BT537" s="34"/>
    </row>
    <row r="538" spans="1:72" x14ac:dyDescent="0.25">
      <c r="A538" s="32"/>
      <c r="B538" s="34"/>
      <c r="C538" s="51"/>
      <c r="D538" s="51"/>
      <c r="E538" s="34"/>
      <c r="F538" s="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10"/>
      <c r="BP538" s="38"/>
      <c r="BQ538" s="34"/>
      <c r="BR538" s="51"/>
      <c r="BS538" s="71"/>
      <c r="BT538" s="34"/>
    </row>
    <row r="539" spans="1:72" x14ac:dyDescent="0.25">
      <c r="A539" s="32"/>
      <c r="B539" s="34"/>
      <c r="C539" s="51"/>
      <c r="D539" s="51"/>
      <c r="E539" s="34"/>
      <c r="F539" s="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10"/>
      <c r="BP539" s="38"/>
      <c r="BQ539" s="34"/>
      <c r="BR539" s="51"/>
      <c r="BS539" s="71"/>
      <c r="BT539" s="34"/>
    </row>
    <row r="540" spans="1:72" x14ac:dyDescent="0.25">
      <c r="A540" s="32"/>
      <c r="B540" s="34"/>
      <c r="C540" s="51"/>
      <c r="D540" s="51"/>
      <c r="E540" s="34"/>
      <c r="F540" s="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10"/>
      <c r="BP540" s="38"/>
      <c r="BQ540" s="34"/>
      <c r="BR540" s="51"/>
      <c r="BS540" s="71"/>
      <c r="BT540" s="34"/>
    </row>
    <row r="541" spans="1:72" x14ac:dyDescent="0.25">
      <c r="A541" s="32"/>
      <c r="B541" s="34"/>
      <c r="C541" s="51"/>
      <c r="D541" s="51"/>
      <c r="E541" s="34"/>
      <c r="F541" s="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10"/>
      <c r="BP541" s="38"/>
      <c r="BQ541" s="34"/>
      <c r="BR541" s="51"/>
      <c r="BS541" s="71"/>
      <c r="BT541" s="34"/>
    </row>
    <row r="542" spans="1:72" x14ac:dyDescent="0.25">
      <c r="A542" s="32"/>
      <c r="B542" s="34"/>
      <c r="C542" s="51"/>
      <c r="D542" s="51"/>
      <c r="E542" s="34"/>
      <c r="F542" s="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10"/>
      <c r="BP542" s="38"/>
      <c r="BQ542" s="34"/>
      <c r="BR542" s="51"/>
      <c r="BS542" s="71"/>
      <c r="BT542" s="34"/>
    </row>
    <row r="543" spans="1:72" x14ac:dyDescent="0.25">
      <c r="A543" s="32"/>
      <c r="B543" s="34"/>
      <c r="C543" s="51"/>
      <c r="D543" s="51"/>
      <c r="E543" s="34"/>
      <c r="F543" s="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10"/>
      <c r="BP543" s="38"/>
      <c r="BQ543" s="34"/>
      <c r="BR543" s="51"/>
      <c r="BS543" s="71"/>
      <c r="BT543" s="34"/>
    </row>
    <row r="544" spans="1:72" x14ac:dyDescent="0.25">
      <c r="A544" s="32"/>
      <c r="B544" s="34"/>
      <c r="C544" s="51"/>
      <c r="D544" s="51"/>
      <c r="E544" s="34"/>
      <c r="F544" s="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10"/>
      <c r="BP544" s="38"/>
      <c r="BQ544" s="34"/>
      <c r="BR544" s="51"/>
      <c r="BS544" s="71"/>
      <c r="BT544" s="34"/>
    </row>
    <row r="545" spans="1:72" x14ac:dyDescent="0.25">
      <c r="A545" s="32"/>
      <c r="B545" s="34"/>
      <c r="C545" s="51"/>
      <c r="D545" s="51"/>
      <c r="E545" s="34"/>
      <c r="F545" s="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10"/>
      <c r="BP545" s="38"/>
      <c r="BQ545" s="34"/>
      <c r="BR545" s="51"/>
      <c r="BS545" s="71"/>
      <c r="BT545" s="34"/>
    </row>
    <row r="546" spans="1:72" x14ac:dyDescent="0.25">
      <c r="A546" s="32"/>
      <c r="B546" s="34"/>
      <c r="C546" s="51"/>
      <c r="D546" s="51"/>
      <c r="E546" s="34"/>
      <c r="F546" s="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10"/>
      <c r="BP546" s="38"/>
      <c r="BQ546" s="34"/>
      <c r="BR546" s="51"/>
      <c r="BS546" s="71"/>
      <c r="BT546" s="34"/>
    </row>
    <row r="547" spans="1:72" x14ac:dyDescent="0.25">
      <c r="A547" s="32"/>
      <c r="B547" s="34"/>
      <c r="C547" s="51"/>
      <c r="D547" s="51"/>
      <c r="E547" s="34"/>
      <c r="F547" s="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10"/>
      <c r="BP547" s="38"/>
      <c r="BQ547" s="34"/>
      <c r="BR547" s="51"/>
      <c r="BS547" s="71"/>
      <c r="BT547" s="34"/>
    </row>
    <row r="548" spans="1:72" x14ac:dyDescent="0.25">
      <c r="A548" s="32"/>
      <c r="B548" s="34"/>
      <c r="C548" s="51"/>
      <c r="D548" s="51"/>
      <c r="E548" s="34"/>
      <c r="F548" s="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10"/>
      <c r="BP548" s="38"/>
      <c r="BQ548" s="34"/>
      <c r="BR548" s="51"/>
      <c r="BS548" s="71"/>
      <c r="BT548" s="34"/>
    </row>
    <row r="549" spans="1:72" x14ac:dyDescent="0.25">
      <c r="A549" s="32"/>
      <c r="B549" s="34"/>
      <c r="C549" s="51"/>
      <c r="D549" s="51"/>
      <c r="E549" s="34"/>
      <c r="F549" s="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10"/>
      <c r="BP549" s="38"/>
      <c r="BQ549" s="34"/>
      <c r="BR549" s="51"/>
      <c r="BS549" s="71"/>
      <c r="BT549" s="34"/>
    </row>
    <row r="550" spans="1:72" x14ac:dyDescent="0.25">
      <c r="A550" s="32"/>
      <c r="B550" s="34"/>
      <c r="C550" s="51"/>
      <c r="D550" s="51"/>
      <c r="E550" s="34"/>
      <c r="F550" s="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10"/>
      <c r="BP550" s="38"/>
      <c r="BQ550" s="34"/>
      <c r="BR550" s="51"/>
      <c r="BS550" s="71"/>
      <c r="BT550" s="34"/>
    </row>
    <row r="551" spans="1:72" x14ac:dyDescent="0.25">
      <c r="A551" s="32"/>
      <c r="B551" s="34"/>
      <c r="C551" s="51"/>
      <c r="D551" s="51"/>
      <c r="E551" s="34"/>
      <c r="F551" s="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10"/>
      <c r="BP551" s="38"/>
      <c r="BQ551" s="34"/>
      <c r="BR551" s="51"/>
      <c r="BS551" s="71"/>
      <c r="BT551" s="34"/>
    </row>
    <row r="552" spans="1:72" x14ac:dyDescent="0.25">
      <c r="A552" s="32"/>
      <c r="B552" s="34"/>
      <c r="C552" s="51"/>
      <c r="D552" s="51"/>
      <c r="E552" s="34"/>
      <c r="F552" s="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10"/>
      <c r="BP552" s="38"/>
      <c r="BQ552" s="34"/>
      <c r="BR552" s="51"/>
      <c r="BS552" s="71"/>
      <c r="BT552" s="34"/>
    </row>
    <row r="553" spans="1:72" x14ac:dyDescent="0.25">
      <c r="A553" s="32"/>
      <c r="B553" s="34"/>
      <c r="C553" s="51"/>
      <c r="D553" s="51"/>
      <c r="E553" s="34"/>
      <c r="F553" s="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10"/>
      <c r="BP553" s="38"/>
      <c r="BQ553" s="34"/>
      <c r="BR553" s="51"/>
      <c r="BS553" s="71"/>
      <c r="BT553" s="34"/>
    </row>
    <row r="554" spans="1:72" x14ac:dyDescent="0.25">
      <c r="A554" s="32"/>
      <c r="B554" s="34"/>
      <c r="C554" s="51"/>
      <c r="D554" s="51"/>
      <c r="E554" s="34"/>
      <c r="F554" s="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10"/>
      <c r="BP554" s="38"/>
      <c r="BQ554" s="34"/>
      <c r="BR554" s="51"/>
      <c r="BS554" s="71"/>
      <c r="BT554" s="34"/>
    </row>
    <row r="555" spans="1:72" x14ac:dyDescent="0.25">
      <c r="A555" s="32"/>
      <c r="B555" s="34"/>
      <c r="C555" s="51"/>
      <c r="D555" s="51"/>
      <c r="E555" s="34"/>
      <c r="F555" s="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10"/>
      <c r="BP555" s="38"/>
      <c r="BQ555" s="34"/>
      <c r="BR555" s="51"/>
      <c r="BS555" s="71"/>
      <c r="BT555" s="34"/>
    </row>
    <row r="556" spans="1:72" x14ac:dyDescent="0.25">
      <c r="A556" s="32"/>
      <c r="B556" s="34"/>
      <c r="C556" s="51"/>
      <c r="D556" s="51"/>
      <c r="E556" s="34"/>
      <c r="F556" s="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10"/>
      <c r="BP556" s="38"/>
      <c r="BQ556" s="34"/>
      <c r="BR556" s="51"/>
      <c r="BS556" s="71"/>
      <c r="BT556" s="34"/>
    </row>
    <row r="557" spans="1:72" x14ac:dyDescent="0.25">
      <c r="A557" s="32"/>
      <c r="B557" s="34"/>
      <c r="C557" s="51"/>
      <c r="D557" s="51"/>
      <c r="E557" s="34"/>
      <c r="F557" s="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10"/>
      <c r="BP557" s="38"/>
      <c r="BQ557" s="34"/>
      <c r="BR557" s="51"/>
      <c r="BS557" s="71"/>
      <c r="BT557" s="34"/>
    </row>
    <row r="558" spans="1:72" x14ac:dyDescent="0.25">
      <c r="A558" s="32"/>
      <c r="B558" s="34"/>
      <c r="C558" s="51"/>
      <c r="D558" s="51"/>
      <c r="E558" s="34"/>
      <c r="F558" s="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10"/>
      <c r="BP558" s="38"/>
      <c r="BQ558" s="34"/>
      <c r="BR558" s="51"/>
      <c r="BS558" s="71"/>
      <c r="BT558" s="34"/>
    </row>
    <row r="559" spans="1:72" x14ac:dyDescent="0.25">
      <c r="A559" s="32"/>
      <c r="B559" s="34"/>
      <c r="C559" s="51"/>
      <c r="D559" s="51"/>
      <c r="E559" s="34"/>
      <c r="F559" s="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10"/>
      <c r="BP559" s="38"/>
      <c r="BQ559" s="34"/>
      <c r="BR559" s="51"/>
      <c r="BS559" s="71"/>
      <c r="BT559" s="34"/>
    </row>
    <row r="560" spans="1:72" x14ac:dyDescent="0.25">
      <c r="A560" s="32"/>
      <c r="B560" s="34"/>
      <c r="C560" s="51"/>
      <c r="D560" s="51"/>
      <c r="E560" s="34"/>
      <c r="F560" s="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10"/>
      <c r="BP560" s="38"/>
      <c r="BQ560" s="34"/>
      <c r="BR560" s="51"/>
      <c r="BS560" s="71"/>
      <c r="BT560" s="34"/>
    </row>
    <row r="561" spans="1:72" x14ac:dyDescent="0.25">
      <c r="A561" s="32"/>
      <c r="B561" s="34"/>
      <c r="C561" s="51"/>
      <c r="D561" s="51"/>
      <c r="E561" s="34"/>
      <c r="F561" s="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10"/>
      <c r="BP561" s="38"/>
      <c r="BQ561" s="34"/>
      <c r="BR561" s="51"/>
      <c r="BS561" s="71"/>
      <c r="BT561" s="34"/>
    </row>
    <row r="562" spans="1:72" x14ac:dyDescent="0.25">
      <c r="A562" s="32"/>
      <c r="B562" s="34"/>
      <c r="C562" s="51"/>
      <c r="D562" s="51"/>
      <c r="E562" s="34"/>
      <c r="F562" s="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10"/>
      <c r="BP562" s="38"/>
      <c r="BQ562" s="34"/>
      <c r="BR562" s="51"/>
      <c r="BS562" s="71"/>
      <c r="BT562" s="34"/>
    </row>
    <row r="563" spans="1:72" x14ac:dyDescent="0.25">
      <c r="A563" s="32"/>
      <c r="B563" s="34"/>
      <c r="C563" s="51"/>
      <c r="D563" s="51"/>
      <c r="E563" s="34"/>
      <c r="F563" s="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10"/>
      <c r="BP563" s="38"/>
      <c r="BQ563" s="34"/>
      <c r="BR563" s="51"/>
      <c r="BS563" s="71"/>
      <c r="BT563" s="34"/>
    </row>
    <row r="564" spans="1:72" x14ac:dyDescent="0.25">
      <c r="A564" s="32"/>
      <c r="B564" s="34"/>
      <c r="C564" s="51"/>
      <c r="D564" s="51"/>
      <c r="E564" s="34"/>
      <c r="F564" s="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10"/>
      <c r="BP564" s="38"/>
      <c r="BQ564" s="34"/>
      <c r="BR564" s="51"/>
      <c r="BS564" s="71"/>
      <c r="BT564" s="34"/>
    </row>
    <row r="565" spans="1:72" x14ac:dyDescent="0.25">
      <c r="A565" s="32"/>
      <c r="B565" s="34"/>
      <c r="C565" s="51"/>
      <c r="D565" s="51"/>
      <c r="E565" s="34"/>
      <c r="F565" s="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10"/>
      <c r="BP565" s="38"/>
      <c r="BQ565" s="34"/>
      <c r="BR565" s="51"/>
      <c r="BS565" s="71"/>
      <c r="BT565" s="34"/>
    </row>
    <row r="566" spans="1:72" x14ac:dyDescent="0.25">
      <c r="A566" s="32"/>
      <c r="B566" s="34"/>
      <c r="C566" s="51"/>
      <c r="D566" s="51"/>
      <c r="E566" s="34"/>
      <c r="F566" s="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10"/>
      <c r="BP566" s="38"/>
      <c r="BQ566" s="34"/>
      <c r="BR566" s="51"/>
      <c r="BS566" s="71"/>
      <c r="BT566" s="34"/>
    </row>
    <row r="567" spans="1:72" x14ac:dyDescent="0.25">
      <c r="A567" s="32"/>
      <c r="B567" s="34"/>
      <c r="C567" s="51"/>
      <c r="D567" s="51"/>
      <c r="E567" s="34"/>
      <c r="F567" s="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10"/>
      <c r="BP567" s="38"/>
      <c r="BQ567" s="34"/>
      <c r="BR567" s="51"/>
      <c r="BS567" s="71"/>
      <c r="BT567" s="34"/>
    </row>
    <row r="568" spans="1:72" x14ac:dyDescent="0.25">
      <c r="A568" s="32"/>
      <c r="B568" s="34"/>
      <c r="C568" s="51"/>
      <c r="D568" s="51"/>
      <c r="E568" s="34"/>
      <c r="F568" s="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10"/>
      <c r="BP568" s="38"/>
      <c r="BQ568" s="34"/>
      <c r="BR568" s="51"/>
      <c r="BS568" s="71"/>
      <c r="BT568" s="34"/>
    </row>
    <row r="569" spans="1:72" x14ac:dyDescent="0.25">
      <c r="A569" s="32"/>
      <c r="B569" s="34"/>
      <c r="C569" s="51"/>
      <c r="D569" s="51"/>
      <c r="E569" s="34"/>
      <c r="F569" s="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10"/>
      <c r="BP569" s="38"/>
      <c r="BQ569" s="34"/>
      <c r="BR569" s="51"/>
      <c r="BS569" s="71"/>
      <c r="BT569" s="34"/>
    </row>
    <row r="570" spans="1:72" x14ac:dyDescent="0.25">
      <c r="A570" s="32"/>
      <c r="B570" s="34"/>
      <c r="C570" s="51"/>
      <c r="D570" s="51"/>
      <c r="E570" s="34"/>
      <c r="F570" s="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10"/>
      <c r="BP570" s="38"/>
      <c r="BQ570" s="34"/>
      <c r="BR570" s="51"/>
      <c r="BS570" s="71"/>
      <c r="BT570" s="34"/>
    </row>
    <row r="571" spans="1:72" x14ac:dyDescent="0.25">
      <c r="A571" s="32"/>
      <c r="B571" s="34"/>
      <c r="C571" s="51"/>
      <c r="D571" s="51"/>
      <c r="E571" s="34"/>
      <c r="F571" s="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10"/>
      <c r="BP571" s="38"/>
      <c r="BQ571" s="34"/>
      <c r="BR571" s="51"/>
      <c r="BS571" s="71"/>
      <c r="BT571" s="34"/>
    </row>
    <row r="572" spans="1:72" x14ac:dyDescent="0.25">
      <c r="A572" s="32"/>
      <c r="B572" s="34"/>
      <c r="C572" s="51"/>
      <c r="D572" s="51"/>
      <c r="E572" s="34"/>
      <c r="F572" s="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10"/>
      <c r="BP572" s="38"/>
      <c r="BQ572" s="34"/>
      <c r="BR572" s="51"/>
      <c r="BS572" s="71"/>
      <c r="BT572" s="34"/>
    </row>
    <row r="573" spans="1:72" x14ac:dyDescent="0.25">
      <c r="A573" s="32"/>
      <c r="B573" s="34"/>
      <c r="C573" s="51"/>
      <c r="D573" s="51"/>
      <c r="E573" s="34"/>
      <c r="F573" s="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10"/>
      <c r="BP573" s="38"/>
      <c r="BQ573" s="34"/>
      <c r="BR573" s="51"/>
      <c r="BS573" s="71"/>
      <c r="BT573" s="34"/>
    </row>
    <row r="574" spans="1:72" x14ac:dyDescent="0.25">
      <c r="A574" s="32"/>
      <c r="B574" s="34"/>
      <c r="C574" s="51"/>
      <c r="D574" s="51"/>
      <c r="E574" s="34"/>
      <c r="F574" s="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10"/>
      <c r="BP574" s="38"/>
      <c r="BQ574" s="34"/>
      <c r="BR574" s="51"/>
      <c r="BS574" s="71"/>
      <c r="BT574" s="34"/>
    </row>
    <row r="575" spans="1:72" x14ac:dyDescent="0.25">
      <c r="A575" s="32"/>
      <c r="B575" s="34"/>
      <c r="C575" s="51"/>
      <c r="D575" s="51"/>
      <c r="E575" s="34"/>
      <c r="F575" s="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10"/>
      <c r="BP575" s="38"/>
      <c r="BQ575" s="34"/>
      <c r="BR575" s="51"/>
      <c r="BS575" s="71"/>
      <c r="BT575" s="34"/>
    </row>
    <row r="576" spans="1:72" x14ac:dyDescent="0.25">
      <c r="A576" s="32"/>
      <c r="B576" s="34"/>
      <c r="C576" s="51"/>
      <c r="D576" s="51"/>
      <c r="E576" s="34"/>
      <c r="F576" s="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10"/>
      <c r="BP576" s="38"/>
      <c r="BQ576" s="34"/>
      <c r="BR576" s="51"/>
      <c r="BS576" s="71"/>
      <c r="BT576" s="34"/>
    </row>
    <row r="577" spans="1:72" x14ac:dyDescent="0.25">
      <c r="A577" s="32"/>
      <c r="B577" s="34"/>
      <c r="C577" s="51"/>
      <c r="D577" s="51"/>
      <c r="E577" s="34"/>
      <c r="F577" s="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10"/>
      <c r="BP577" s="38"/>
      <c r="BQ577" s="34"/>
      <c r="BR577" s="51"/>
      <c r="BS577" s="71"/>
      <c r="BT577" s="34"/>
    </row>
    <row r="578" spans="1:72" x14ac:dyDescent="0.25">
      <c r="A578" s="32"/>
      <c r="B578" s="34"/>
      <c r="C578" s="51"/>
      <c r="D578" s="51"/>
      <c r="E578" s="34"/>
      <c r="F578" s="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10"/>
      <c r="BP578" s="38"/>
      <c r="BQ578" s="34"/>
      <c r="BR578" s="51"/>
      <c r="BS578" s="71"/>
      <c r="BT578" s="34"/>
    </row>
    <row r="579" spans="1:72" x14ac:dyDescent="0.25">
      <c r="A579" s="32"/>
      <c r="B579" s="34"/>
      <c r="C579" s="51"/>
      <c r="D579" s="51"/>
      <c r="E579" s="34"/>
      <c r="F579" s="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10"/>
      <c r="BP579" s="38"/>
      <c r="BQ579" s="34"/>
      <c r="BR579" s="51"/>
      <c r="BS579" s="71"/>
      <c r="BT579" s="34"/>
    </row>
    <row r="580" spans="1:72" x14ac:dyDescent="0.25">
      <c r="A580" s="32"/>
      <c r="B580" s="34"/>
      <c r="C580" s="51"/>
      <c r="D580" s="51"/>
      <c r="E580" s="34"/>
      <c r="F580" s="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10"/>
      <c r="BP580" s="38"/>
      <c r="BQ580" s="34"/>
      <c r="BR580" s="51"/>
      <c r="BS580" s="71"/>
      <c r="BT580" s="34"/>
    </row>
    <row r="581" spans="1:72" x14ac:dyDescent="0.25">
      <c r="A581" s="32"/>
      <c r="B581" s="34"/>
      <c r="C581" s="51"/>
      <c r="D581" s="51"/>
      <c r="E581" s="34"/>
      <c r="F581" s="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10"/>
      <c r="BP581" s="38"/>
      <c r="BQ581" s="34"/>
      <c r="BR581" s="51"/>
      <c r="BS581" s="71"/>
      <c r="BT581" s="34"/>
    </row>
    <row r="582" spans="1:72" x14ac:dyDescent="0.25">
      <c r="A582" s="32"/>
      <c r="B582" s="34"/>
      <c r="C582" s="51"/>
      <c r="D582" s="51"/>
      <c r="E582" s="34"/>
      <c r="F582" s="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10"/>
      <c r="BP582" s="38"/>
      <c r="BQ582" s="34"/>
      <c r="BR582" s="51"/>
      <c r="BS582" s="71"/>
      <c r="BT582" s="34"/>
    </row>
    <row r="583" spans="1:72" x14ac:dyDescent="0.25">
      <c r="A583" s="32"/>
      <c r="B583" s="34"/>
      <c r="C583" s="51"/>
      <c r="D583" s="51"/>
      <c r="E583" s="34"/>
      <c r="F583" s="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10"/>
      <c r="BP583" s="38"/>
      <c r="BQ583" s="34"/>
      <c r="BR583" s="51"/>
      <c r="BS583" s="71"/>
      <c r="BT583" s="34"/>
    </row>
    <row r="584" spans="1:72" x14ac:dyDescent="0.25">
      <c r="A584" s="32"/>
      <c r="B584" s="34"/>
      <c r="C584" s="51"/>
      <c r="D584" s="51"/>
      <c r="E584" s="34"/>
      <c r="F584" s="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10"/>
      <c r="BP584" s="38"/>
      <c r="BQ584" s="34"/>
      <c r="BR584" s="51"/>
      <c r="BS584" s="71"/>
      <c r="BT584" s="34"/>
    </row>
    <row r="585" spans="1:72" x14ac:dyDescent="0.25">
      <c r="A585" s="32"/>
      <c r="B585" s="34"/>
      <c r="C585" s="51"/>
      <c r="D585" s="51"/>
      <c r="E585" s="34"/>
      <c r="F585" s="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10"/>
      <c r="BP585" s="38"/>
      <c r="BQ585" s="34"/>
      <c r="BR585" s="51"/>
      <c r="BS585" s="71"/>
      <c r="BT585" s="34"/>
    </row>
    <row r="586" spans="1:72" x14ac:dyDescent="0.25">
      <c r="A586" s="32"/>
      <c r="B586" s="34"/>
      <c r="C586" s="51"/>
      <c r="D586" s="51"/>
      <c r="E586" s="34"/>
      <c r="F586" s="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10"/>
      <c r="BP586" s="38"/>
      <c r="BQ586" s="34"/>
      <c r="BR586" s="51"/>
      <c r="BS586" s="71"/>
      <c r="BT586" s="34"/>
    </row>
    <row r="587" spans="1:72" x14ac:dyDescent="0.25">
      <c r="A587" s="32"/>
      <c r="B587" s="34"/>
      <c r="C587" s="51"/>
      <c r="D587" s="51"/>
      <c r="E587" s="34"/>
      <c r="F587" s="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10"/>
      <c r="BP587" s="38"/>
      <c r="BQ587" s="34"/>
      <c r="BR587" s="51"/>
      <c r="BS587" s="71"/>
      <c r="BT587" s="34"/>
    </row>
    <row r="588" spans="1:72" x14ac:dyDescent="0.25">
      <c r="A588" s="32"/>
      <c r="B588" s="34"/>
      <c r="C588" s="51"/>
      <c r="D588" s="51"/>
      <c r="E588" s="34"/>
      <c r="F588" s="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10"/>
      <c r="BP588" s="38"/>
      <c r="BQ588" s="34"/>
      <c r="BR588" s="51"/>
      <c r="BS588" s="71"/>
      <c r="BT588" s="34"/>
    </row>
    <row r="589" spans="1:72" x14ac:dyDescent="0.25">
      <c r="A589" s="32"/>
      <c r="B589" s="34"/>
      <c r="C589" s="51"/>
      <c r="D589" s="51"/>
      <c r="E589" s="34"/>
      <c r="F589" s="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10"/>
      <c r="BP589" s="38"/>
      <c r="BQ589" s="34"/>
      <c r="BR589" s="51"/>
      <c r="BS589" s="71"/>
      <c r="BT589" s="34"/>
    </row>
    <row r="590" spans="1:72" x14ac:dyDescent="0.25">
      <c r="A590" s="32"/>
      <c r="B590" s="34"/>
      <c r="C590" s="51"/>
      <c r="D590" s="51"/>
      <c r="E590" s="34"/>
      <c r="F590" s="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10"/>
      <c r="BP590" s="38"/>
      <c r="BQ590" s="34"/>
      <c r="BR590" s="51"/>
      <c r="BS590" s="71"/>
      <c r="BT590" s="34"/>
    </row>
    <row r="591" spans="1:72" x14ac:dyDescent="0.25">
      <c r="A591" s="32"/>
      <c r="B591" s="34"/>
      <c r="C591" s="51"/>
      <c r="D591" s="51"/>
      <c r="E591" s="34"/>
      <c r="F591" s="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10"/>
      <c r="BP591" s="38"/>
      <c r="BQ591" s="34"/>
      <c r="BR591" s="51"/>
      <c r="BS591" s="71"/>
      <c r="BT591" s="34"/>
    </row>
    <row r="592" spans="1:72" x14ac:dyDescent="0.25">
      <c r="A592" s="32"/>
      <c r="B592" s="34"/>
      <c r="C592" s="51"/>
      <c r="D592" s="51"/>
      <c r="E592" s="34"/>
      <c r="F592" s="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10"/>
      <c r="BP592" s="38"/>
      <c r="BQ592" s="34"/>
      <c r="BR592" s="51"/>
      <c r="BS592" s="71"/>
      <c r="BT592" s="34"/>
    </row>
    <row r="593" spans="1:72" x14ac:dyDescent="0.25">
      <c r="A593" s="32"/>
      <c r="B593" s="34"/>
      <c r="C593" s="51"/>
      <c r="D593" s="51"/>
      <c r="E593" s="34"/>
      <c r="F593" s="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10"/>
      <c r="BP593" s="38"/>
      <c r="BQ593" s="34"/>
      <c r="BR593" s="51"/>
      <c r="BS593" s="71"/>
      <c r="BT593" s="34"/>
    </row>
    <row r="594" spans="1:72" x14ac:dyDescent="0.25">
      <c r="A594" s="32"/>
      <c r="B594" s="34"/>
      <c r="C594" s="51"/>
      <c r="D594" s="51"/>
      <c r="E594" s="34"/>
      <c r="F594" s="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10"/>
      <c r="BP594" s="38"/>
      <c r="BQ594" s="34"/>
      <c r="BR594" s="51"/>
      <c r="BS594" s="71"/>
      <c r="BT594" s="34"/>
    </row>
    <row r="595" spans="1:72" x14ac:dyDescent="0.25">
      <c r="A595" s="32"/>
      <c r="B595" s="34"/>
      <c r="C595" s="51"/>
      <c r="D595" s="51"/>
      <c r="E595" s="34"/>
      <c r="F595" s="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10"/>
      <c r="BP595" s="38"/>
      <c r="BQ595" s="34"/>
      <c r="BR595" s="51"/>
      <c r="BS595" s="71"/>
      <c r="BT595" s="34"/>
    </row>
    <row r="596" spans="1:72" x14ac:dyDescent="0.25">
      <c r="A596" s="32"/>
      <c r="B596" s="34"/>
      <c r="C596" s="51"/>
      <c r="D596" s="51"/>
      <c r="E596" s="34"/>
      <c r="F596" s="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10"/>
      <c r="BP596" s="38"/>
      <c r="BQ596" s="34"/>
      <c r="BR596" s="51"/>
      <c r="BS596" s="71"/>
      <c r="BT596" s="34"/>
    </row>
    <row r="597" spans="1:72" x14ac:dyDescent="0.25">
      <c r="A597" s="32"/>
      <c r="B597" s="34"/>
      <c r="C597" s="51"/>
      <c r="D597" s="51"/>
      <c r="E597" s="34"/>
      <c r="F597" s="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10"/>
      <c r="BP597" s="38"/>
      <c r="BQ597" s="34"/>
      <c r="BR597" s="51"/>
      <c r="BS597" s="71"/>
      <c r="BT597" s="34"/>
    </row>
    <row r="598" spans="1:72" x14ac:dyDescent="0.25">
      <c r="A598" s="32"/>
      <c r="B598" s="34"/>
      <c r="C598" s="51"/>
      <c r="D598" s="51"/>
      <c r="E598" s="34"/>
      <c r="F598" s="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10"/>
      <c r="BP598" s="38"/>
      <c r="BQ598" s="34"/>
      <c r="BR598" s="51"/>
      <c r="BS598" s="71"/>
      <c r="BT598" s="34"/>
    </row>
    <row r="599" spans="1:72" x14ac:dyDescent="0.25">
      <c r="A599" s="32"/>
      <c r="B599" s="34"/>
      <c r="C599" s="51"/>
      <c r="D599" s="51"/>
      <c r="E599" s="34"/>
      <c r="F599" s="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10"/>
      <c r="BP599" s="38"/>
      <c r="BQ599" s="34"/>
      <c r="BR599" s="51"/>
      <c r="BS599" s="71"/>
      <c r="BT599" s="34"/>
    </row>
    <row r="600" spans="1:72" x14ac:dyDescent="0.25">
      <c r="A600" s="32"/>
      <c r="B600" s="34"/>
      <c r="C600" s="51"/>
      <c r="D600" s="51"/>
      <c r="E600" s="34"/>
      <c r="F600" s="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10"/>
      <c r="BP600" s="38"/>
      <c r="BQ600" s="34"/>
      <c r="BR600" s="51"/>
      <c r="BS600" s="71"/>
      <c r="BT600" s="34"/>
    </row>
    <row r="601" spans="1:72" x14ac:dyDescent="0.25">
      <c r="A601" s="32"/>
      <c r="B601" s="34"/>
      <c r="C601" s="51"/>
      <c r="D601" s="51"/>
      <c r="E601" s="34"/>
      <c r="F601" s="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10"/>
      <c r="BP601" s="38"/>
      <c r="BQ601" s="34"/>
      <c r="BR601" s="51"/>
      <c r="BS601" s="71"/>
      <c r="BT601" s="34"/>
    </row>
    <row r="602" spans="1:72" x14ac:dyDescent="0.25">
      <c r="A602" s="32"/>
      <c r="B602" s="34"/>
      <c r="C602" s="51"/>
      <c r="D602" s="51"/>
      <c r="E602" s="34"/>
      <c r="F602" s="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10"/>
      <c r="BP602" s="38"/>
      <c r="BQ602" s="34"/>
      <c r="BR602" s="51"/>
      <c r="BS602" s="71"/>
      <c r="BT602" s="34"/>
    </row>
    <row r="603" spans="1:72" x14ac:dyDescent="0.25">
      <c r="A603" s="32"/>
      <c r="B603" s="34"/>
      <c r="C603" s="51"/>
      <c r="D603" s="51"/>
      <c r="E603" s="34"/>
      <c r="F603" s="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10"/>
      <c r="BP603" s="38"/>
      <c r="BQ603" s="34"/>
      <c r="BR603" s="51"/>
      <c r="BS603" s="71"/>
      <c r="BT603" s="34"/>
    </row>
    <row r="604" spans="1:72" x14ac:dyDescent="0.25">
      <c r="A604" s="32"/>
      <c r="B604" s="34"/>
      <c r="C604" s="51"/>
      <c r="D604" s="51"/>
      <c r="E604" s="34"/>
      <c r="F604" s="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10"/>
      <c r="BP604" s="38"/>
      <c r="BQ604" s="34"/>
      <c r="BR604" s="51"/>
      <c r="BS604" s="71"/>
      <c r="BT604" s="34"/>
    </row>
    <row r="605" spans="1:72" x14ac:dyDescent="0.25">
      <c r="A605" s="32"/>
      <c r="B605" s="34"/>
      <c r="C605" s="51"/>
      <c r="D605" s="51"/>
      <c r="E605" s="34"/>
      <c r="F605" s="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10"/>
      <c r="BP605" s="38"/>
      <c r="BQ605" s="34"/>
      <c r="BR605" s="51"/>
      <c r="BS605" s="71"/>
      <c r="BT605" s="34"/>
    </row>
    <row r="606" spans="1:72" x14ac:dyDescent="0.25">
      <c r="A606" s="32"/>
      <c r="B606" s="34"/>
      <c r="C606" s="51"/>
      <c r="D606" s="51"/>
      <c r="E606" s="34"/>
      <c r="F606" s="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10"/>
      <c r="BP606" s="38"/>
      <c r="BQ606" s="34"/>
      <c r="BR606" s="51"/>
      <c r="BS606" s="71"/>
      <c r="BT606" s="34"/>
    </row>
    <row r="607" spans="1:72" x14ac:dyDescent="0.25">
      <c r="A607" s="32"/>
      <c r="B607" s="34"/>
      <c r="C607" s="51"/>
      <c r="D607" s="51"/>
      <c r="E607" s="34"/>
      <c r="F607" s="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10"/>
      <c r="BP607" s="38"/>
      <c r="BQ607" s="34"/>
      <c r="BR607" s="51"/>
      <c r="BS607" s="71"/>
      <c r="BT607" s="34"/>
    </row>
    <row r="608" spans="1:72" x14ac:dyDescent="0.25">
      <c r="A608" s="32"/>
      <c r="B608" s="34"/>
      <c r="C608" s="51"/>
      <c r="D608" s="51"/>
      <c r="E608" s="34"/>
      <c r="F608" s="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10"/>
      <c r="BP608" s="38"/>
      <c r="BQ608" s="34"/>
      <c r="BR608" s="51"/>
      <c r="BS608" s="71"/>
      <c r="BT608" s="34"/>
    </row>
    <row r="609" spans="1:72" x14ac:dyDescent="0.25">
      <c r="A609" s="32"/>
      <c r="B609" s="34"/>
      <c r="C609" s="51"/>
      <c r="D609" s="51"/>
      <c r="E609" s="34"/>
      <c r="F609" s="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10"/>
      <c r="BP609" s="38"/>
      <c r="BQ609" s="34"/>
      <c r="BR609" s="51"/>
      <c r="BS609" s="71"/>
      <c r="BT609" s="34"/>
    </row>
    <row r="610" spans="1:72" x14ac:dyDescent="0.25">
      <c r="A610" s="32"/>
      <c r="B610" s="34"/>
      <c r="C610" s="51"/>
      <c r="D610" s="51"/>
      <c r="E610" s="34"/>
      <c r="F610" s="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10"/>
      <c r="BP610" s="38"/>
      <c r="BQ610" s="34"/>
      <c r="BR610" s="51"/>
      <c r="BS610" s="71"/>
      <c r="BT610" s="34"/>
    </row>
    <row r="611" spans="1:72" x14ac:dyDescent="0.25">
      <c r="A611" s="32"/>
      <c r="B611" s="34"/>
      <c r="C611" s="51"/>
      <c r="D611" s="51"/>
      <c r="E611" s="34"/>
      <c r="F611" s="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10"/>
      <c r="BP611" s="38"/>
      <c r="BQ611" s="34"/>
      <c r="BR611" s="51"/>
      <c r="BS611" s="71"/>
      <c r="BT611" s="34"/>
    </row>
    <row r="612" spans="1:72" x14ac:dyDescent="0.25">
      <c r="A612" s="32"/>
      <c r="B612" s="34"/>
      <c r="C612" s="51"/>
      <c r="D612" s="51"/>
      <c r="E612" s="34"/>
      <c r="F612" s="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10"/>
      <c r="BP612" s="38"/>
      <c r="BQ612" s="34"/>
      <c r="BR612" s="51"/>
      <c r="BS612" s="71"/>
      <c r="BT612" s="34"/>
    </row>
    <row r="613" spans="1:72" x14ac:dyDescent="0.25">
      <c r="A613" s="32"/>
      <c r="B613" s="34"/>
      <c r="C613" s="51"/>
      <c r="D613" s="51"/>
      <c r="E613" s="34"/>
      <c r="F613" s="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10"/>
      <c r="BP613" s="38"/>
      <c r="BQ613" s="34"/>
      <c r="BR613" s="51"/>
      <c r="BS613" s="71"/>
      <c r="BT613" s="34"/>
    </row>
    <row r="614" spans="1:72" x14ac:dyDescent="0.25">
      <c r="A614" s="32"/>
      <c r="B614" s="34"/>
      <c r="C614" s="51"/>
      <c r="D614" s="51"/>
      <c r="E614" s="34"/>
      <c r="F614" s="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10"/>
      <c r="BP614" s="38"/>
      <c r="BQ614" s="34"/>
      <c r="BR614" s="51"/>
      <c r="BS614" s="71"/>
      <c r="BT614" s="34"/>
    </row>
    <row r="615" spans="1:72" x14ac:dyDescent="0.25">
      <c r="A615" s="32"/>
      <c r="B615" s="34"/>
      <c r="C615" s="51"/>
      <c r="D615" s="51"/>
      <c r="E615" s="34"/>
      <c r="F615" s="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10"/>
      <c r="BP615" s="38"/>
      <c r="BQ615" s="34"/>
      <c r="BR615" s="51"/>
      <c r="BS615" s="71"/>
      <c r="BT615" s="34"/>
    </row>
    <row r="616" spans="1:72" x14ac:dyDescent="0.25">
      <c r="A616" s="32"/>
      <c r="B616" s="34"/>
      <c r="C616" s="51"/>
      <c r="D616" s="51"/>
      <c r="E616" s="34"/>
      <c r="F616" s="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10"/>
      <c r="BP616" s="38"/>
      <c r="BQ616" s="34"/>
      <c r="BR616" s="51"/>
      <c r="BS616" s="71"/>
      <c r="BT616" s="34"/>
    </row>
    <row r="617" spans="1:72" x14ac:dyDescent="0.25">
      <c r="A617" s="32"/>
      <c r="B617" s="34"/>
      <c r="C617" s="51"/>
      <c r="D617" s="51"/>
      <c r="E617" s="34"/>
      <c r="F617" s="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10"/>
      <c r="BP617" s="38"/>
      <c r="BQ617" s="34"/>
      <c r="BR617" s="51"/>
      <c r="BS617" s="71"/>
      <c r="BT617" s="34"/>
    </row>
    <row r="618" spans="1:72" x14ac:dyDescent="0.25">
      <c r="A618" s="32"/>
      <c r="B618" s="34"/>
      <c r="C618" s="51"/>
      <c r="D618" s="51"/>
      <c r="E618" s="34"/>
      <c r="F618" s="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10"/>
      <c r="BP618" s="38"/>
      <c r="BQ618" s="34"/>
      <c r="BR618" s="51"/>
      <c r="BS618" s="71"/>
      <c r="BT618" s="34"/>
    </row>
    <row r="619" spans="1:72" x14ac:dyDescent="0.25">
      <c r="A619" s="32"/>
      <c r="B619" s="34"/>
      <c r="C619" s="51"/>
      <c r="D619" s="51"/>
      <c r="E619" s="34"/>
      <c r="F619" s="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10"/>
      <c r="BP619" s="38"/>
      <c r="BQ619" s="34"/>
      <c r="BR619" s="51"/>
      <c r="BS619" s="71"/>
      <c r="BT619" s="34"/>
    </row>
    <row r="620" spans="1:72" x14ac:dyDescent="0.25">
      <c r="A620" s="32"/>
      <c r="B620" s="34"/>
      <c r="C620" s="51"/>
      <c r="D620" s="51"/>
      <c r="E620" s="34"/>
      <c r="F620" s="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10"/>
      <c r="BP620" s="38"/>
      <c r="BQ620" s="34"/>
      <c r="BR620" s="51"/>
      <c r="BS620" s="71"/>
      <c r="BT620" s="34"/>
    </row>
    <row r="621" spans="1:72" x14ac:dyDescent="0.25">
      <c r="A621" s="32"/>
      <c r="B621" s="34"/>
      <c r="C621" s="51"/>
      <c r="D621" s="51"/>
      <c r="E621" s="34"/>
      <c r="F621" s="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10"/>
      <c r="BP621" s="38"/>
      <c r="BQ621" s="34"/>
      <c r="BR621" s="51"/>
      <c r="BS621" s="71"/>
      <c r="BT621" s="34"/>
    </row>
    <row r="622" spans="1:72" x14ac:dyDescent="0.25">
      <c r="A622" s="32"/>
      <c r="B622" s="34"/>
      <c r="C622" s="51"/>
      <c r="D622" s="51"/>
      <c r="E622" s="34"/>
      <c r="F622" s="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10"/>
      <c r="BP622" s="38"/>
      <c r="BQ622" s="34"/>
      <c r="BR622" s="51"/>
      <c r="BS622" s="71"/>
      <c r="BT622" s="34"/>
    </row>
    <row r="623" spans="1:72" x14ac:dyDescent="0.25">
      <c r="A623" s="32"/>
      <c r="B623" s="34"/>
      <c r="C623" s="51"/>
      <c r="D623" s="51"/>
      <c r="E623" s="34"/>
      <c r="F623" s="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10"/>
      <c r="BP623" s="38"/>
      <c r="BQ623" s="34"/>
      <c r="BR623" s="51"/>
      <c r="BS623" s="71"/>
      <c r="BT623" s="34"/>
    </row>
    <row r="624" spans="1:72" x14ac:dyDescent="0.25">
      <c r="A624" s="32"/>
      <c r="B624" s="34"/>
      <c r="C624" s="51"/>
      <c r="D624" s="51"/>
      <c r="E624" s="34"/>
      <c r="F624" s="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10"/>
      <c r="BP624" s="38"/>
      <c r="BQ624" s="34"/>
      <c r="BR624" s="51"/>
      <c r="BS624" s="71"/>
      <c r="BT624" s="34"/>
    </row>
    <row r="625" spans="1:72" x14ac:dyDescent="0.25">
      <c r="A625" s="32"/>
      <c r="B625" s="34"/>
      <c r="C625" s="51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10"/>
      <c r="BP625" s="38"/>
      <c r="BQ625" s="34"/>
      <c r="BR625" s="51"/>
      <c r="BS625" s="71"/>
      <c r="BT625" s="34"/>
    </row>
    <row r="626" spans="1:72" x14ac:dyDescent="0.25">
      <c r="A626" s="32"/>
      <c r="B626" s="34"/>
      <c r="C626" s="51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10"/>
      <c r="BP626" s="38"/>
      <c r="BQ626" s="34"/>
      <c r="BR626" s="51"/>
      <c r="BS626" s="71"/>
      <c r="BT626" s="34"/>
    </row>
    <row r="627" spans="1:72" x14ac:dyDescent="0.25">
      <c r="A627" s="32"/>
      <c r="B627" s="34"/>
      <c r="C627" s="51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10"/>
      <c r="BP627" s="38"/>
      <c r="BQ627" s="34"/>
      <c r="BR627" s="51"/>
      <c r="BS627" s="71"/>
      <c r="BT627" s="34"/>
    </row>
    <row r="628" spans="1:72" x14ac:dyDescent="0.25">
      <c r="A628" s="32"/>
      <c r="B628" s="34"/>
      <c r="C628" s="51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10"/>
      <c r="BP628" s="38"/>
      <c r="BQ628" s="34"/>
      <c r="BR628" s="51"/>
      <c r="BS628" s="71"/>
      <c r="BT628" s="34"/>
    </row>
    <row r="629" spans="1:72" x14ac:dyDescent="0.25">
      <c r="A629" s="32"/>
      <c r="B629" s="34"/>
      <c r="C629" s="51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10"/>
      <c r="BP629" s="38"/>
      <c r="BQ629" s="34"/>
      <c r="BR629" s="51"/>
      <c r="BS629" s="71"/>
      <c r="BT629" s="34"/>
    </row>
    <row r="630" spans="1:72" x14ac:dyDescent="0.25">
      <c r="A630" s="32"/>
      <c r="B630" s="34"/>
      <c r="C630" s="51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10"/>
      <c r="BP630" s="38"/>
      <c r="BQ630" s="34"/>
      <c r="BR630" s="51"/>
      <c r="BS630" s="71"/>
      <c r="BT630" s="34"/>
    </row>
    <row r="631" spans="1:72" x14ac:dyDescent="0.25">
      <c r="A631" s="32"/>
      <c r="B631" s="34"/>
      <c r="C631" s="51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10"/>
      <c r="BP631" s="38"/>
      <c r="BQ631" s="34"/>
      <c r="BR631" s="51"/>
      <c r="BS631" s="71"/>
      <c r="BT631" s="34"/>
    </row>
    <row r="632" spans="1:72" x14ac:dyDescent="0.25">
      <c r="A632" s="32"/>
      <c r="B632" s="34"/>
      <c r="C632" s="51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10"/>
      <c r="BP632" s="38"/>
      <c r="BQ632" s="34"/>
      <c r="BR632" s="51"/>
      <c r="BS632" s="71"/>
      <c r="BT632" s="34"/>
    </row>
    <row r="633" spans="1:72" x14ac:dyDescent="0.25">
      <c r="A633" s="32"/>
      <c r="B633" s="34"/>
      <c r="C633" s="51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10"/>
      <c r="BP633" s="38"/>
      <c r="BQ633" s="34"/>
      <c r="BR633" s="51"/>
      <c r="BS633" s="71"/>
      <c r="BT633" s="34"/>
    </row>
    <row r="634" spans="1:72" x14ac:dyDescent="0.25">
      <c r="A634" s="32"/>
      <c r="B634" s="34"/>
      <c r="C634" s="51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10"/>
      <c r="BP634" s="38"/>
      <c r="BQ634" s="34"/>
      <c r="BR634" s="51"/>
      <c r="BS634" s="71"/>
      <c r="BT634" s="34"/>
    </row>
    <row r="635" spans="1:72" x14ac:dyDescent="0.25">
      <c r="A635" s="32"/>
      <c r="B635" s="34"/>
      <c r="C635" s="51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10"/>
      <c r="BP635" s="38"/>
      <c r="BQ635" s="34"/>
      <c r="BR635" s="51"/>
      <c r="BS635" s="71"/>
      <c r="BT635" s="34"/>
    </row>
    <row r="636" spans="1:72" x14ac:dyDescent="0.25">
      <c r="A636" s="32"/>
      <c r="B636" s="34"/>
      <c r="C636" s="51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10"/>
      <c r="BP636" s="38"/>
      <c r="BQ636" s="34"/>
      <c r="BR636" s="51"/>
      <c r="BS636" s="71"/>
      <c r="BT636" s="34"/>
    </row>
    <row r="637" spans="1:72" x14ac:dyDescent="0.25">
      <c r="A637" s="32"/>
      <c r="B637" s="34"/>
      <c r="C637" s="51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10"/>
      <c r="BP637" s="38"/>
      <c r="BQ637" s="34"/>
      <c r="BR637" s="51"/>
      <c r="BS637" s="71"/>
      <c r="BT637" s="34"/>
    </row>
    <row r="638" spans="1:72" x14ac:dyDescent="0.25">
      <c r="A638" s="32"/>
      <c r="B638" s="34"/>
      <c r="C638" s="51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10"/>
      <c r="BP638" s="38"/>
      <c r="BQ638" s="34"/>
      <c r="BR638" s="51"/>
      <c r="BS638" s="71"/>
      <c r="BT638" s="34"/>
    </row>
    <row r="639" spans="1:72" x14ac:dyDescent="0.25">
      <c r="A639" s="32"/>
      <c r="B639" s="34"/>
      <c r="C639" s="51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10"/>
      <c r="BP639" s="38"/>
      <c r="BQ639" s="34"/>
      <c r="BR639" s="51"/>
      <c r="BS639" s="71"/>
      <c r="BT639" s="34"/>
    </row>
    <row r="640" spans="1:72" x14ac:dyDescent="0.25">
      <c r="A640" s="32"/>
      <c r="B640" s="34"/>
      <c r="C640" s="51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10"/>
      <c r="BP640" s="38"/>
      <c r="BQ640" s="34"/>
      <c r="BR640" s="51"/>
      <c r="BS640" s="71"/>
      <c r="BT640" s="34"/>
    </row>
    <row r="641" spans="1:72" x14ac:dyDescent="0.25">
      <c r="A641" s="32"/>
      <c r="B641" s="34"/>
      <c r="C641" s="51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10"/>
      <c r="BP641" s="38"/>
      <c r="BQ641" s="34"/>
      <c r="BR641" s="51"/>
      <c r="BS641" s="71"/>
      <c r="BT641" s="34"/>
    </row>
    <row r="642" spans="1:72" x14ac:dyDescent="0.25">
      <c r="A642" s="32"/>
      <c r="B642" s="34"/>
      <c r="C642" s="51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10"/>
      <c r="BP642" s="38"/>
      <c r="BQ642" s="34"/>
      <c r="BR642" s="51"/>
      <c r="BS642" s="71"/>
      <c r="BT642" s="34"/>
    </row>
    <row r="643" spans="1:72" x14ac:dyDescent="0.25">
      <c r="A643" s="32"/>
      <c r="B643" s="34"/>
      <c r="C643" s="51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10"/>
      <c r="BP643" s="38"/>
      <c r="BQ643" s="34"/>
      <c r="BR643" s="51"/>
      <c r="BS643" s="71"/>
      <c r="BT643" s="34"/>
    </row>
    <row r="644" spans="1:72" x14ac:dyDescent="0.25">
      <c r="A644" s="32"/>
      <c r="B644" s="34"/>
      <c r="C644" s="51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10"/>
      <c r="BP644" s="38"/>
      <c r="BQ644" s="34"/>
      <c r="BR644" s="51"/>
      <c r="BS644" s="71"/>
      <c r="BT644" s="34"/>
    </row>
    <row r="645" spans="1:72" x14ac:dyDescent="0.25">
      <c r="A645" s="32"/>
      <c r="B645" s="34"/>
      <c r="C645" s="51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10"/>
      <c r="BP645" s="38"/>
      <c r="BQ645" s="34"/>
      <c r="BR645" s="51"/>
      <c r="BS645" s="71"/>
      <c r="BT645" s="34"/>
    </row>
    <row r="646" spans="1:72" x14ac:dyDescent="0.25">
      <c r="A646" s="32"/>
      <c r="B646" s="34"/>
      <c r="C646" s="51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10"/>
      <c r="BP646" s="38"/>
      <c r="BQ646" s="34"/>
      <c r="BR646" s="51"/>
      <c r="BS646" s="71"/>
      <c r="BT646" s="34"/>
    </row>
    <row r="647" spans="1:72" x14ac:dyDescent="0.25">
      <c r="A647" s="32"/>
      <c r="B647" s="34"/>
      <c r="C647" s="51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10"/>
      <c r="BP647" s="38"/>
      <c r="BQ647" s="34"/>
      <c r="BR647" s="51"/>
      <c r="BS647" s="71"/>
      <c r="BT647" s="34"/>
    </row>
    <row r="648" spans="1:72" x14ac:dyDescent="0.25">
      <c r="A648" s="32"/>
      <c r="B648" s="34"/>
      <c r="C648" s="51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10"/>
      <c r="BP648" s="38"/>
      <c r="BQ648" s="34"/>
      <c r="BR648" s="51"/>
      <c r="BS648" s="71"/>
      <c r="BT648" s="34"/>
    </row>
    <row r="649" spans="1:72" x14ac:dyDescent="0.25">
      <c r="A649" s="32"/>
      <c r="B649" s="34"/>
      <c r="C649" s="51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10"/>
      <c r="BP649" s="38"/>
      <c r="BQ649" s="34"/>
      <c r="BR649" s="51"/>
      <c r="BS649" s="71"/>
      <c r="BT649" s="34"/>
    </row>
    <row r="650" spans="1:72" x14ac:dyDescent="0.25">
      <c r="A650" s="32"/>
      <c r="B650" s="34"/>
      <c r="C650" s="51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10"/>
      <c r="BP650" s="38"/>
      <c r="BQ650" s="34"/>
      <c r="BR650" s="51"/>
      <c r="BS650" s="71"/>
      <c r="BT650" s="34"/>
    </row>
    <row r="651" spans="1:72" x14ac:dyDescent="0.25">
      <c r="A651" s="32"/>
      <c r="B651" s="34"/>
      <c r="C651" s="51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10"/>
      <c r="BP651" s="38"/>
      <c r="BQ651" s="34"/>
      <c r="BR651" s="51"/>
      <c r="BS651" s="71"/>
      <c r="BT651" s="34"/>
    </row>
    <row r="652" spans="1:72" x14ac:dyDescent="0.25">
      <c r="A652" s="32"/>
      <c r="B652" s="34"/>
      <c r="C652" s="51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10"/>
      <c r="BP652" s="38"/>
      <c r="BQ652" s="34"/>
      <c r="BR652" s="51"/>
      <c r="BS652" s="71"/>
      <c r="BT652" s="34"/>
    </row>
    <row r="653" spans="1:72" x14ac:dyDescent="0.25">
      <c r="A653" s="32"/>
      <c r="B653" s="34"/>
      <c r="C653" s="51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10"/>
      <c r="BP653" s="38"/>
      <c r="BQ653" s="34"/>
      <c r="BR653" s="51"/>
      <c r="BS653" s="71"/>
      <c r="BT653" s="34"/>
    </row>
    <row r="654" spans="1:72" x14ac:dyDescent="0.25">
      <c r="A654" s="32"/>
      <c r="B654" s="34"/>
      <c r="C654" s="51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10"/>
      <c r="BP654" s="38"/>
      <c r="BQ654" s="34"/>
      <c r="BR654" s="51"/>
      <c r="BS654" s="71"/>
      <c r="BT654" s="34"/>
    </row>
    <row r="655" spans="1:72" x14ac:dyDescent="0.25">
      <c r="A655" s="32"/>
      <c r="B655" s="34"/>
      <c r="C655" s="51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10"/>
      <c r="BP655" s="38"/>
      <c r="BQ655" s="34"/>
      <c r="BR655" s="51"/>
      <c r="BS655" s="71"/>
      <c r="BT655" s="34"/>
    </row>
    <row r="656" spans="1:72" x14ac:dyDescent="0.25">
      <c r="A656" s="32"/>
      <c r="B656" s="34"/>
      <c r="C656" s="51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10"/>
      <c r="BP656" s="38"/>
      <c r="BQ656" s="34"/>
      <c r="BR656" s="51"/>
      <c r="BS656" s="71"/>
      <c r="BT656" s="34"/>
    </row>
    <row r="657" spans="1:72" x14ac:dyDescent="0.25">
      <c r="A657" s="32"/>
      <c r="B657" s="34"/>
      <c r="C657" s="51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10"/>
      <c r="BP657" s="38"/>
      <c r="BQ657" s="34"/>
      <c r="BR657" s="51"/>
      <c r="BS657" s="71"/>
      <c r="BT657" s="34"/>
    </row>
    <row r="658" spans="1:72" x14ac:dyDescent="0.25">
      <c r="A658" s="32"/>
      <c r="B658" s="34"/>
      <c r="C658" s="51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10"/>
      <c r="BP658" s="38"/>
      <c r="BQ658" s="34"/>
      <c r="BR658" s="51"/>
      <c r="BS658" s="71"/>
      <c r="BT658" s="34"/>
    </row>
    <row r="659" spans="1:72" x14ac:dyDescent="0.25">
      <c r="A659" s="32"/>
      <c r="B659" s="34"/>
      <c r="C659" s="51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10"/>
      <c r="BP659" s="38"/>
      <c r="BQ659" s="34"/>
      <c r="BR659" s="51"/>
      <c r="BS659" s="71"/>
      <c r="BT659" s="34"/>
    </row>
    <row r="660" spans="1:72" x14ac:dyDescent="0.25">
      <c r="A660" s="32"/>
      <c r="B660" s="34"/>
      <c r="C660" s="51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10"/>
      <c r="BP660" s="38"/>
      <c r="BQ660" s="34"/>
      <c r="BR660" s="51"/>
      <c r="BS660" s="71"/>
      <c r="BT660" s="34"/>
    </row>
    <row r="661" spans="1:72" x14ac:dyDescent="0.25">
      <c r="A661" s="32"/>
      <c r="B661" s="34"/>
      <c r="C661" s="51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10"/>
      <c r="BP661" s="38"/>
      <c r="BQ661" s="34"/>
      <c r="BR661" s="51"/>
      <c r="BS661" s="71"/>
      <c r="BT661" s="34"/>
    </row>
    <row r="662" spans="1:72" x14ac:dyDescent="0.25">
      <c r="A662" s="32"/>
      <c r="B662" s="34"/>
      <c r="C662" s="51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10"/>
      <c r="BP662" s="38"/>
      <c r="BQ662" s="34"/>
      <c r="BR662" s="51"/>
      <c r="BS662" s="71"/>
      <c r="BT662" s="34"/>
    </row>
    <row r="663" spans="1:72" x14ac:dyDescent="0.25">
      <c r="A663" s="32"/>
      <c r="B663" s="34"/>
      <c r="C663" s="51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10"/>
      <c r="BP663" s="38"/>
      <c r="BQ663" s="34"/>
      <c r="BR663" s="51"/>
      <c r="BS663" s="71"/>
      <c r="BT663" s="34"/>
    </row>
    <row r="664" spans="1:72" x14ac:dyDescent="0.25">
      <c r="A664" s="32"/>
      <c r="B664" s="34"/>
      <c r="C664" s="51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10"/>
      <c r="BP664" s="38"/>
      <c r="BQ664" s="34"/>
      <c r="BR664" s="51"/>
      <c r="BS664" s="71"/>
      <c r="BT664" s="34"/>
    </row>
    <row r="665" spans="1:72" x14ac:dyDescent="0.25">
      <c r="A665" s="32"/>
      <c r="B665" s="34"/>
      <c r="C665" s="51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10"/>
      <c r="BP665" s="38"/>
      <c r="BQ665" s="34"/>
      <c r="BR665" s="51"/>
      <c r="BS665" s="71"/>
      <c r="BT665" s="34"/>
    </row>
    <row r="666" spans="1:72" x14ac:dyDescent="0.25">
      <c r="A666" s="32"/>
      <c r="B666" s="34"/>
      <c r="C666" s="51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10"/>
      <c r="BP666" s="38"/>
      <c r="BQ666" s="34"/>
      <c r="BR666" s="51"/>
      <c r="BS666" s="71"/>
      <c r="BT666" s="34"/>
    </row>
    <row r="667" spans="1:72" x14ac:dyDescent="0.25">
      <c r="A667" s="32"/>
      <c r="B667" s="34"/>
      <c r="C667" s="51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10"/>
      <c r="BP667" s="38"/>
      <c r="BQ667" s="34"/>
      <c r="BR667" s="51"/>
      <c r="BS667" s="71"/>
      <c r="BT667" s="34"/>
    </row>
    <row r="668" spans="1:72" x14ac:dyDescent="0.25">
      <c r="A668" s="32"/>
      <c r="B668" s="34"/>
      <c r="C668" s="51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10"/>
      <c r="BP668" s="38"/>
      <c r="BQ668" s="34"/>
      <c r="BR668" s="51"/>
      <c r="BS668" s="71"/>
      <c r="BT668" s="34"/>
    </row>
    <row r="669" spans="1:72" x14ac:dyDescent="0.25">
      <c r="A669" s="32"/>
      <c r="B669" s="34"/>
      <c r="C669" s="51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10"/>
      <c r="BP669" s="38"/>
      <c r="BQ669" s="34"/>
      <c r="BR669" s="51"/>
      <c r="BS669" s="71"/>
      <c r="BT669" s="34"/>
    </row>
    <row r="670" spans="1:72" x14ac:dyDescent="0.25">
      <c r="A670" s="32"/>
      <c r="B670" s="34"/>
      <c r="C670" s="51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10"/>
      <c r="BP670" s="38"/>
      <c r="BQ670" s="34"/>
      <c r="BR670" s="51"/>
      <c r="BS670" s="71"/>
      <c r="BT670" s="34"/>
    </row>
    <row r="671" spans="1:72" x14ac:dyDescent="0.25">
      <c r="A671" s="32"/>
      <c r="B671" s="34"/>
      <c r="C671" s="51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10"/>
      <c r="BP671" s="38"/>
      <c r="BQ671" s="34"/>
      <c r="BR671" s="51"/>
      <c r="BS671" s="71"/>
      <c r="BT671" s="34"/>
    </row>
    <row r="672" spans="1:72" x14ac:dyDescent="0.25">
      <c r="A672" s="32"/>
      <c r="B672" s="34"/>
      <c r="C672" s="51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10"/>
      <c r="BP672" s="38"/>
      <c r="BQ672" s="34"/>
      <c r="BR672" s="51"/>
      <c r="BS672" s="71"/>
      <c r="BT672" s="34"/>
    </row>
    <row r="673" spans="1:72" x14ac:dyDescent="0.25">
      <c r="A673" s="32"/>
      <c r="B673" s="34"/>
      <c r="C673" s="51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10"/>
      <c r="BP673" s="38"/>
      <c r="BQ673" s="34"/>
      <c r="BR673" s="51"/>
      <c r="BS673" s="71"/>
      <c r="BT673" s="34"/>
    </row>
    <row r="674" spans="1:72" x14ac:dyDescent="0.25">
      <c r="A674" s="32"/>
      <c r="B674" s="34"/>
      <c r="C674" s="51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10"/>
      <c r="BP674" s="38"/>
      <c r="BQ674" s="34"/>
      <c r="BR674" s="51"/>
      <c r="BS674" s="71"/>
      <c r="BT674" s="34"/>
    </row>
    <row r="675" spans="1:72" x14ac:dyDescent="0.25">
      <c r="A675" s="32"/>
      <c r="B675" s="34"/>
      <c r="C675" s="51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10"/>
      <c r="BP675" s="38"/>
      <c r="BQ675" s="34"/>
      <c r="BR675" s="51"/>
      <c r="BS675" s="71"/>
      <c r="BT675" s="34"/>
    </row>
    <row r="676" spans="1:72" x14ac:dyDescent="0.25">
      <c r="A676" s="32"/>
      <c r="B676" s="34"/>
      <c r="C676" s="51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10"/>
      <c r="BP676" s="38"/>
      <c r="BQ676" s="34"/>
      <c r="BR676" s="51"/>
      <c r="BS676" s="71"/>
      <c r="BT676" s="34"/>
    </row>
    <row r="677" spans="1:72" x14ac:dyDescent="0.25">
      <c r="A677" s="32"/>
      <c r="B677" s="34"/>
      <c r="C677" s="51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10"/>
      <c r="BP677" s="38"/>
      <c r="BQ677" s="34"/>
      <c r="BR677" s="51"/>
      <c r="BS677" s="71"/>
      <c r="BT677" s="34"/>
    </row>
    <row r="678" spans="1:72" x14ac:dyDescent="0.25">
      <c r="A678" s="32"/>
      <c r="B678" s="34"/>
      <c r="C678" s="51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10"/>
      <c r="BP678" s="38"/>
      <c r="BQ678" s="34"/>
      <c r="BR678" s="51"/>
      <c r="BS678" s="71"/>
      <c r="BT678" s="34"/>
    </row>
    <row r="679" spans="1:72" x14ac:dyDescent="0.25">
      <c r="A679" s="32"/>
      <c r="B679" s="34"/>
      <c r="C679" s="51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10"/>
      <c r="BP679" s="38"/>
      <c r="BQ679" s="34"/>
      <c r="BR679" s="51"/>
      <c r="BS679" s="71"/>
      <c r="BT679" s="34"/>
    </row>
    <row r="680" spans="1:72" x14ac:dyDescent="0.25">
      <c r="A680" s="32"/>
      <c r="B680" s="34"/>
      <c r="C680" s="51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10"/>
      <c r="BP680" s="38"/>
      <c r="BQ680" s="34"/>
      <c r="BR680" s="51"/>
      <c r="BS680" s="71"/>
      <c r="BT680" s="34"/>
    </row>
    <row r="681" spans="1:72" x14ac:dyDescent="0.25">
      <c r="A681" s="32"/>
      <c r="B681" s="34"/>
      <c r="C681" s="51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10"/>
      <c r="BP681" s="38"/>
      <c r="BQ681" s="34"/>
      <c r="BR681" s="51"/>
      <c r="BS681" s="71"/>
      <c r="BT681" s="34"/>
    </row>
    <row r="682" spans="1:72" x14ac:dyDescent="0.25">
      <c r="A682" s="32"/>
      <c r="B682" s="34"/>
      <c r="C682" s="51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10"/>
      <c r="BP682" s="38"/>
      <c r="BQ682" s="34"/>
      <c r="BR682" s="51"/>
      <c r="BS682" s="71"/>
      <c r="BT682" s="34"/>
    </row>
    <row r="683" spans="1:72" x14ac:dyDescent="0.25">
      <c r="A683" s="32"/>
      <c r="B683" s="34"/>
      <c r="C683" s="51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10"/>
      <c r="BP683" s="38"/>
      <c r="BQ683" s="34"/>
      <c r="BR683" s="51"/>
      <c r="BS683" s="71"/>
      <c r="BT683" s="34"/>
    </row>
    <row r="684" spans="1:72" x14ac:dyDescent="0.25">
      <c r="A684" s="32"/>
      <c r="B684" s="34"/>
      <c r="C684" s="51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10"/>
      <c r="BP684" s="38"/>
      <c r="BQ684" s="34"/>
      <c r="BR684" s="51"/>
      <c r="BS684" s="71"/>
      <c r="BT684" s="34"/>
    </row>
    <row r="685" spans="1:72" x14ac:dyDescent="0.25">
      <c r="A685" s="32"/>
      <c r="B685" s="34"/>
      <c r="C685" s="51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10"/>
      <c r="BP685" s="38"/>
      <c r="BQ685" s="34"/>
      <c r="BR685" s="51"/>
      <c r="BS685" s="71"/>
      <c r="BT685" s="34"/>
    </row>
    <row r="686" spans="1:72" x14ac:dyDescent="0.25">
      <c r="A686" s="32"/>
      <c r="B686" s="34"/>
      <c r="C686" s="51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10"/>
      <c r="BP686" s="38"/>
      <c r="BQ686" s="34"/>
      <c r="BR686" s="51"/>
      <c r="BS686" s="71"/>
      <c r="BT686" s="34"/>
    </row>
    <row r="687" spans="1:72" x14ac:dyDescent="0.25">
      <c r="A687" s="32"/>
      <c r="B687" s="34"/>
      <c r="C687" s="51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10"/>
      <c r="BP687" s="38"/>
      <c r="BQ687" s="34"/>
      <c r="BR687" s="51"/>
      <c r="BS687" s="71"/>
      <c r="BT687" s="34"/>
    </row>
    <row r="688" spans="1:72" x14ac:dyDescent="0.25">
      <c r="A688" s="32"/>
      <c r="B688" s="34"/>
      <c r="C688" s="51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10"/>
      <c r="BP688" s="38"/>
      <c r="BQ688" s="34"/>
      <c r="BR688" s="51"/>
      <c r="BS688" s="71"/>
      <c r="BT688" s="34"/>
    </row>
    <row r="689" spans="1:72" x14ac:dyDescent="0.25">
      <c r="A689" s="32"/>
      <c r="B689" s="34"/>
      <c r="C689" s="51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10"/>
      <c r="BP689" s="38"/>
      <c r="BQ689" s="34"/>
      <c r="BR689" s="51"/>
      <c r="BS689" s="71"/>
      <c r="BT689" s="34"/>
    </row>
    <row r="690" spans="1:72" x14ac:dyDescent="0.25">
      <c r="A690" s="32"/>
      <c r="B690" s="34"/>
      <c r="C690" s="51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10"/>
      <c r="BP690" s="38"/>
      <c r="BQ690" s="34"/>
      <c r="BR690" s="51"/>
      <c r="BS690" s="71"/>
      <c r="BT690" s="34"/>
    </row>
    <row r="691" spans="1:72" x14ac:dyDescent="0.25">
      <c r="A691" s="32"/>
      <c r="B691" s="34"/>
      <c r="C691" s="51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10"/>
      <c r="BP691" s="38"/>
      <c r="BQ691" s="34"/>
      <c r="BR691" s="51"/>
      <c r="BS691" s="71"/>
      <c r="BT691" s="34"/>
    </row>
    <row r="692" spans="1:72" x14ac:dyDescent="0.25">
      <c r="A692" s="32"/>
      <c r="B692" s="34"/>
      <c r="C692" s="51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10"/>
      <c r="BP692" s="38"/>
      <c r="BQ692" s="34"/>
      <c r="BR692" s="51"/>
      <c r="BS692" s="71"/>
      <c r="BT692" s="34"/>
    </row>
    <row r="693" spans="1:72" x14ac:dyDescent="0.25">
      <c r="A693" s="32"/>
      <c r="B693" s="34"/>
      <c r="C693" s="51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10"/>
      <c r="BP693" s="38"/>
      <c r="BQ693" s="34"/>
      <c r="BR693" s="51"/>
      <c r="BS693" s="71"/>
      <c r="BT693" s="34"/>
    </row>
    <row r="694" spans="1:72" x14ac:dyDescent="0.25">
      <c r="A694" s="32"/>
      <c r="B694" s="34"/>
      <c r="C694" s="51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10"/>
      <c r="BP694" s="38"/>
      <c r="BQ694" s="34"/>
      <c r="BR694" s="51"/>
      <c r="BS694" s="71"/>
      <c r="BT694" s="34"/>
    </row>
    <row r="695" spans="1:72" x14ac:dyDescent="0.25">
      <c r="A695" s="32"/>
      <c r="B695" s="34"/>
      <c r="C695" s="51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10"/>
      <c r="BP695" s="38"/>
      <c r="BQ695" s="34"/>
      <c r="BR695" s="51"/>
      <c r="BS695" s="71"/>
      <c r="BT695" s="34"/>
    </row>
    <row r="696" spans="1:72" x14ac:dyDescent="0.25">
      <c r="A696" s="32"/>
      <c r="B696" s="34"/>
      <c r="C696" s="51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10"/>
      <c r="BP696" s="38"/>
      <c r="BQ696" s="34"/>
      <c r="BR696" s="51"/>
      <c r="BS696" s="71"/>
      <c r="BT696" s="34"/>
    </row>
    <row r="697" spans="1:72" x14ac:dyDescent="0.25">
      <c r="A697" s="32"/>
      <c r="B697" s="34"/>
      <c r="C697" s="51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10"/>
      <c r="BP697" s="38"/>
      <c r="BQ697" s="34"/>
      <c r="BR697" s="51"/>
      <c r="BS697" s="71"/>
      <c r="BT697" s="34"/>
    </row>
    <row r="698" spans="1:72" x14ac:dyDescent="0.25">
      <c r="A698" s="32"/>
      <c r="B698" s="34"/>
      <c r="C698" s="51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10"/>
      <c r="BP698" s="38"/>
      <c r="BQ698" s="34"/>
      <c r="BR698" s="51"/>
      <c r="BS698" s="71"/>
      <c r="BT698" s="34"/>
    </row>
    <row r="699" spans="1:72" x14ac:dyDescent="0.25">
      <c r="A699" s="32"/>
      <c r="B699" s="34"/>
      <c r="C699" s="51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10"/>
      <c r="BP699" s="38"/>
      <c r="BQ699" s="34"/>
      <c r="BR699" s="51"/>
      <c r="BS699" s="71"/>
      <c r="BT699" s="34"/>
    </row>
    <row r="700" spans="1:72" x14ac:dyDescent="0.25">
      <c r="A700" s="32"/>
      <c r="B700" s="34"/>
      <c r="C700" s="51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10"/>
      <c r="BP700" s="38"/>
      <c r="BQ700" s="34"/>
      <c r="BR700" s="51"/>
      <c r="BS700" s="71"/>
      <c r="BT700" s="34"/>
    </row>
    <row r="701" spans="1:72" x14ac:dyDescent="0.25">
      <c r="A701" s="32"/>
      <c r="B701" s="34"/>
      <c r="C701" s="51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10"/>
      <c r="BP701" s="38"/>
      <c r="BQ701" s="34"/>
      <c r="BR701" s="51"/>
      <c r="BS701" s="71"/>
      <c r="BT701" s="34"/>
    </row>
    <row r="702" spans="1:72" x14ac:dyDescent="0.25">
      <c r="A702" s="32"/>
      <c r="B702" s="34"/>
      <c r="C702" s="51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10"/>
      <c r="BP702" s="38"/>
      <c r="BQ702" s="34"/>
      <c r="BR702" s="51"/>
      <c r="BS702" s="71"/>
      <c r="BT702" s="34"/>
    </row>
    <row r="703" spans="1:72" x14ac:dyDescent="0.25">
      <c r="A703" s="32"/>
      <c r="B703" s="34"/>
      <c r="C703" s="51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10"/>
      <c r="BP703" s="38"/>
      <c r="BQ703" s="34"/>
      <c r="BR703" s="51"/>
      <c r="BS703" s="71"/>
      <c r="BT703" s="34"/>
    </row>
    <row r="704" spans="1:72" x14ac:dyDescent="0.25">
      <c r="A704" s="32"/>
      <c r="B704" s="34"/>
      <c r="C704" s="51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10"/>
      <c r="BP704" s="38"/>
      <c r="BQ704" s="34"/>
      <c r="BR704" s="51"/>
      <c r="BS704" s="71"/>
      <c r="BT704" s="34"/>
    </row>
    <row r="705" spans="1:72" x14ac:dyDescent="0.25">
      <c r="A705" s="32"/>
      <c r="B705" s="34"/>
      <c r="C705" s="51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10"/>
      <c r="BP705" s="38"/>
      <c r="BQ705" s="34"/>
      <c r="BR705" s="51"/>
      <c r="BS705" s="71"/>
      <c r="BT705" s="34"/>
    </row>
    <row r="706" spans="1:72" x14ac:dyDescent="0.25">
      <c r="A706" s="32"/>
      <c r="B706" s="34"/>
      <c r="C706" s="51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10"/>
      <c r="BP706" s="38"/>
      <c r="BQ706" s="34"/>
      <c r="BR706" s="51"/>
      <c r="BS706" s="71"/>
      <c r="BT706" s="34"/>
    </row>
    <row r="707" spans="1:72" x14ac:dyDescent="0.25">
      <c r="A707" s="32"/>
      <c r="B707" s="34"/>
      <c r="C707" s="51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10"/>
      <c r="BP707" s="38"/>
      <c r="BQ707" s="34"/>
      <c r="BR707" s="51"/>
      <c r="BS707" s="71"/>
      <c r="BT707" s="34"/>
    </row>
    <row r="708" spans="1:72" x14ac:dyDescent="0.25">
      <c r="A708" s="32"/>
      <c r="B708" s="34"/>
      <c r="C708" s="51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10"/>
      <c r="BP708" s="38"/>
      <c r="BQ708" s="34"/>
      <c r="BR708" s="51"/>
      <c r="BS708" s="71"/>
      <c r="BT708" s="34"/>
    </row>
    <row r="709" spans="1:72" x14ac:dyDescent="0.25">
      <c r="A709" s="32"/>
      <c r="B709" s="34"/>
      <c r="C709" s="51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10"/>
      <c r="BP709" s="38"/>
      <c r="BQ709" s="34"/>
      <c r="BR709" s="51"/>
      <c r="BS709" s="71"/>
      <c r="BT709" s="34"/>
    </row>
    <row r="710" spans="1:72" x14ac:dyDescent="0.25">
      <c r="A710" s="32"/>
      <c r="B710" s="34"/>
      <c r="C710" s="51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10"/>
      <c r="BP710" s="38"/>
      <c r="BQ710" s="34"/>
      <c r="BR710" s="51"/>
      <c r="BS710" s="71"/>
      <c r="BT710" s="34"/>
    </row>
    <row r="711" spans="1:72" x14ac:dyDescent="0.25">
      <c r="A711" s="32"/>
      <c r="B711" s="34"/>
      <c r="C711" s="51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10"/>
      <c r="BP711" s="38"/>
      <c r="BQ711" s="34"/>
      <c r="BR711" s="51"/>
      <c r="BS711" s="71"/>
      <c r="BT711" s="34"/>
    </row>
    <row r="712" spans="1:72" x14ac:dyDescent="0.25">
      <c r="A712" s="32"/>
      <c r="B712" s="34"/>
      <c r="C712" s="51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10"/>
      <c r="BP712" s="38"/>
      <c r="BQ712" s="34"/>
      <c r="BR712" s="51"/>
      <c r="BS712" s="71"/>
      <c r="BT712" s="34"/>
    </row>
    <row r="713" spans="1:72" x14ac:dyDescent="0.25">
      <c r="A713" s="32"/>
      <c r="B713" s="34"/>
      <c r="C713" s="51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10"/>
      <c r="BP713" s="38"/>
      <c r="BQ713" s="34"/>
      <c r="BR713" s="51"/>
      <c r="BS713" s="71"/>
      <c r="BT713" s="34"/>
    </row>
    <row r="714" spans="1:72" x14ac:dyDescent="0.25">
      <c r="A714" s="32"/>
      <c r="B714" s="34"/>
      <c r="C714" s="51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10"/>
      <c r="BP714" s="38"/>
      <c r="BQ714" s="34"/>
      <c r="BR714" s="51"/>
      <c r="BS714" s="71"/>
      <c r="BT714" s="34"/>
    </row>
    <row r="715" spans="1:72" x14ac:dyDescent="0.25">
      <c r="A715" s="32"/>
      <c r="B715" s="34"/>
      <c r="C715" s="51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10"/>
      <c r="BP715" s="38"/>
      <c r="BQ715" s="34"/>
      <c r="BR715" s="51"/>
      <c r="BS715" s="71"/>
      <c r="BT715" s="34"/>
    </row>
    <row r="716" spans="1:72" x14ac:dyDescent="0.25">
      <c r="A716" s="32"/>
      <c r="B716" s="34"/>
      <c r="C716" s="51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10"/>
      <c r="BP716" s="38"/>
      <c r="BQ716" s="34"/>
      <c r="BR716" s="51"/>
      <c r="BS716" s="71"/>
      <c r="BT716" s="34"/>
    </row>
    <row r="717" spans="1:72" x14ac:dyDescent="0.25">
      <c r="A717" s="32"/>
      <c r="B717" s="34"/>
      <c r="C717" s="51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10"/>
      <c r="BP717" s="38"/>
      <c r="BQ717" s="34"/>
      <c r="BR717" s="51"/>
      <c r="BS717" s="71"/>
      <c r="BT717" s="34"/>
    </row>
    <row r="718" spans="1:72" x14ac:dyDescent="0.25">
      <c r="A718" s="32"/>
      <c r="B718" s="34"/>
      <c r="C718" s="51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10"/>
      <c r="BP718" s="38"/>
      <c r="BQ718" s="34"/>
      <c r="BR718" s="51"/>
      <c r="BS718" s="71"/>
      <c r="BT718" s="34"/>
    </row>
    <row r="719" spans="1:72" x14ac:dyDescent="0.25">
      <c r="A719" s="32"/>
      <c r="B719" s="34"/>
      <c r="C719" s="51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10"/>
      <c r="BP719" s="38"/>
      <c r="BQ719" s="34"/>
      <c r="BR719" s="51"/>
      <c r="BS719" s="71"/>
      <c r="BT719" s="34"/>
    </row>
    <row r="720" spans="1:72" x14ac:dyDescent="0.25">
      <c r="A720" s="32"/>
      <c r="B720" s="34"/>
      <c r="C720" s="51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10"/>
      <c r="BP720" s="38"/>
      <c r="BQ720" s="34"/>
      <c r="BR720" s="51"/>
      <c r="BS720" s="71"/>
      <c r="BT720" s="34"/>
    </row>
    <row r="721" spans="1:72" x14ac:dyDescent="0.25">
      <c r="A721" s="32"/>
      <c r="B721" s="34"/>
      <c r="C721" s="51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10"/>
      <c r="BP721" s="38"/>
      <c r="BQ721" s="34"/>
      <c r="BR721" s="51"/>
      <c r="BS721" s="71"/>
      <c r="BT721" s="34"/>
    </row>
    <row r="722" spans="1:72" x14ac:dyDescent="0.25">
      <c r="A722" s="32"/>
      <c r="B722" s="34"/>
      <c r="C722" s="51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10"/>
      <c r="BP722" s="38"/>
      <c r="BQ722" s="34"/>
      <c r="BR722" s="51"/>
      <c r="BS722" s="71"/>
      <c r="BT722" s="34"/>
    </row>
    <row r="723" spans="1:72" x14ac:dyDescent="0.25">
      <c r="A723" s="32"/>
      <c r="B723" s="34"/>
      <c r="C723" s="51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10"/>
      <c r="BP723" s="38"/>
      <c r="BQ723" s="34"/>
      <c r="BR723" s="51"/>
      <c r="BS723" s="71"/>
      <c r="BT723" s="34"/>
    </row>
    <row r="724" spans="1:72" x14ac:dyDescent="0.25">
      <c r="A724" s="32"/>
      <c r="B724" s="34"/>
      <c r="C724" s="51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10"/>
      <c r="BP724" s="38"/>
      <c r="BQ724" s="34"/>
      <c r="BR724" s="51"/>
      <c r="BS724" s="71"/>
      <c r="BT724" s="34"/>
    </row>
    <row r="725" spans="1:72" x14ac:dyDescent="0.25">
      <c r="A725" s="32"/>
      <c r="B725" s="34"/>
      <c r="C725" s="51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10"/>
      <c r="BP725" s="38"/>
      <c r="BQ725" s="34"/>
      <c r="BR725" s="51"/>
      <c r="BS725" s="71"/>
      <c r="BT725" s="34"/>
    </row>
    <row r="726" spans="1:72" x14ac:dyDescent="0.25">
      <c r="A726" s="32"/>
      <c r="B726" s="34"/>
      <c r="C726" s="51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10"/>
      <c r="BP726" s="38"/>
      <c r="BQ726" s="34"/>
      <c r="BR726" s="51"/>
      <c r="BS726" s="71"/>
      <c r="BT726" s="34"/>
    </row>
    <row r="727" spans="1:72" x14ac:dyDescent="0.25">
      <c r="A727" s="32"/>
      <c r="B727" s="34"/>
      <c r="C727" s="51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10"/>
      <c r="BP727" s="38"/>
      <c r="BQ727" s="34"/>
      <c r="BR727" s="51"/>
      <c r="BS727" s="71"/>
      <c r="BT727" s="34"/>
    </row>
    <row r="728" spans="1:72" x14ac:dyDescent="0.25">
      <c r="A728" s="32"/>
      <c r="B728" s="34"/>
      <c r="C728" s="51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10"/>
      <c r="BP728" s="38"/>
      <c r="BQ728" s="34"/>
      <c r="BR728" s="51"/>
      <c r="BS728" s="71"/>
      <c r="BT728" s="34"/>
    </row>
    <row r="729" spans="1:72" x14ac:dyDescent="0.25">
      <c r="A729" s="32"/>
      <c r="B729" s="34"/>
      <c r="C729" s="51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10"/>
      <c r="BP729" s="38"/>
      <c r="BQ729" s="34"/>
      <c r="BR729" s="51"/>
      <c r="BS729" s="71"/>
      <c r="BT729" s="34"/>
    </row>
    <row r="730" spans="1:72" x14ac:dyDescent="0.25">
      <c r="A730" s="32"/>
      <c r="B730" s="34"/>
      <c r="C730" s="51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10"/>
      <c r="BP730" s="38"/>
      <c r="BQ730" s="34"/>
      <c r="BR730" s="51"/>
      <c r="BS730" s="71"/>
      <c r="BT730" s="34"/>
    </row>
    <row r="731" spans="1:72" x14ac:dyDescent="0.25">
      <c r="A731" s="32"/>
      <c r="B731" s="34"/>
      <c r="C731" s="51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10"/>
      <c r="BP731" s="38"/>
      <c r="BQ731" s="34"/>
      <c r="BR731" s="51"/>
      <c r="BS731" s="71"/>
      <c r="BT731" s="34"/>
    </row>
    <row r="732" spans="1:72" x14ac:dyDescent="0.25">
      <c r="A732" s="32"/>
      <c r="B732" s="34"/>
      <c r="C732" s="51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10"/>
      <c r="BP732" s="38"/>
      <c r="BQ732" s="34"/>
      <c r="BR732" s="51"/>
      <c r="BS732" s="71"/>
      <c r="BT732" s="34"/>
    </row>
    <row r="733" spans="1:72" x14ac:dyDescent="0.25">
      <c r="A733" s="32"/>
      <c r="B733" s="34"/>
      <c r="C733" s="51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10"/>
      <c r="BP733" s="38"/>
      <c r="BQ733" s="34"/>
      <c r="BR733" s="51"/>
      <c r="BS733" s="71"/>
      <c r="BT733" s="34"/>
    </row>
    <row r="734" spans="1:72" x14ac:dyDescent="0.25">
      <c r="A734" s="32"/>
      <c r="B734" s="34"/>
      <c r="C734" s="51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10"/>
      <c r="BP734" s="38"/>
      <c r="BQ734" s="34"/>
      <c r="BR734" s="51"/>
      <c r="BS734" s="71"/>
      <c r="BT734" s="34"/>
    </row>
    <row r="735" spans="1:72" x14ac:dyDescent="0.25">
      <c r="A735" s="32"/>
      <c r="B735" s="34"/>
      <c r="C735" s="51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10"/>
      <c r="BP735" s="38"/>
      <c r="BQ735" s="34"/>
      <c r="BR735" s="51"/>
      <c r="BS735" s="71"/>
      <c r="BT735" s="34"/>
    </row>
    <row r="736" spans="1:72" x14ac:dyDescent="0.25">
      <c r="A736" s="32"/>
      <c r="B736" s="34"/>
      <c r="C736" s="51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10"/>
      <c r="BP736" s="38"/>
      <c r="BQ736" s="34"/>
      <c r="BR736" s="51"/>
      <c r="BS736" s="71"/>
      <c r="BT736" s="34"/>
    </row>
    <row r="737" spans="1:72" x14ac:dyDescent="0.25">
      <c r="A737" s="32"/>
      <c r="B737" s="34"/>
      <c r="C737" s="51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10"/>
      <c r="BP737" s="38"/>
      <c r="BQ737" s="34"/>
      <c r="BR737" s="51"/>
      <c r="BS737" s="71"/>
      <c r="BT737" s="34"/>
    </row>
    <row r="738" spans="1:72" x14ac:dyDescent="0.25">
      <c r="A738" s="32"/>
      <c r="B738" s="34"/>
      <c r="C738" s="51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10"/>
      <c r="BP738" s="38"/>
      <c r="BQ738" s="34"/>
      <c r="BR738" s="51"/>
      <c r="BS738" s="71"/>
      <c r="BT738" s="34"/>
    </row>
    <row r="739" spans="1:72" x14ac:dyDescent="0.25">
      <c r="A739" s="32"/>
      <c r="B739" s="34"/>
      <c r="C739" s="51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10"/>
      <c r="BP739" s="38"/>
      <c r="BQ739" s="34"/>
      <c r="BR739" s="51"/>
      <c r="BS739" s="71"/>
      <c r="BT739" s="34"/>
    </row>
    <row r="740" spans="1:72" x14ac:dyDescent="0.25">
      <c r="A740" s="32"/>
      <c r="B740" s="34"/>
      <c r="C740" s="51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10"/>
      <c r="BP740" s="38"/>
      <c r="BQ740" s="34"/>
      <c r="BR740" s="51"/>
      <c r="BS740" s="71"/>
      <c r="BT740" s="34"/>
    </row>
    <row r="741" spans="1:72" x14ac:dyDescent="0.25">
      <c r="A741" s="32"/>
      <c r="B741" s="34"/>
      <c r="C741" s="51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10"/>
      <c r="BP741" s="38"/>
      <c r="BQ741" s="34"/>
      <c r="BR741" s="51"/>
      <c r="BS741" s="71"/>
      <c r="BT741" s="34"/>
    </row>
    <row r="742" spans="1:72" x14ac:dyDescent="0.25">
      <c r="A742" s="32"/>
      <c r="B742" s="34"/>
      <c r="C742" s="51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10"/>
      <c r="BP742" s="38"/>
      <c r="BQ742" s="34"/>
      <c r="BR742" s="51"/>
      <c r="BS742" s="71"/>
      <c r="BT742" s="34"/>
    </row>
    <row r="743" spans="1:72" x14ac:dyDescent="0.25">
      <c r="A743" s="32"/>
      <c r="B743" s="34"/>
      <c r="C743" s="51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10"/>
      <c r="BP743" s="38"/>
      <c r="BQ743" s="34"/>
      <c r="BR743" s="51"/>
      <c r="BS743" s="71"/>
      <c r="BT743" s="34"/>
    </row>
    <row r="744" spans="1:72" x14ac:dyDescent="0.25">
      <c r="A744" s="32"/>
      <c r="B744" s="34"/>
      <c r="C744" s="51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10"/>
      <c r="BP744" s="38"/>
      <c r="BQ744" s="34"/>
      <c r="BR744" s="51"/>
      <c r="BS744" s="71"/>
      <c r="BT744" s="34"/>
    </row>
    <row r="745" spans="1:72" x14ac:dyDescent="0.25">
      <c r="A745" s="32"/>
      <c r="B745" s="34"/>
      <c r="C745" s="51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10"/>
      <c r="BP745" s="38"/>
      <c r="BQ745" s="34"/>
      <c r="BR745" s="51"/>
      <c r="BS745" s="71"/>
      <c r="BT745" s="34"/>
    </row>
    <row r="746" spans="1:72" x14ac:dyDescent="0.25">
      <c r="A746" s="32"/>
      <c r="B746" s="34"/>
      <c r="C746" s="51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10"/>
      <c r="BP746" s="38"/>
      <c r="BQ746" s="34"/>
      <c r="BR746" s="51"/>
      <c r="BS746" s="71"/>
      <c r="BT746" s="34"/>
    </row>
    <row r="747" spans="1:72" x14ac:dyDescent="0.25">
      <c r="A747" s="32"/>
      <c r="B747" s="34"/>
      <c r="C747" s="51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10"/>
      <c r="BP747" s="38"/>
      <c r="BQ747" s="34"/>
      <c r="BR747" s="51"/>
      <c r="BS747" s="71"/>
      <c r="BT747" s="34"/>
    </row>
    <row r="748" spans="1:72" x14ac:dyDescent="0.25">
      <c r="A748" s="32"/>
      <c r="B748" s="34"/>
      <c r="C748" s="51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10"/>
      <c r="BP748" s="38"/>
      <c r="BQ748" s="34"/>
      <c r="BR748" s="51"/>
      <c r="BS748" s="71"/>
      <c r="BT748" s="34"/>
    </row>
    <row r="749" spans="1:72" x14ac:dyDescent="0.25">
      <c r="A749" s="32"/>
      <c r="B749" s="34"/>
      <c r="C749" s="51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10"/>
      <c r="BP749" s="38"/>
      <c r="BQ749" s="34"/>
      <c r="BR749" s="51"/>
      <c r="BS749" s="71"/>
      <c r="BT749" s="34"/>
    </row>
    <row r="750" spans="1:72" x14ac:dyDescent="0.25">
      <c r="A750" s="32"/>
      <c r="B750" s="34"/>
      <c r="C750" s="51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10"/>
      <c r="BP750" s="38"/>
      <c r="BQ750" s="34"/>
      <c r="BR750" s="51"/>
      <c r="BS750" s="71"/>
      <c r="BT750" s="34"/>
    </row>
    <row r="751" spans="1:72" x14ac:dyDescent="0.25">
      <c r="A751" s="32"/>
      <c r="B751" s="34"/>
      <c r="C751" s="51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10"/>
      <c r="BP751" s="38"/>
      <c r="BQ751" s="34"/>
      <c r="BR751" s="51"/>
      <c r="BS751" s="71"/>
      <c r="BT751" s="34"/>
    </row>
    <row r="752" spans="1:72" x14ac:dyDescent="0.25">
      <c r="A752" s="32"/>
      <c r="B752" s="34"/>
      <c r="C752" s="51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10"/>
      <c r="BP752" s="38"/>
      <c r="BQ752" s="34"/>
      <c r="BR752" s="51"/>
      <c r="BS752" s="71"/>
      <c r="BT752" s="34"/>
    </row>
    <row r="753" spans="1:72" x14ac:dyDescent="0.25">
      <c r="A753" s="32"/>
      <c r="B753" s="34"/>
      <c r="C753" s="51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10"/>
      <c r="BP753" s="38"/>
      <c r="BQ753" s="34"/>
      <c r="BR753" s="51"/>
      <c r="BS753" s="71"/>
      <c r="BT753" s="34"/>
    </row>
    <row r="754" spans="1:72" x14ac:dyDescent="0.25">
      <c r="A754" s="32"/>
      <c r="B754" s="34"/>
      <c r="C754" s="51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10"/>
      <c r="BP754" s="38"/>
      <c r="BQ754" s="34"/>
      <c r="BR754" s="51"/>
      <c r="BS754" s="71"/>
      <c r="BT754" s="34"/>
    </row>
    <row r="755" spans="1:72" x14ac:dyDescent="0.25">
      <c r="A755" s="32"/>
      <c r="B755" s="34"/>
      <c r="C755" s="51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10"/>
      <c r="BP755" s="38"/>
      <c r="BQ755" s="34"/>
      <c r="BR755" s="51"/>
      <c r="BS755" s="71"/>
      <c r="BT755" s="34"/>
    </row>
    <row r="756" spans="1:72" x14ac:dyDescent="0.25">
      <c r="A756" s="32"/>
      <c r="B756" s="34"/>
      <c r="C756" s="51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10"/>
      <c r="BP756" s="38"/>
      <c r="BQ756" s="34"/>
      <c r="BR756" s="51"/>
      <c r="BS756" s="71"/>
      <c r="BT756" s="34"/>
    </row>
    <row r="757" spans="1:72" x14ac:dyDescent="0.25">
      <c r="A757" s="32"/>
      <c r="B757" s="34"/>
      <c r="C757" s="51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10"/>
      <c r="BP757" s="38"/>
      <c r="BQ757" s="34"/>
      <c r="BR757" s="51"/>
      <c r="BS757" s="71"/>
      <c r="BT757" s="34"/>
    </row>
    <row r="758" spans="1:72" x14ac:dyDescent="0.25">
      <c r="A758" s="32"/>
      <c r="B758" s="34"/>
      <c r="C758" s="51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10"/>
      <c r="BP758" s="38"/>
      <c r="BQ758" s="34"/>
      <c r="BR758" s="51"/>
      <c r="BS758" s="71"/>
      <c r="BT758" s="34"/>
    </row>
    <row r="759" spans="1:72" x14ac:dyDescent="0.25">
      <c r="A759" s="32"/>
      <c r="B759" s="34"/>
      <c r="C759" s="51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10"/>
      <c r="BP759" s="38"/>
      <c r="BQ759" s="34"/>
      <c r="BR759" s="51"/>
      <c r="BS759" s="71"/>
      <c r="BT759" s="34"/>
    </row>
    <row r="760" spans="1:72" x14ac:dyDescent="0.25">
      <c r="A760" s="32"/>
      <c r="B760" s="34"/>
      <c r="C760" s="51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10"/>
      <c r="BP760" s="38"/>
      <c r="BQ760" s="34"/>
      <c r="BR760" s="51"/>
      <c r="BS760" s="71"/>
      <c r="BT760" s="34"/>
    </row>
    <row r="761" spans="1:72" x14ac:dyDescent="0.25">
      <c r="A761" s="32"/>
      <c r="B761" s="34"/>
      <c r="C761" s="51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10"/>
      <c r="BP761" s="38"/>
      <c r="BQ761" s="34"/>
      <c r="BR761" s="51"/>
      <c r="BS761" s="71"/>
      <c r="BT761" s="34"/>
    </row>
    <row r="762" spans="1:72" x14ac:dyDescent="0.25">
      <c r="A762" s="32"/>
      <c r="B762" s="34"/>
      <c r="C762" s="51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10"/>
      <c r="BP762" s="38"/>
      <c r="BQ762" s="34"/>
      <c r="BR762" s="51"/>
      <c r="BS762" s="71"/>
      <c r="BT762" s="34"/>
    </row>
    <row r="763" spans="1:72" x14ac:dyDescent="0.25">
      <c r="A763" s="32"/>
      <c r="B763" s="34"/>
      <c r="C763" s="51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10"/>
      <c r="BP763" s="38"/>
      <c r="BQ763" s="34"/>
      <c r="BR763" s="51"/>
      <c r="BS763" s="71"/>
      <c r="BT763" s="34"/>
    </row>
    <row r="764" spans="1:72" x14ac:dyDescent="0.25">
      <c r="A764" s="32"/>
      <c r="B764" s="34"/>
      <c r="C764" s="51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10"/>
      <c r="BP764" s="38"/>
      <c r="BQ764" s="34"/>
      <c r="BR764" s="51"/>
      <c r="BS764" s="71"/>
      <c r="BT764" s="34"/>
    </row>
    <row r="765" spans="1:72" x14ac:dyDescent="0.25">
      <c r="A765" s="32"/>
      <c r="B765" s="34"/>
      <c r="C765" s="51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10"/>
      <c r="BP765" s="38"/>
      <c r="BQ765" s="34"/>
      <c r="BR765" s="51"/>
      <c r="BS765" s="71"/>
      <c r="BT765" s="34"/>
    </row>
    <row r="766" spans="1:72" x14ac:dyDescent="0.25">
      <c r="A766" s="32"/>
      <c r="B766" s="34"/>
      <c r="C766" s="51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10"/>
      <c r="BP766" s="38"/>
      <c r="BQ766" s="34"/>
      <c r="BR766" s="51"/>
      <c r="BS766" s="71"/>
      <c r="BT766" s="34"/>
    </row>
    <row r="767" spans="1:72" x14ac:dyDescent="0.25">
      <c r="A767" s="32"/>
      <c r="B767" s="34"/>
      <c r="C767" s="51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10"/>
      <c r="BP767" s="38"/>
      <c r="BQ767" s="34"/>
      <c r="BR767" s="51"/>
      <c r="BS767" s="71"/>
      <c r="BT767" s="34"/>
    </row>
    <row r="768" spans="1:72" x14ac:dyDescent="0.25">
      <c r="A768" s="32"/>
      <c r="B768" s="34"/>
      <c r="C768" s="51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10"/>
      <c r="BP768" s="38"/>
      <c r="BQ768" s="34"/>
      <c r="BR768" s="51"/>
      <c r="BS768" s="71"/>
      <c r="BT768" s="34"/>
    </row>
    <row r="769" spans="1:72" x14ac:dyDescent="0.25">
      <c r="A769" s="32"/>
      <c r="B769" s="34"/>
      <c r="C769" s="51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10"/>
      <c r="BP769" s="38"/>
      <c r="BQ769" s="34"/>
      <c r="BR769" s="51"/>
      <c r="BS769" s="71"/>
      <c r="BT769" s="34"/>
    </row>
    <row r="770" spans="1:72" x14ac:dyDescent="0.25">
      <c r="A770" s="32"/>
      <c r="B770" s="34"/>
      <c r="C770" s="51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10"/>
      <c r="BP770" s="38"/>
      <c r="BQ770" s="34"/>
      <c r="BR770" s="51"/>
      <c r="BS770" s="71"/>
      <c r="BT770" s="34"/>
    </row>
    <row r="771" spans="1:72" x14ac:dyDescent="0.25">
      <c r="A771" s="32"/>
      <c r="B771" s="34"/>
      <c r="C771" s="51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10"/>
      <c r="BP771" s="38"/>
      <c r="BQ771" s="34"/>
      <c r="BR771" s="51"/>
      <c r="BS771" s="71"/>
      <c r="BT771" s="34"/>
    </row>
    <row r="772" spans="1:72" x14ac:dyDescent="0.25">
      <c r="A772" s="32"/>
      <c r="B772" s="34"/>
      <c r="C772" s="51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10"/>
      <c r="BP772" s="38"/>
      <c r="BQ772" s="34"/>
      <c r="BR772" s="51"/>
      <c r="BS772" s="71"/>
      <c r="BT772" s="34"/>
    </row>
    <row r="773" spans="1:72" x14ac:dyDescent="0.25">
      <c r="A773" s="32"/>
      <c r="B773" s="34"/>
      <c r="C773" s="51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10"/>
      <c r="BP773" s="38"/>
      <c r="BQ773" s="34"/>
      <c r="BR773" s="51"/>
      <c r="BS773" s="71"/>
      <c r="BT773" s="34"/>
    </row>
    <row r="774" spans="1:72" x14ac:dyDescent="0.25">
      <c r="A774" s="32"/>
      <c r="B774" s="34"/>
      <c r="C774" s="51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10"/>
      <c r="BP774" s="38"/>
      <c r="BQ774" s="34"/>
      <c r="BR774" s="51"/>
      <c r="BS774" s="71"/>
      <c r="BT774" s="34"/>
    </row>
    <row r="775" spans="1:72" x14ac:dyDescent="0.25">
      <c r="A775" s="32"/>
      <c r="B775" s="34"/>
      <c r="C775" s="51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10"/>
      <c r="BP775" s="38"/>
      <c r="BQ775" s="34"/>
      <c r="BR775" s="51"/>
      <c r="BS775" s="71"/>
      <c r="BT775" s="34"/>
    </row>
    <row r="776" spans="1:72" x14ac:dyDescent="0.25">
      <c r="A776" s="32"/>
      <c r="B776" s="34"/>
      <c r="C776" s="51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10"/>
      <c r="BP776" s="38"/>
      <c r="BQ776" s="34"/>
      <c r="BR776" s="51"/>
      <c r="BS776" s="71"/>
      <c r="BT776" s="34"/>
    </row>
    <row r="777" spans="1:72" x14ac:dyDescent="0.25">
      <c r="A777" s="32"/>
      <c r="B777" s="34"/>
      <c r="C777" s="51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10"/>
      <c r="BP777" s="38"/>
      <c r="BQ777" s="34"/>
      <c r="BR777" s="51"/>
      <c r="BS777" s="71"/>
      <c r="BT777" s="34"/>
    </row>
    <row r="778" spans="1:72" x14ac:dyDescent="0.25">
      <c r="A778" s="32"/>
      <c r="B778" s="34"/>
      <c r="C778" s="51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10"/>
      <c r="BP778" s="38"/>
      <c r="BQ778" s="34"/>
      <c r="BR778" s="51"/>
      <c r="BS778" s="71"/>
      <c r="BT778" s="34"/>
    </row>
    <row r="779" spans="1:72" x14ac:dyDescent="0.25">
      <c r="A779" s="32"/>
      <c r="B779" s="34"/>
      <c r="C779" s="51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10"/>
      <c r="BP779" s="38"/>
      <c r="BQ779" s="34"/>
      <c r="BR779" s="51"/>
      <c r="BS779" s="71"/>
      <c r="BT779" s="34"/>
    </row>
    <row r="780" spans="1:72" x14ac:dyDescent="0.25">
      <c r="A780" s="32"/>
      <c r="B780" s="34"/>
      <c r="C780" s="51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10"/>
      <c r="BP780" s="38"/>
      <c r="BQ780" s="34"/>
      <c r="BR780" s="51"/>
      <c r="BS780" s="71"/>
      <c r="BT780" s="34"/>
    </row>
    <row r="781" spans="1:72" x14ac:dyDescent="0.25">
      <c r="A781" s="32"/>
      <c r="B781" s="34"/>
      <c r="C781" s="51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10"/>
      <c r="BP781" s="38"/>
      <c r="BQ781" s="34"/>
      <c r="BR781" s="51"/>
      <c r="BS781" s="71"/>
      <c r="BT781" s="34"/>
    </row>
    <row r="782" spans="1:72" x14ac:dyDescent="0.25">
      <c r="A782" s="32"/>
      <c r="B782" s="34"/>
      <c r="C782" s="51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10"/>
      <c r="BP782" s="38"/>
      <c r="BQ782" s="34"/>
      <c r="BR782" s="51"/>
      <c r="BS782" s="71"/>
      <c r="BT782" s="34"/>
    </row>
    <row r="783" spans="1:72" x14ac:dyDescent="0.25">
      <c r="A783" s="32"/>
      <c r="B783" s="34"/>
      <c r="C783" s="51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10"/>
      <c r="BP783" s="38"/>
      <c r="BQ783" s="34"/>
      <c r="BR783" s="51"/>
      <c r="BS783" s="71"/>
      <c r="BT783" s="34"/>
    </row>
    <row r="784" spans="1:72" x14ac:dyDescent="0.25">
      <c r="A784" s="32"/>
      <c r="B784" s="34"/>
      <c r="C784" s="51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10"/>
      <c r="BP784" s="38"/>
      <c r="BQ784" s="34"/>
      <c r="BR784" s="51"/>
      <c r="BS784" s="71"/>
      <c r="BT784" s="34"/>
    </row>
    <row r="785" spans="1:72" x14ac:dyDescent="0.25">
      <c r="A785" s="32"/>
      <c r="B785" s="34"/>
      <c r="C785" s="51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10"/>
      <c r="BP785" s="38"/>
      <c r="BQ785" s="34"/>
      <c r="BR785" s="51"/>
      <c r="BS785" s="71"/>
      <c r="BT785" s="34"/>
    </row>
    <row r="786" spans="1:72" x14ac:dyDescent="0.25">
      <c r="A786" s="32"/>
      <c r="B786" s="34"/>
      <c r="C786" s="51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10"/>
      <c r="BP786" s="38"/>
      <c r="BQ786" s="34"/>
      <c r="BR786" s="51"/>
      <c r="BS786" s="71"/>
      <c r="BT786" s="34"/>
    </row>
    <row r="787" spans="1:72" x14ac:dyDescent="0.25">
      <c r="A787" s="32"/>
      <c r="B787" s="34"/>
      <c r="C787" s="51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10"/>
      <c r="BP787" s="38"/>
      <c r="BQ787" s="34"/>
      <c r="BR787" s="51"/>
      <c r="BS787" s="71"/>
      <c r="BT787" s="34"/>
    </row>
    <row r="788" spans="1:72" x14ac:dyDescent="0.25">
      <c r="A788" s="32"/>
      <c r="B788" s="34"/>
      <c r="C788" s="51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10"/>
      <c r="BP788" s="38"/>
      <c r="BQ788" s="34"/>
      <c r="BR788" s="51"/>
      <c r="BS788" s="71"/>
      <c r="BT788" s="34"/>
    </row>
    <row r="789" spans="1:72" x14ac:dyDescent="0.25">
      <c r="A789" s="32"/>
      <c r="B789" s="34"/>
      <c r="C789" s="51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10"/>
      <c r="BP789" s="38"/>
      <c r="BQ789" s="34"/>
      <c r="BR789" s="51"/>
      <c r="BS789" s="71"/>
      <c r="BT789" s="34"/>
    </row>
    <row r="790" spans="1:72" x14ac:dyDescent="0.25">
      <c r="A790" s="32"/>
      <c r="B790" s="34"/>
      <c r="C790" s="51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10"/>
      <c r="BP790" s="38"/>
      <c r="BQ790" s="34"/>
      <c r="BR790" s="51"/>
      <c r="BS790" s="71"/>
      <c r="BT790" s="34"/>
    </row>
    <row r="791" spans="1:72" x14ac:dyDescent="0.25">
      <c r="A791" s="32"/>
      <c r="B791" s="34"/>
      <c r="C791" s="51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10"/>
      <c r="BP791" s="38"/>
      <c r="BQ791" s="34"/>
      <c r="BR791" s="51"/>
      <c r="BS791" s="71"/>
      <c r="BT791" s="34"/>
    </row>
    <row r="792" spans="1:72" x14ac:dyDescent="0.25">
      <c r="A792" s="32"/>
      <c r="B792" s="34"/>
      <c r="C792" s="51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10"/>
      <c r="BP792" s="38"/>
      <c r="BQ792" s="34"/>
      <c r="BR792" s="51"/>
      <c r="BS792" s="71"/>
      <c r="BT792" s="34"/>
    </row>
    <row r="793" spans="1:72" x14ac:dyDescent="0.25">
      <c r="A793" s="32"/>
      <c r="B793" s="34"/>
      <c r="C793" s="51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10"/>
      <c r="BP793" s="38"/>
      <c r="BQ793" s="34"/>
      <c r="BR793" s="51"/>
      <c r="BS793" s="71"/>
      <c r="BT793" s="34"/>
    </row>
    <row r="794" spans="1:72" x14ac:dyDescent="0.25">
      <c r="A794" s="32"/>
      <c r="B794" s="34"/>
      <c r="C794" s="51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10"/>
      <c r="BP794" s="38"/>
      <c r="BQ794" s="34"/>
      <c r="BR794" s="51"/>
      <c r="BS794" s="71"/>
      <c r="BT794" s="34"/>
    </row>
    <row r="795" spans="1:72" x14ac:dyDescent="0.25">
      <c r="A795" s="32"/>
      <c r="B795" s="34"/>
      <c r="C795" s="51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10"/>
      <c r="BP795" s="38"/>
      <c r="BQ795" s="34"/>
      <c r="BR795" s="51"/>
      <c r="BS795" s="71"/>
      <c r="BT795" s="34"/>
    </row>
    <row r="796" spans="1:72" x14ac:dyDescent="0.25">
      <c r="A796" s="32"/>
      <c r="B796" s="34"/>
      <c r="C796" s="51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10"/>
      <c r="BP796" s="38"/>
      <c r="BQ796" s="34"/>
      <c r="BR796" s="51"/>
      <c r="BS796" s="71"/>
      <c r="BT796" s="34"/>
    </row>
    <row r="797" spans="1:72" x14ac:dyDescent="0.25">
      <c r="A797" s="32"/>
      <c r="B797" s="34"/>
      <c r="C797" s="51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10"/>
      <c r="BP797" s="38"/>
      <c r="BQ797" s="34"/>
      <c r="BR797" s="51"/>
      <c r="BS797" s="71"/>
      <c r="BT797" s="34"/>
    </row>
    <row r="798" spans="1:72" x14ac:dyDescent="0.25">
      <c r="A798" s="32"/>
      <c r="B798" s="34"/>
      <c r="C798" s="51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10"/>
      <c r="BP798" s="38"/>
      <c r="BQ798" s="34"/>
      <c r="BR798" s="51"/>
      <c r="BS798" s="71"/>
      <c r="BT798" s="34"/>
    </row>
    <row r="799" spans="1:72" x14ac:dyDescent="0.25">
      <c r="A799" s="32"/>
      <c r="B799" s="34"/>
      <c r="C799" s="51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10"/>
      <c r="BP799" s="38"/>
      <c r="BQ799" s="34"/>
      <c r="BR799" s="51"/>
      <c r="BS799" s="71"/>
      <c r="BT799" s="34"/>
    </row>
    <row r="800" spans="1:72" x14ac:dyDescent="0.25">
      <c r="A800" s="32"/>
      <c r="B800" s="34"/>
      <c r="C800" s="51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10"/>
      <c r="BP800" s="38"/>
      <c r="BQ800" s="34"/>
      <c r="BR800" s="51"/>
      <c r="BS800" s="71"/>
      <c r="BT800" s="34"/>
    </row>
    <row r="801" spans="1:72" x14ac:dyDescent="0.25">
      <c r="A801" s="32"/>
      <c r="B801" s="34"/>
      <c r="C801" s="51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10"/>
      <c r="BP801" s="38"/>
      <c r="BQ801" s="34"/>
      <c r="BR801" s="51"/>
      <c r="BS801" s="71"/>
      <c r="BT801" s="34"/>
    </row>
    <row r="802" spans="1:72" x14ac:dyDescent="0.25">
      <c r="A802" s="32"/>
      <c r="B802" s="34"/>
      <c r="C802" s="51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10"/>
      <c r="BP802" s="38"/>
      <c r="BQ802" s="34"/>
      <c r="BR802" s="51"/>
      <c r="BS802" s="71"/>
      <c r="BT802" s="34"/>
    </row>
    <row r="803" spans="1:72" x14ac:dyDescent="0.25">
      <c r="A803" s="32"/>
      <c r="B803" s="34"/>
      <c r="C803" s="51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10"/>
      <c r="BP803" s="38"/>
      <c r="BQ803" s="34"/>
      <c r="BR803" s="51"/>
      <c r="BS803" s="71"/>
      <c r="BT803" s="34"/>
    </row>
    <row r="804" spans="1:72" x14ac:dyDescent="0.25">
      <c r="A804" s="32"/>
      <c r="B804" s="34"/>
      <c r="C804" s="51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10"/>
      <c r="BP804" s="38"/>
      <c r="BQ804" s="34"/>
      <c r="BR804" s="51"/>
      <c r="BS804" s="71"/>
      <c r="BT804" s="34"/>
    </row>
    <row r="805" spans="1:72" x14ac:dyDescent="0.25">
      <c r="A805" s="32"/>
      <c r="B805" s="34"/>
      <c r="C805" s="51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10"/>
      <c r="BP805" s="38"/>
      <c r="BQ805" s="34"/>
      <c r="BR805" s="51"/>
      <c r="BS805" s="71"/>
      <c r="BT805" s="34"/>
    </row>
    <row r="806" spans="1:72" x14ac:dyDescent="0.25">
      <c r="A806" s="32"/>
      <c r="B806" s="34"/>
      <c r="C806" s="51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10"/>
      <c r="BP806" s="38"/>
      <c r="BQ806" s="34"/>
      <c r="BR806" s="51"/>
      <c r="BS806" s="71"/>
      <c r="BT806" s="34"/>
    </row>
    <row r="807" spans="1:72" x14ac:dyDescent="0.25">
      <c r="A807" s="32"/>
      <c r="B807" s="34"/>
      <c r="C807" s="51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10"/>
      <c r="BP807" s="38"/>
      <c r="BQ807" s="34"/>
      <c r="BR807" s="51"/>
      <c r="BS807" s="71"/>
      <c r="BT807" s="34"/>
    </row>
    <row r="808" spans="1:72" x14ac:dyDescent="0.25">
      <c r="A808" s="32"/>
      <c r="B808" s="34"/>
      <c r="C808" s="51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10"/>
      <c r="BP808" s="38"/>
      <c r="BQ808" s="34"/>
      <c r="BR808" s="51"/>
      <c r="BS808" s="71"/>
      <c r="BT808" s="34"/>
    </row>
    <row r="809" spans="1:72" x14ac:dyDescent="0.25">
      <c r="A809" s="32"/>
      <c r="B809" s="34"/>
      <c r="C809" s="51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10"/>
      <c r="BP809" s="38"/>
      <c r="BQ809" s="34"/>
      <c r="BR809" s="51"/>
      <c r="BS809" s="71"/>
      <c r="BT809" s="34"/>
    </row>
    <row r="810" spans="1:72" x14ac:dyDescent="0.25">
      <c r="A810" s="32"/>
      <c r="B810" s="34"/>
      <c r="C810" s="51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10"/>
      <c r="BP810" s="38"/>
      <c r="BQ810" s="34"/>
      <c r="BR810" s="51"/>
      <c r="BS810" s="71"/>
      <c r="BT810" s="34"/>
    </row>
    <row r="811" spans="1:72" x14ac:dyDescent="0.25">
      <c r="A811" s="32"/>
      <c r="B811" s="34"/>
      <c r="C811" s="51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10"/>
      <c r="BP811" s="38"/>
      <c r="BQ811" s="34"/>
      <c r="BR811" s="51"/>
      <c r="BS811" s="71"/>
      <c r="BT811" s="34"/>
    </row>
    <row r="812" spans="1:72" x14ac:dyDescent="0.25">
      <c r="A812" s="32"/>
      <c r="B812" s="34"/>
      <c r="C812" s="51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10"/>
      <c r="BP812" s="38"/>
      <c r="BQ812" s="34"/>
      <c r="BR812" s="51"/>
      <c r="BS812" s="71"/>
      <c r="BT812" s="34"/>
    </row>
    <row r="813" spans="1:72" x14ac:dyDescent="0.25">
      <c r="A813" s="32"/>
      <c r="B813" s="34"/>
      <c r="C813" s="51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10"/>
      <c r="BP813" s="38"/>
      <c r="BQ813" s="34"/>
      <c r="BR813" s="51"/>
      <c r="BS813" s="71"/>
      <c r="BT813" s="34"/>
    </row>
    <row r="814" spans="1:72" x14ac:dyDescent="0.25">
      <c r="A814" s="32"/>
      <c r="B814" s="34"/>
      <c r="C814" s="51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10"/>
      <c r="BP814" s="38"/>
      <c r="BQ814" s="34"/>
      <c r="BR814" s="51"/>
      <c r="BS814" s="71"/>
      <c r="BT814" s="34"/>
    </row>
    <row r="815" spans="1:72" x14ac:dyDescent="0.25">
      <c r="A815" s="32"/>
      <c r="B815" s="34"/>
      <c r="C815" s="51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10"/>
      <c r="BP815" s="38"/>
      <c r="BQ815" s="34"/>
      <c r="BR815" s="51"/>
      <c r="BS815" s="71"/>
      <c r="BT815" s="34"/>
    </row>
    <row r="816" spans="1:72" x14ac:dyDescent="0.25">
      <c r="A816" s="32"/>
      <c r="B816" s="34"/>
      <c r="C816" s="51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10"/>
      <c r="BP816" s="38"/>
      <c r="BQ816" s="34"/>
      <c r="BR816" s="51"/>
      <c r="BS816" s="71"/>
      <c r="BT816" s="34"/>
    </row>
    <row r="817" spans="1:72" x14ac:dyDescent="0.25">
      <c r="A817" s="32"/>
      <c r="B817" s="34"/>
      <c r="C817" s="51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10"/>
      <c r="BP817" s="38"/>
      <c r="BQ817" s="34"/>
      <c r="BR817" s="51"/>
      <c r="BS817" s="71"/>
      <c r="BT817" s="34"/>
    </row>
    <row r="818" spans="1:72" x14ac:dyDescent="0.25">
      <c r="A818" s="32"/>
      <c r="B818" s="34"/>
      <c r="C818" s="51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10"/>
      <c r="BP818" s="38"/>
      <c r="BQ818" s="34"/>
      <c r="BR818" s="51"/>
      <c r="BS818" s="71"/>
      <c r="BT818" s="34"/>
    </row>
    <row r="819" spans="1:72" x14ac:dyDescent="0.25">
      <c r="A819" s="32"/>
      <c r="B819" s="34"/>
      <c r="C819" s="51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10"/>
      <c r="BP819" s="38"/>
      <c r="BQ819" s="34"/>
      <c r="BR819" s="51"/>
      <c r="BS819" s="71"/>
      <c r="BT819" s="34"/>
    </row>
    <row r="820" spans="1:72" x14ac:dyDescent="0.25">
      <c r="A820" s="32"/>
      <c r="B820" s="34"/>
      <c r="C820" s="51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10"/>
      <c r="BP820" s="38"/>
      <c r="BQ820" s="34"/>
      <c r="BR820" s="51"/>
      <c r="BS820" s="71"/>
      <c r="BT820" s="34"/>
    </row>
    <row r="821" spans="1:72" x14ac:dyDescent="0.25">
      <c r="A821" s="32"/>
      <c r="B821" s="34"/>
      <c r="C821" s="51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10"/>
      <c r="BP821" s="38"/>
      <c r="BQ821" s="34"/>
      <c r="BR821" s="51"/>
      <c r="BS821" s="71"/>
      <c r="BT821" s="34"/>
    </row>
    <row r="822" spans="1:72" x14ac:dyDescent="0.25">
      <c r="A822" s="32"/>
      <c r="B822" s="34"/>
      <c r="C822" s="51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10"/>
      <c r="BP822" s="38"/>
      <c r="BQ822" s="34"/>
      <c r="BR822" s="51"/>
      <c r="BS822" s="71"/>
      <c r="BT822" s="34"/>
    </row>
    <row r="823" spans="1:72" x14ac:dyDescent="0.25">
      <c r="A823" s="32"/>
      <c r="B823" s="34"/>
      <c r="C823" s="51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10"/>
      <c r="BP823" s="38"/>
      <c r="BQ823" s="34"/>
      <c r="BR823" s="51"/>
      <c r="BS823" s="71"/>
      <c r="BT823" s="34"/>
    </row>
    <row r="824" spans="1:72" x14ac:dyDescent="0.25">
      <c r="A824" s="32"/>
      <c r="B824" s="34"/>
      <c r="C824" s="51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10"/>
      <c r="BP824" s="38"/>
      <c r="BQ824" s="34"/>
      <c r="BR824" s="51"/>
      <c r="BS824" s="71"/>
      <c r="BT824" s="34"/>
    </row>
    <row r="825" spans="1:72" x14ac:dyDescent="0.25">
      <c r="A825" s="32"/>
      <c r="B825" s="34"/>
      <c r="C825" s="51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10"/>
      <c r="BP825" s="38"/>
      <c r="BQ825" s="34"/>
      <c r="BR825" s="51"/>
      <c r="BS825" s="71"/>
      <c r="BT825" s="34"/>
    </row>
    <row r="826" spans="1:72" x14ac:dyDescent="0.25">
      <c r="A826" s="32"/>
      <c r="B826" s="34"/>
      <c r="C826" s="51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10"/>
      <c r="BP826" s="38"/>
      <c r="BQ826" s="34"/>
      <c r="BR826" s="51"/>
      <c r="BS826" s="71"/>
      <c r="BT826" s="34"/>
    </row>
    <row r="827" spans="1:72" x14ac:dyDescent="0.25">
      <c r="A827" s="32"/>
      <c r="B827" s="34"/>
      <c r="C827" s="51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10"/>
      <c r="BP827" s="38"/>
      <c r="BQ827" s="34"/>
      <c r="BR827" s="51"/>
      <c r="BS827" s="71"/>
      <c r="BT827" s="34"/>
    </row>
    <row r="828" spans="1:72" x14ac:dyDescent="0.25">
      <c r="A828" s="32"/>
      <c r="B828" s="34"/>
      <c r="C828" s="51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10"/>
      <c r="BP828" s="38"/>
      <c r="BQ828" s="34"/>
      <c r="BR828" s="51"/>
      <c r="BS828" s="71"/>
      <c r="BT828" s="34"/>
    </row>
    <row r="829" spans="1:72" x14ac:dyDescent="0.25">
      <c r="A829" s="32"/>
      <c r="B829" s="34"/>
      <c r="C829" s="51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10"/>
      <c r="BP829" s="38"/>
      <c r="BQ829" s="34"/>
      <c r="BR829" s="51"/>
      <c r="BS829" s="71"/>
      <c r="BT829" s="34"/>
    </row>
    <row r="830" spans="1:72" x14ac:dyDescent="0.25">
      <c r="A830" s="32"/>
      <c r="B830" s="34"/>
      <c r="C830" s="51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10"/>
      <c r="BP830" s="38"/>
      <c r="BQ830" s="34"/>
      <c r="BR830" s="51"/>
      <c r="BS830" s="71"/>
      <c r="BT830" s="34"/>
    </row>
    <row r="831" spans="1:72" x14ac:dyDescent="0.25">
      <c r="A831" s="32"/>
      <c r="B831" s="34"/>
      <c r="C831" s="51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10"/>
      <c r="BP831" s="38"/>
      <c r="BQ831" s="34"/>
      <c r="BR831" s="51"/>
      <c r="BS831" s="71"/>
      <c r="BT831" s="34"/>
    </row>
    <row r="832" spans="1:72" x14ac:dyDescent="0.25">
      <c r="A832" s="32"/>
      <c r="B832" s="34"/>
      <c r="C832" s="51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10"/>
      <c r="BP832" s="38"/>
      <c r="BQ832" s="34"/>
      <c r="BR832" s="51"/>
      <c r="BS832" s="71"/>
      <c r="BT832" s="34"/>
    </row>
    <row r="833" spans="1:72" x14ac:dyDescent="0.25">
      <c r="A833" s="32"/>
      <c r="B833" s="34"/>
      <c r="C833" s="51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10"/>
      <c r="BP833" s="38"/>
      <c r="BQ833" s="34"/>
      <c r="BR833" s="51"/>
      <c r="BS833" s="71"/>
      <c r="BT833" s="34"/>
    </row>
    <row r="834" spans="1:72" x14ac:dyDescent="0.25">
      <c r="A834" s="32"/>
      <c r="B834" s="34"/>
      <c r="C834" s="51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10"/>
      <c r="BP834" s="38"/>
      <c r="BQ834" s="34"/>
      <c r="BR834" s="51"/>
      <c r="BS834" s="71"/>
      <c r="BT834" s="34"/>
    </row>
    <row r="835" spans="1:72" x14ac:dyDescent="0.25">
      <c r="A835" s="32"/>
      <c r="B835" s="34"/>
      <c r="C835" s="51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10"/>
      <c r="BP835" s="38"/>
      <c r="BQ835" s="34"/>
      <c r="BR835" s="51"/>
      <c r="BS835" s="71"/>
      <c r="BT835" s="34"/>
    </row>
    <row r="836" spans="1:72" x14ac:dyDescent="0.25">
      <c r="A836" s="32"/>
      <c r="B836" s="34"/>
      <c r="C836" s="51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10"/>
      <c r="BP836" s="38"/>
      <c r="BQ836" s="34"/>
      <c r="BR836" s="51"/>
      <c r="BS836" s="71"/>
      <c r="BT836" s="34"/>
    </row>
    <row r="837" spans="1:72" x14ac:dyDescent="0.25">
      <c r="A837" s="32"/>
      <c r="B837" s="34"/>
      <c r="C837" s="51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10"/>
      <c r="BP837" s="38"/>
      <c r="BQ837" s="34"/>
      <c r="BR837" s="51"/>
      <c r="BS837" s="71"/>
      <c r="BT837" s="34"/>
    </row>
    <row r="838" spans="1:72" x14ac:dyDescent="0.25">
      <c r="A838" s="32"/>
      <c r="B838" s="34"/>
      <c r="C838" s="51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10"/>
      <c r="BP838" s="38"/>
      <c r="BQ838" s="34"/>
      <c r="BR838" s="51"/>
      <c r="BS838" s="71"/>
      <c r="BT838" s="34"/>
    </row>
    <row r="839" spans="1:72" x14ac:dyDescent="0.25">
      <c r="A839" s="32"/>
      <c r="B839" s="34"/>
      <c r="C839" s="51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10"/>
      <c r="BP839" s="38"/>
      <c r="BQ839" s="34"/>
      <c r="BR839" s="51"/>
      <c r="BS839" s="71"/>
      <c r="BT839" s="34"/>
    </row>
    <row r="840" spans="1:72" x14ac:dyDescent="0.25">
      <c r="A840" s="32"/>
      <c r="B840" s="34"/>
      <c r="C840" s="51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10"/>
      <c r="BP840" s="38"/>
      <c r="BQ840" s="34"/>
      <c r="BR840" s="51"/>
      <c r="BS840" s="71"/>
      <c r="BT840" s="34"/>
    </row>
    <row r="841" spans="1:72" x14ac:dyDescent="0.25">
      <c r="A841" s="32"/>
      <c r="B841" s="34"/>
      <c r="C841" s="51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10"/>
      <c r="BP841" s="38"/>
      <c r="BQ841" s="34"/>
      <c r="BR841" s="51"/>
      <c r="BS841" s="71"/>
      <c r="BT841" s="34"/>
    </row>
    <row r="842" spans="1:72" x14ac:dyDescent="0.25">
      <c r="A842" s="32"/>
      <c r="B842" s="34"/>
      <c r="C842" s="51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10"/>
      <c r="BP842" s="38"/>
      <c r="BQ842" s="34"/>
      <c r="BR842" s="51"/>
      <c r="BS842" s="71"/>
      <c r="BT842" s="34"/>
    </row>
    <row r="843" spans="1:72" x14ac:dyDescent="0.25">
      <c r="A843" s="32"/>
      <c r="B843" s="34"/>
      <c r="C843" s="51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10"/>
      <c r="BP843" s="38"/>
      <c r="BQ843" s="34"/>
      <c r="BR843" s="51"/>
      <c r="BS843" s="71"/>
      <c r="BT843" s="34"/>
    </row>
    <row r="844" spans="1:72" x14ac:dyDescent="0.25">
      <c r="A844" s="32"/>
      <c r="B844" s="34"/>
      <c r="C844" s="51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10"/>
      <c r="BP844" s="38"/>
      <c r="BQ844" s="34"/>
      <c r="BR844" s="51"/>
      <c r="BS844" s="71"/>
      <c r="BT844" s="34"/>
    </row>
    <row r="845" spans="1:72" x14ac:dyDescent="0.25">
      <c r="A845" s="32"/>
      <c r="B845" s="34"/>
      <c r="C845" s="51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10"/>
      <c r="BP845" s="38"/>
      <c r="BQ845" s="34"/>
      <c r="BR845" s="51"/>
      <c r="BS845" s="71"/>
      <c r="BT845" s="34"/>
    </row>
    <row r="846" spans="1:72" x14ac:dyDescent="0.25">
      <c r="A846" s="32"/>
      <c r="B846" s="34"/>
      <c r="C846" s="51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10"/>
      <c r="BP846" s="38"/>
      <c r="BQ846" s="34"/>
      <c r="BR846" s="51"/>
      <c r="BS846" s="71"/>
      <c r="BT846" s="34"/>
    </row>
    <row r="847" spans="1:72" x14ac:dyDescent="0.25">
      <c r="A847" s="32"/>
      <c r="B847" s="34"/>
      <c r="C847" s="51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10"/>
      <c r="BP847" s="38"/>
      <c r="BQ847" s="34"/>
      <c r="BR847" s="51"/>
      <c r="BS847" s="71"/>
      <c r="BT847" s="34"/>
    </row>
    <row r="848" spans="1:72" x14ac:dyDescent="0.25">
      <c r="A848" s="32"/>
      <c r="B848" s="34"/>
      <c r="C848" s="51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10"/>
      <c r="BP848" s="38"/>
      <c r="BQ848" s="34"/>
      <c r="BR848" s="51"/>
      <c r="BS848" s="71"/>
      <c r="BT848" s="34"/>
    </row>
    <row r="849" spans="1:72" x14ac:dyDescent="0.25">
      <c r="A849" s="32"/>
      <c r="B849" s="34"/>
      <c r="C849" s="51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10"/>
      <c r="BP849" s="38"/>
      <c r="BQ849" s="34"/>
      <c r="BR849" s="51"/>
      <c r="BS849" s="71"/>
      <c r="BT849" s="34"/>
    </row>
    <row r="850" spans="1:72" x14ac:dyDescent="0.25">
      <c r="A850" s="32"/>
      <c r="B850" s="34"/>
      <c r="C850" s="51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10"/>
      <c r="BP850" s="38"/>
      <c r="BQ850" s="34"/>
      <c r="BR850" s="51"/>
      <c r="BS850" s="71"/>
      <c r="BT850" s="34"/>
    </row>
    <row r="851" spans="1:72" x14ac:dyDescent="0.25">
      <c r="A851" s="32"/>
      <c r="B851" s="34"/>
      <c r="C851" s="51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10"/>
      <c r="BP851" s="38"/>
      <c r="BQ851" s="34"/>
      <c r="BR851" s="51"/>
      <c r="BS851" s="71"/>
      <c r="BT851" s="34"/>
    </row>
    <row r="852" spans="1:72" x14ac:dyDescent="0.25">
      <c r="A852" s="32"/>
      <c r="B852" s="34"/>
      <c r="C852" s="51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10"/>
      <c r="BP852" s="38"/>
      <c r="BQ852" s="34"/>
      <c r="BR852" s="51"/>
      <c r="BS852" s="71"/>
      <c r="BT852" s="34"/>
    </row>
    <row r="853" spans="1:72" x14ac:dyDescent="0.25">
      <c r="A853" s="32"/>
      <c r="B853" s="34"/>
      <c r="C853" s="51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10"/>
      <c r="BP853" s="38"/>
      <c r="BQ853" s="34"/>
      <c r="BR853" s="51"/>
      <c r="BS853" s="71"/>
      <c r="BT853" s="34"/>
    </row>
    <row r="854" spans="1:72" x14ac:dyDescent="0.25">
      <c r="A854" s="32"/>
      <c r="B854" s="34"/>
      <c r="C854" s="51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10"/>
      <c r="BP854" s="38"/>
      <c r="BQ854" s="34"/>
      <c r="BR854" s="51"/>
      <c r="BS854" s="71"/>
      <c r="BT854" s="34"/>
    </row>
    <row r="855" spans="1:72" x14ac:dyDescent="0.25">
      <c r="A855" s="32"/>
      <c r="B855" s="34"/>
      <c r="C855" s="51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10"/>
      <c r="BP855" s="38"/>
      <c r="BQ855" s="34"/>
      <c r="BR855" s="51"/>
      <c r="BS855" s="71"/>
      <c r="BT855" s="34"/>
    </row>
    <row r="856" spans="1:72" x14ac:dyDescent="0.25">
      <c r="A856" s="32"/>
      <c r="B856" s="34"/>
      <c r="C856" s="51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10"/>
      <c r="BP856" s="38"/>
      <c r="BQ856" s="34"/>
      <c r="BR856" s="51"/>
      <c r="BS856" s="71"/>
      <c r="BT856" s="34"/>
    </row>
    <row r="857" spans="1:72" x14ac:dyDescent="0.25">
      <c r="A857" s="32"/>
      <c r="B857" s="34"/>
      <c r="C857" s="51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10"/>
      <c r="BP857" s="38"/>
      <c r="BQ857" s="34"/>
      <c r="BR857" s="51"/>
      <c r="BS857" s="71"/>
      <c r="BT857" s="34"/>
    </row>
    <row r="858" spans="1:72" x14ac:dyDescent="0.25">
      <c r="A858" s="32"/>
      <c r="B858" s="34"/>
      <c r="C858" s="51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10"/>
      <c r="BP858" s="38"/>
      <c r="BQ858" s="34"/>
      <c r="BR858" s="51"/>
      <c r="BS858" s="71"/>
      <c r="BT858" s="34"/>
    </row>
    <row r="859" spans="1:72" x14ac:dyDescent="0.25">
      <c r="A859" s="32"/>
      <c r="B859" s="34"/>
      <c r="C859" s="51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10"/>
      <c r="BP859" s="38"/>
      <c r="BQ859" s="34"/>
      <c r="BR859" s="51"/>
      <c r="BS859" s="71"/>
      <c r="BT859" s="34"/>
    </row>
    <row r="860" spans="1:72" x14ac:dyDescent="0.25">
      <c r="A860" s="32"/>
      <c r="B860" s="34"/>
      <c r="C860" s="51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10"/>
      <c r="BP860" s="38"/>
      <c r="BQ860" s="34"/>
      <c r="BR860" s="51"/>
      <c r="BS860" s="71"/>
      <c r="BT860" s="34"/>
    </row>
    <row r="861" spans="1:72" x14ac:dyDescent="0.25">
      <c r="A861" s="32"/>
      <c r="B861" s="34"/>
      <c r="C861" s="51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10"/>
      <c r="BP861" s="38"/>
      <c r="BQ861" s="34"/>
      <c r="BR861" s="51"/>
      <c r="BS861" s="71"/>
      <c r="BT861" s="34"/>
    </row>
    <row r="862" spans="1:72" x14ac:dyDescent="0.25">
      <c r="A862" s="32"/>
      <c r="B862" s="34"/>
      <c r="C862" s="51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10"/>
      <c r="BP862" s="38"/>
      <c r="BQ862" s="34"/>
      <c r="BR862" s="51"/>
      <c r="BS862" s="71"/>
      <c r="BT862" s="34"/>
    </row>
    <row r="863" spans="1:72" x14ac:dyDescent="0.25">
      <c r="A863" s="32"/>
      <c r="B863" s="34"/>
      <c r="C863" s="51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10"/>
      <c r="BP863" s="38"/>
      <c r="BQ863" s="34"/>
      <c r="BR863" s="51"/>
      <c r="BS863" s="71"/>
      <c r="BT863" s="34"/>
    </row>
    <row r="864" spans="1:72" x14ac:dyDescent="0.25">
      <c r="A864" s="32"/>
      <c r="B864" s="34"/>
      <c r="C864" s="51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10"/>
      <c r="BP864" s="38"/>
      <c r="BQ864" s="34"/>
      <c r="BR864" s="51"/>
      <c r="BS864" s="71"/>
      <c r="BT864" s="34"/>
    </row>
    <row r="865" spans="1:72" x14ac:dyDescent="0.25">
      <c r="A865" s="32"/>
      <c r="B865" s="34"/>
      <c r="C865" s="51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10"/>
      <c r="BP865" s="38"/>
      <c r="BQ865" s="34"/>
      <c r="BR865" s="51"/>
      <c r="BS865" s="71"/>
      <c r="BT865" s="34"/>
    </row>
    <row r="866" spans="1:72" x14ac:dyDescent="0.25">
      <c r="A866" s="32"/>
      <c r="B866" s="34"/>
      <c r="C866" s="51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10"/>
      <c r="BP866" s="38"/>
      <c r="BQ866" s="34"/>
      <c r="BR866" s="51"/>
      <c r="BS866" s="71"/>
      <c r="BT866" s="34"/>
    </row>
    <row r="867" spans="1:72" x14ac:dyDescent="0.25">
      <c r="A867" s="32"/>
      <c r="B867" s="34"/>
      <c r="C867" s="51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10"/>
      <c r="BP867" s="38"/>
      <c r="BQ867" s="34"/>
      <c r="BR867" s="51"/>
      <c r="BS867" s="71"/>
      <c r="BT867" s="34"/>
    </row>
    <row r="868" spans="1:72" x14ac:dyDescent="0.25">
      <c r="A868" s="32"/>
      <c r="B868" s="34"/>
      <c r="C868" s="51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10"/>
      <c r="BP868" s="38"/>
      <c r="BQ868" s="34"/>
      <c r="BR868" s="51"/>
      <c r="BS868" s="71"/>
      <c r="BT868" s="34"/>
    </row>
    <row r="869" spans="1:72" x14ac:dyDescent="0.25">
      <c r="A869" s="32"/>
      <c r="B869" s="34"/>
      <c r="C869" s="51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10"/>
      <c r="BP869" s="38"/>
      <c r="BQ869" s="34"/>
      <c r="BR869" s="51"/>
      <c r="BS869" s="71"/>
      <c r="BT869" s="34"/>
    </row>
    <row r="870" spans="1:72" x14ac:dyDescent="0.25">
      <c r="A870" s="32"/>
      <c r="B870" s="34"/>
      <c r="C870" s="51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10"/>
      <c r="BP870" s="38"/>
      <c r="BQ870" s="34"/>
      <c r="BR870" s="51"/>
      <c r="BS870" s="71"/>
      <c r="BT870" s="34"/>
    </row>
    <row r="871" spans="1:72" x14ac:dyDescent="0.25">
      <c r="A871" s="32"/>
      <c r="B871" s="34"/>
      <c r="C871" s="51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10"/>
      <c r="BP871" s="38"/>
      <c r="BQ871" s="34"/>
      <c r="BR871" s="51"/>
      <c r="BS871" s="71"/>
      <c r="BT871" s="34"/>
    </row>
    <row r="872" spans="1:72" x14ac:dyDescent="0.25">
      <c r="A872" s="32"/>
      <c r="B872" s="34"/>
      <c r="C872" s="51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10"/>
      <c r="BP872" s="38"/>
      <c r="BQ872" s="34"/>
      <c r="BR872" s="51"/>
      <c r="BS872" s="71"/>
      <c r="BT872" s="34"/>
    </row>
    <row r="873" spans="1:72" x14ac:dyDescent="0.25">
      <c r="A873" s="32"/>
      <c r="B873" s="34"/>
      <c r="C873" s="51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10"/>
      <c r="BP873" s="38"/>
      <c r="BQ873" s="34"/>
      <c r="BR873" s="51"/>
      <c r="BS873" s="71"/>
      <c r="BT873" s="34"/>
    </row>
    <row r="874" spans="1:72" x14ac:dyDescent="0.25">
      <c r="A874" s="32"/>
      <c r="B874" s="34"/>
      <c r="C874" s="51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10"/>
      <c r="BP874" s="38"/>
      <c r="BQ874" s="34"/>
      <c r="BR874" s="51"/>
      <c r="BS874" s="71"/>
      <c r="BT874" s="34"/>
    </row>
    <row r="875" spans="1:72" x14ac:dyDescent="0.25">
      <c r="A875" s="32"/>
      <c r="B875" s="34"/>
      <c r="C875" s="51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10"/>
      <c r="BP875" s="38"/>
      <c r="BQ875" s="34"/>
      <c r="BR875" s="51"/>
      <c r="BS875" s="71"/>
      <c r="BT875" s="34"/>
    </row>
    <row r="876" spans="1:72" x14ac:dyDescent="0.25">
      <c r="A876" s="32"/>
      <c r="B876" s="34"/>
      <c r="C876" s="51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10"/>
      <c r="BP876" s="38"/>
      <c r="BQ876" s="34"/>
      <c r="BR876" s="51"/>
      <c r="BS876" s="71"/>
      <c r="BT876" s="34"/>
    </row>
    <row r="877" spans="1:72" x14ac:dyDescent="0.25">
      <c r="A877" s="32"/>
      <c r="B877" s="34"/>
      <c r="C877" s="51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10"/>
      <c r="BP877" s="38"/>
      <c r="BQ877" s="34"/>
      <c r="BR877" s="51"/>
      <c r="BS877" s="71"/>
      <c r="BT877" s="34"/>
    </row>
    <row r="878" spans="1:72" x14ac:dyDescent="0.25">
      <c r="A878" s="32"/>
      <c r="B878" s="34"/>
      <c r="C878" s="51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10"/>
      <c r="BP878" s="38"/>
      <c r="BQ878" s="34"/>
      <c r="BR878" s="51"/>
      <c r="BS878" s="71"/>
      <c r="BT878" s="34"/>
    </row>
    <row r="879" spans="1:72" x14ac:dyDescent="0.25">
      <c r="A879" s="32"/>
      <c r="B879" s="34"/>
      <c r="C879" s="51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10"/>
      <c r="BP879" s="38"/>
      <c r="BQ879" s="34"/>
      <c r="BR879" s="51"/>
      <c r="BS879" s="71"/>
      <c r="BT879" s="34"/>
    </row>
    <row r="880" spans="1:72" x14ac:dyDescent="0.25">
      <c r="A880" s="32"/>
      <c r="B880" s="34"/>
      <c r="C880" s="51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10"/>
      <c r="BP880" s="38"/>
      <c r="BQ880" s="34"/>
      <c r="BR880" s="51"/>
      <c r="BS880" s="71"/>
      <c r="BT880" s="34"/>
    </row>
    <row r="881" spans="1:72" x14ac:dyDescent="0.25">
      <c r="A881" s="32"/>
      <c r="B881" s="34"/>
      <c r="C881" s="51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10"/>
      <c r="BP881" s="38"/>
      <c r="BQ881" s="34"/>
      <c r="BR881" s="51"/>
      <c r="BS881" s="71"/>
      <c r="BT881" s="34"/>
    </row>
    <row r="882" spans="1:72" x14ac:dyDescent="0.25">
      <c r="A882" s="32"/>
      <c r="B882" s="34"/>
      <c r="C882" s="51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10"/>
      <c r="BP882" s="38"/>
      <c r="BQ882" s="34"/>
      <c r="BR882" s="51"/>
      <c r="BS882" s="71"/>
      <c r="BT882" s="34"/>
    </row>
    <row r="883" spans="1:72" x14ac:dyDescent="0.25">
      <c r="A883" s="32"/>
      <c r="B883" s="34"/>
      <c r="C883" s="51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10"/>
      <c r="BP883" s="38"/>
      <c r="BQ883" s="34"/>
      <c r="BR883" s="51"/>
      <c r="BS883" s="71"/>
      <c r="BT883" s="34"/>
    </row>
    <row r="884" spans="1:72" x14ac:dyDescent="0.25">
      <c r="A884" s="32"/>
      <c r="B884" s="34"/>
      <c r="C884" s="51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10"/>
      <c r="BP884" s="38"/>
      <c r="BQ884" s="34"/>
      <c r="BR884" s="51"/>
      <c r="BS884" s="71"/>
      <c r="BT884" s="34"/>
    </row>
    <row r="885" spans="1:72" x14ac:dyDescent="0.25">
      <c r="A885" s="32"/>
      <c r="B885" s="34"/>
      <c r="C885" s="51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10"/>
      <c r="BP885" s="38"/>
      <c r="BQ885" s="34"/>
      <c r="BR885" s="51"/>
      <c r="BS885" s="71"/>
      <c r="BT885" s="34"/>
    </row>
    <row r="886" spans="1:72" x14ac:dyDescent="0.25">
      <c r="A886" s="32"/>
      <c r="B886" s="34"/>
      <c r="C886" s="51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10"/>
      <c r="BP886" s="38"/>
      <c r="BQ886" s="34"/>
      <c r="BR886" s="51"/>
      <c r="BS886" s="71"/>
      <c r="BT886" s="34"/>
    </row>
    <row r="887" spans="1:72" x14ac:dyDescent="0.25">
      <c r="A887" s="32"/>
      <c r="B887" s="34"/>
      <c r="C887" s="51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10"/>
      <c r="BP887" s="38"/>
      <c r="BQ887" s="34"/>
      <c r="BR887" s="51"/>
      <c r="BS887" s="71"/>
      <c r="BT887" s="34"/>
    </row>
    <row r="888" spans="1:72" x14ac:dyDescent="0.25">
      <c r="A888" s="32"/>
      <c r="B888" s="34"/>
      <c r="C888" s="51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10"/>
      <c r="BP888" s="38"/>
      <c r="BQ888" s="34"/>
      <c r="BR888" s="51"/>
      <c r="BS888" s="71"/>
      <c r="BT888" s="34"/>
    </row>
    <row r="889" spans="1:72" x14ac:dyDescent="0.25">
      <c r="A889" s="32"/>
      <c r="B889" s="34"/>
      <c r="C889" s="51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10"/>
      <c r="BP889" s="38"/>
      <c r="BQ889" s="34"/>
      <c r="BR889" s="51"/>
      <c r="BS889" s="71"/>
      <c r="BT889" s="34"/>
    </row>
    <row r="890" spans="1:72" x14ac:dyDescent="0.25">
      <c r="A890" s="32"/>
      <c r="B890" s="34"/>
      <c r="C890" s="51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10"/>
      <c r="BP890" s="38"/>
      <c r="BQ890" s="34"/>
      <c r="BR890" s="51"/>
      <c r="BS890" s="71"/>
      <c r="BT890" s="34"/>
    </row>
    <row r="891" spans="1:72" x14ac:dyDescent="0.25">
      <c r="A891" s="32"/>
      <c r="B891" s="34"/>
      <c r="C891" s="51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10"/>
      <c r="BP891" s="38"/>
      <c r="BQ891" s="34"/>
      <c r="BR891" s="51"/>
      <c r="BS891" s="71"/>
      <c r="BT891" s="34"/>
    </row>
    <row r="892" spans="1:72" x14ac:dyDescent="0.25">
      <c r="A892" s="32"/>
      <c r="B892" s="34"/>
      <c r="C892" s="51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10"/>
      <c r="BP892" s="38"/>
      <c r="BQ892" s="34"/>
      <c r="BR892" s="51"/>
      <c r="BS892" s="71"/>
      <c r="BT892" s="34"/>
    </row>
    <row r="893" spans="1:72" x14ac:dyDescent="0.25">
      <c r="A893" s="32"/>
      <c r="B893" s="34"/>
      <c r="C893" s="51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10"/>
      <c r="BP893" s="38"/>
      <c r="BQ893" s="34"/>
      <c r="BR893" s="51"/>
      <c r="BS893" s="71"/>
      <c r="BT893" s="34"/>
    </row>
    <row r="894" spans="1:72" x14ac:dyDescent="0.25">
      <c r="A894" s="32"/>
      <c r="B894" s="34"/>
      <c r="C894" s="51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10"/>
      <c r="BP894" s="38"/>
      <c r="BQ894" s="34"/>
      <c r="BR894" s="51"/>
      <c r="BS894" s="71"/>
      <c r="BT894" s="34"/>
    </row>
    <row r="895" spans="1:72" x14ac:dyDescent="0.25">
      <c r="A895" s="32"/>
      <c r="B895" s="34"/>
      <c r="C895" s="51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10"/>
      <c r="BP895" s="38"/>
      <c r="BQ895" s="34"/>
      <c r="BR895" s="51"/>
      <c r="BS895" s="71"/>
      <c r="BT895" s="34"/>
    </row>
    <row r="896" spans="1:72" x14ac:dyDescent="0.25">
      <c r="A896" s="32"/>
      <c r="B896" s="34"/>
      <c r="C896" s="51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10"/>
      <c r="BP896" s="38"/>
      <c r="BQ896" s="34"/>
      <c r="BR896" s="51"/>
      <c r="BS896" s="71"/>
      <c r="BT896" s="34"/>
    </row>
    <row r="897" spans="1:72" x14ac:dyDescent="0.25">
      <c r="A897" s="32"/>
      <c r="B897" s="34"/>
      <c r="C897" s="51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10"/>
      <c r="BP897" s="38"/>
      <c r="BQ897" s="34"/>
      <c r="BR897" s="51"/>
      <c r="BS897" s="71"/>
      <c r="BT897" s="34"/>
    </row>
    <row r="898" spans="1:72" x14ac:dyDescent="0.25">
      <c r="A898" s="32"/>
      <c r="B898" s="34"/>
      <c r="C898" s="51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10"/>
      <c r="BP898" s="38"/>
      <c r="BQ898" s="34"/>
      <c r="BR898" s="51"/>
      <c r="BS898" s="71"/>
      <c r="BT898" s="34"/>
    </row>
    <row r="899" spans="1:72" x14ac:dyDescent="0.25">
      <c r="A899" s="32"/>
      <c r="B899" s="34"/>
      <c r="C899" s="51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10"/>
      <c r="BP899" s="38"/>
      <c r="BQ899" s="34"/>
      <c r="BR899" s="51"/>
      <c r="BS899" s="71"/>
      <c r="BT899" s="34"/>
    </row>
    <row r="900" spans="1:72" x14ac:dyDescent="0.25">
      <c r="A900" s="32"/>
      <c r="B900" s="34"/>
      <c r="C900" s="51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10"/>
      <c r="BP900" s="38"/>
      <c r="BQ900" s="34"/>
      <c r="BR900" s="51"/>
      <c r="BS900" s="71"/>
      <c r="BT900" s="34"/>
    </row>
    <row r="901" spans="1:72" x14ac:dyDescent="0.25">
      <c r="A901" s="32"/>
      <c r="B901" s="34"/>
      <c r="C901" s="51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10"/>
      <c r="BP901" s="38"/>
      <c r="BQ901" s="34"/>
      <c r="BR901" s="51"/>
      <c r="BS901" s="71"/>
      <c r="BT901" s="34"/>
    </row>
    <row r="902" spans="1:72" x14ac:dyDescent="0.25">
      <c r="A902" s="32"/>
      <c r="B902" s="34"/>
      <c r="C902" s="51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10"/>
      <c r="BP902" s="38"/>
      <c r="BQ902" s="34"/>
      <c r="BR902" s="51"/>
      <c r="BS902" s="71"/>
      <c r="BT902" s="34"/>
    </row>
    <row r="903" spans="1:72" x14ac:dyDescent="0.25">
      <c r="A903" s="32"/>
      <c r="B903" s="34"/>
      <c r="C903" s="51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10"/>
      <c r="BP903" s="38"/>
      <c r="BQ903" s="34"/>
      <c r="BR903" s="51"/>
      <c r="BS903" s="71"/>
      <c r="BT903" s="34"/>
    </row>
    <row r="904" spans="1:72" x14ac:dyDescent="0.25">
      <c r="A904" s="32"/>
      <c r="B904" s="34"/>
      <c r="C904" s="51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10"/>
      <c r="BP904" s="38"/>
      <c r="BQ904" s="34"/>
      <c r="BR904" s="51"/>
      <c r="BS904" s="71"/>
      <c r="BT904" s="34"/>
    </row>
    <row r="905" spans="1:72" x14ac:dyDescent="0.25">
      <c r="A905" s="32"/>
      <c r="B905" s="34"/>
      <c r="C905" s="51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10"/>
      <c r="BP905" s="38"/>
      <c r="BQ905" s="34"/>
      <c r="BR905" s="51"/>
      <c r="BS905" s="71"/>
      <c r="BT905" s="34"/>
    </row>
    <row r="906" spans="1:72" x14ac:dyDescent="0.25">
      <c r="A906" s="32"/>
      <c r="B906" s="34"/>
      <c r="C906" s="51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10"/>
      <c r="BP906" s="38"/>
      <c r="BQ906" s="34"/>
      <c r="BR906" s="51"/>
      <c r="BS906" s="71"/>
      <c r="BT906" s="34"/>
    </row>
    <row r="907" spans="1:72" x14ac:dyDescent="0.25">
      <c r="A907" s="32"/>
      <c r="B907" s="34"/>
      <c r="C907" s="51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10"/>
      <c r="BP907" s="38"/>
      <c r="BQ907" s="34"/>
      <c r="BR907" s="51"/>
      <c r="BS907" s="71"/>
      <c r="BT907" s="34"/>
    </row>
    <row r="908" spans="1:72" x14ac:dyDescent="0.25">
      <c r="A908" s="32"/>
      <c r="B908" s="34"/>
      <c r="C908" s="51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10"/>
      <c r="BP908" s="38"/>
      <c r="BQ908" s="34"/>
      <c r="BR908" s="51"/>
      <c r="BS908" s="71"/>
      <c r="BT908" s="34"/>
    </row>
    <row r="909" spans="1:72" x14ac:dyDescent="0.25">
      <c r="A909" s="32"/>
      <c r="B909" s="34"/>
      <c r="C909" s="51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10"/>
      <c r="BP909" s="38"/>
      <c r="BQ909" s="34"/>
      <c r="BR909" s="51"/>
      <c r="BS909" s="71"/>
      <c r="BT909" s="34"/>
    </row>
    <row r="910" spans="1:72" x14ac:dyDescent="0.25">
      <c r="A910" s="32"/>
      <c r="B910" s="34"/>
      <c r="C910" s="51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10"/>
      <c r="BP910" s="38"/>
      <c r="BQ910" s="34"/>
      <c r="BR910" s="51"/>
      <c r="BS910" s="71"/>
      <c r="BT910" s="34"/>
    </row>
    <row r="911" spans="1:72" x14ac:dyDescent="0.25">
      <c r="A911" s="32"/>
      <c r="B911" s="34"/>
      <c r="C911" s="51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10"/>
      <c r="BP911" s="38"/>
      <c r="BQ911" s="34"/>
      <c r="BR911" s="51"/>
      <c r="BS911" s="71"/>
      <c r="BT911" s="34"/>
    </row>
    <row r="912" spans="1:72" x14ac:dyDescent="0.25">
      <c r="A912" s="32"/>
      <c r="B912" s="34"/>
      <c r="C912" s="51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10"/>
      <c r="BP912" s="38"/>
      <c r="BQ912" s="34"/>
      <c r="BR912" s="51"/>
      <c r="BS912" s="71"/>
      <c r="BT912" s="34"/>
    </row>
    <row r="913" spans="1:72" x14ac:dyDescent="0.25">
      <c r="A913" s="32"/>
      <c r="B913" s="34"/>
      <c r="C913" s="51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10"/>
      <c r="BP913" s="38"/>
      <c r="BQ913" s="34"/>
      <c r="BR913" s="51"/>
      <c r="BS913" s="71"/>
      <c r="BT913" s="34"/>
    </row>
    <row r="914" spans="1:72" x14ac:dyDescent="0.25">
      <c r="A914" s="32"/>
      <c r="B914" s="34"/>
      <c r="C914" s="51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10"/>
      <c r="BP914" s="38"/>
      <c r="BQ914" s="34"/>
      <c r="BR914" s="51"/>
      <c r="BS914" s="71"/>
      <c r="BT914" s="34"/>
    </row>
    <row r="915" spans="1:72" x14ac:dyDescent="0.25">
      <c r="A915" s="32"/>
      <c r="B915" s="34"/>
      <c r="C915" s="51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10"/>
      <c r="BP915" s="38"/>
      <c r="BQ915" s="34"/>
      <c r="BR915" s="51"/>
      <c r="BS915" s="71"/>
      <c r="BT915" s="34"/>
    </row>
    <row r="916" spans="1:72" x14ac:dyDescent="0.25">
      <c r="A916" s="32"/>
      <c r="B916" s="34"/>
      <c r="C916" s="51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10"/>
      <c r="BP916" s="38"/>
      <c r="BQ916" s="34"/>
      <c r="BR916" s="51"/>
      <c r="BS916" s="71"/>
      <c r="BT916" s="34"/>
    </row>
    <row r="917" spans="1:72" x14ac:dyDescent="0.25">
      <c r="A917" s="32"/>
      <c r="B917" s="34"/>
      <c r="C917" s="51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10"/>
      <c r="BP917" s="38"/>
      <c r="BQ917" s="34"/>
      <c r="BR917" s="51"/>
      <c r="BS917" s="71"/>
      <c r="BT917" s="34"/>
    </row>
    <row r="918" spans="1:72" x14ac:dyDescent="0.25">
      <c r="A918" s="32"/>
      <c r="B918" s="34"/>
      <c r="C918" s="51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10"/>
      <c r="BP918" s="38"/>
      <c r="BQ918" s="34"/>
      <c r="BR918" s="51"/>
      <c r="BS918" s="71"/>
      <c r="BT918" s="34"/>
    </row>
    <row r="919" spans="1:72" x14ac:dyDescent="0.25">
      <c r="A919" s="32"/>
      <c r="B919" s="34"/>
      <c r="C919" s="51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10"/>
      <c r="BP919" s="38"/>
      <c r="BQ919" s="34"/>
      <c r="BR919" s="51"/>
      <c r="BS919" s="71"/>
      <c r="BT919" s="34"/>
    </row>
    <row r="920" spans="1:72" x14ac:dyDescent="0.25">
      <c r="A920" s="32"/>
      <c r="B920" s="34"/>
      <c r="C920" s="51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10"/>
      <c r="BP920" s="38"/>
      <c r="BQ920" s="34"/>
      <c r="BR920" s="51"/>
      <c r="BS920" s="71"/>
      <c r="BT920" s="34"/>
    </row>
    <row r="921" spans="1:72" x14ac:dyDescent="0.25">
      <c r="A921" s="32"/>
      <c r="B921" s="34"/>
      <c r="C921" s="51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10"/>
      <c r="BP921" s="38"/>
      <c r="BQ921" s="34"/>
      <c r="BR921" s="51"/>
      <c r="BS921" s="71"/>
      <c r="BT921" s="34"/>
    </row>
    <row r="922" spans="1:72" x14ac:dyDescent="0.25">
      <c r="A922" s="32"/>
      <c r="B922" s="34"/>
      <c r="C922" s="51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10"/>
      <c r="BP922" s="38"/>
      <c r="BQ922" s="34"/>
      <c r="BR922" s="51"/>
      <c r="BS922" s="71"/>
      <c r="BT922" s="34"/>
    </row>
    <row r="923" spans="1:72" x14ac:dyDescent="0.25">
      <c r="A923" s="32"/>
      <c r="B923" s="34"/>
      <c r="C923" s="51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10"/>
      <c r="BP923" s="38"/>
      <c r="BQ923" s="34"/>
      <c r="BR923" s="51"/>
      <c r="BS923" s="71"/>
      <c r="BT923" s="34"/>
    </row>
    <row r="924" spans="1:72" x14ac:dyDescent="0.25">
      <c r="A924" s="32"/>
      <c r="B924" s="34"/>
      <c r="C924" s="51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10"/>
      <c r="BP924" s="38"/>
      <c r="BQ924" s="34"/>
      <c r="BR924" s="51"/>
      <c r="BS924" s="71"/>
      <c r="BT924" s="34"/>
    </row>
    <row r="925" spans="1:72" x14ac:dyDescent="0.25">
      <c r="A925" s="32"/>
      <c r="B925" s="34"/>
      <c r="C925" s="51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10"/>
      <c r="BP925" s="38"/>
      <c r="BQ925" s="34"/>
      <c r="BR925" s="51"/>
      <c r="BS925" s="71"/>
      <c r="BT925" s="34"/>
    </row>
    <row r="926" spans="1:72" x14ac:dyDescent="0.25">
      <c r="A926" s="32"/>
      <c r="B926" s="34"/>
      <c r="C926" s="51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10"/>
      <c r="BP926" s="38"/>
      <c r="BQ926" s="34"/>
      <c r="BR926" s="51"/>
      <c r="BS926" s="71"/>
      <c r="BT926" s="34"/>
    </row>
    <row r="927" spans="1:72" x14ac:dyDescent="0.25">
      <c r="A927" s="32"/>
      <c r="B927" s="34"/>
      <c r="C927" s="51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10"/>
      <c r="BP927" s="38"/>
      <c r="BQ927" s="34"/>
      <c r="BR927" s="51"/>
      <c r="BS927" s="71"/>
      <c r="BT927" s="34"/>
    </row>
    <row r="928" spans="1:72" x14ac:dyDescent="0.25">
      <c r="A928" s="32"/>
      <c r="B928" s="34"/>
      <c r="C928" s="51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10"/>
      <c r="BP928" s="38"/>
      <c r="BQ928" s="34"/>
      <c r="BR928" s="51"/>
      <c r="BS928" s="71"/>
      <c r="BT928" s="34"/>
    </row>
    <row r="929" spans="1:72" x14ac:dyDescent="0.25">
      <c r="A929" s="32"/>
      <c r="B929" s="34"/>
      <c r="C929" s="51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10"/>
      <c r="BP929" s="38"/>
      <c r="BQ929" s="34"/>
      <c r="BR929" s="51"/>
      <c r="BS929" s="71"/>
      <c r="BT929" s="34"/>
    </row>
    <row r="930" spans="1:72" x14ac:dyDescent="0.25">
      <c r="A930" s="32"/>
      <c r="B930" s="34"/>
      <c r="C930" s="51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10"/>
      <c r="BP930" s="38"/>
      <c r="BQ930" s="34"/>
      <c r="BR930" s="51"/>
      <c r="BS930" s="71"/>
      <c r="BT930" s="34"/>
    </row>
    <row r="931" spans="1:72" x14ac:dyDescent="0.25">
      <c r="A931" s="32"/>
      <c r="B931" s="34"/>
      <c r="C931" s="51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10"/>
      <c r="BP931" s="38"/>
      <c r="BQ931" s="34"/>
      <c r="BR931" s="51"/>
      <c r="BS931" s="71"/>
      <c r="BT931" s="34"/>
    </row>
    <row r="932" spans="1:72" x14ac:dyDescent="0.25">
      <c r="A932" s="32"/>
      <c r="B932" s="34"/>
      <c r="C932" s="51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10"/>
      <c r="BP932" s="38"/>
      <c r="BQ932" s="34"/>
      <c r="BR932" s="51"/>
      <c r="BS932" s="71"/>
      <c r="BT932" s="34"/>
    </row>
    <row r="933" spans="1:72" x14ac:dyDescent="0.25">
      <c r="A933" s="32"/>
      <c r="B933" s="34"/>
      <c r="C933" s="51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10"/>
      <c r="BP933" s="38"/>
      <c r="BQ933" s="34"/>
      <c r="BR933" s="51"/>
      <c r="BS933" s="71"/>
      <c r="BT933" s="34"/>
    </row>
    <row r="934" spans="1:72" x14ac:dyDescent="0.25">
      <c r="A934" s="32"/>
      <c r="B934" s="34"/>
      <c r="C934" s="51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10"/>
      <c r="BP934" s="38"/>
      <c r="BQ934" s="34"/>
      <c r="BR934" s="51"/>
      <c r="BS934" s="71"/>
      <c r="BT934" s="34"/>
    </row>
    <row r="935" spans="1:72" x14ac:dyDescent="0.25">
      <c r="A935" s="32"/>
      <c r="B935" s="34"/>
      <c r="C935" s="51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10"/>
      <c r="BP935" s="38"/>
      <c r="BQ935" s="34"/>
      <c r="BR935" s="51"/>
      <c r="BS935" s="71"/>
      <c r="BT935" s="34"/>
    </row>
    <row r="936" spans="1:72" x14ac:dyDescent="0.25">
      <c r="A936" s="32"/>
      <c r="B936" s="34"/>
      <c r="C936" s="51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10"/>
      <c r="BP936" s="38"/>
      <c r="BQ936" s="34"/>
      <c r="BR936" s="51"/>
      <c r="BS936" s="71"/>
      <c r="BT936" s="34"/>
    </row>
    <row r="937" spans="1:72" x14ac:dyDescent="0.25">
      <c r="A937" s="32"/>
      <c r="B937" s="34"/>
      <c r="C937" s="51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10"/>
      <c r="BP937" s="38"/>
      <c r="BQ937" s="34"/>
      <c r="BR937" s="51"/>
      <c r="BS937" s="71"/>
      <c r="BT937" s="34"/>
    </row>
    <row r="938" spans="1:72" x14ac:dyDescent="0.25">
      <c r="A938" s="32"/>
      <c r="B938" s="34"/>
      <c r="C938" s="51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10"/>
      <c r="BP938" s="38"/>
      <c r="BQ938" s="34"/>
      <c r="BR938" s="51"/>
      <c r="BS938" s="71"/>
      <c r="BT938" s="34"/>
    </row>
    <row r="939" spans="1:72" x14ac:dyDescent="0.25">
      <c r="A939" s="32"/>
      <c r="B939" s="34"/>
      <c r="C939" s="51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10"/>
      <c r="BP939" s="38"/>
      <c r="BQ939" s="34"/>
      <c r="BR939" s="51"/>
      <c r="BS939" s="71"/>
      <c r="BT939" s="34"/>
    </row>
    <row r="940" spans="1:72" x14ac:dyDescent="0.25">
      <c r="A940" s="32"/>
      <c r="B940" s="34"/>
      <c r="C940" s="51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10"/>
      <c r="BP940" s="38"/>
      <c r="BQ940" s="34"/>
      <c r="BR940" s="51"/>
      <c r="BS940" s="71"/>
      <c r="BT940" s="34"/>
    </row>
    <row r="941" spans="1:72" x14ac:dyDescent="0.25">
      <c r="A941" s="32"/>
      <c r="B941" s="34"/>
      <c r="C941" s="51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10"/>
      <c r="BP941" s="38"/>
      <c r="BQ941" s="34"/>
      <c r="BR941" s="51"/>
      <c r="BS941" s="71"/>
      <c r="BT941" s="34"/>
    </row>
    <row r="942" spans="1:72" x14ac:dyDescent="0.25">
      <c r="A942" s="32"/>
      <c r="B942" s="34"/>
      <c r="C942" s="51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10"/>
      <c r="BP942" s="38"/>
      <c r="BQ942" s="34"/>
      <c r="BR942" s="51"/>
      <c r="BS942" s="71"/>
      <c r="BT942" s="34"/>
    </row>
    <row r="943" spans="1:72" x14ac:dyDescent="0.25">
      <c r="A943" s="32"/>
      <c r="B943" s="34"/>
      <c r="C943" s="51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10"/>
      <c r="BP943" s="38"/>
      <c r="BQ943" s="34"/>
      <c r="BR943" s="51"/>
      <c r="BS943" s="71"/>
      <c r="BT943" s="34"/>
    </row>
    <row r="944" spans="1:72" x14ac:dyDescent="0.25">
      <c r="A944" s="32"/>
      <c r="B944" s="34"/>
      <c r="C944" s="51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10"/>
      <c r="BP944" s="38"/>
      <c r="BQ944" s="34"/>
      <c r="BR944" s="51"/>
      <c r="BS944" s="71"/>
      <c r="BT944" s="34"/>
    </row>
    <row r="945" spans="1:72" x14ac:dyDescent="0.25">
      <c r="A945" s="32"/>
      <c r="B945" s="34"/>
      <c r="C945" s="51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10"/>
      <c r="BP945" s="38"/>
      <c r="BQ945" s="34"/>
      <c r="BR945" s="51"/>
      <c r="BS945" s="71"/>
      <c r="BT945" s="34"/>
    </row>
    <row r="946" spans="1:72" x14ac:dyDescent="0.25">
      <c r="A946" s="32"/>
      <c r="B946" s="34"/>
      <c r="C946" s="51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10"/>
      <c r="BP946" s="38"/>
      <c r="BQ946" s="34"/>
      <c r="BR946" s="51"/>
      <c r="BS946" s="71"/>
      <c r="BT946" s="34"/>
    </row>
    <row r="947" spans="1:72" x14ac:dyDescent="0.25">
      <c r="A947" s="32"/>
      <c r="B947" s="34"/>
      <c r="C947" s="51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10"/>
      <c r="BP947" s="38"/>
      <c r="BQ947" s="34"/>
      <c r="BR947" s="51"/>
      <c r="BS947" s="71"/>
      <c r="BT947" s="34"/>
    </row>
    <row r="948" spans="1:72" x14ac:dyDescent="0.25">
      <c r="A948" s="32"/>
      <c r="B948" s="34"/>
      <c r="C948" s="51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10"/>
      <c r="BP948" s="38"/>
      <c r="BQ948" s="34"/>
      <c r="BR948" s="51"/>
      <c r="BS948" s="71"/>
      <c r="BT948" s="34"/>
    </row>
    <row r="949" spans="1:72" x14ac:dyDescent="0.25">
      <c r="A949" s="32"/>
      <c r="B949" s="34"/>
      <c r="C949" s="51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10"/>
      <c r="BP949" s="38"/>
      <c r="BQ949" s="34"/>
      <c r="BR949" s="51"/>
      <c r="BS949" s="71"/>
      <c r="BT949" s="34"/>
    </row>
    <row r="950" spans="1:72" x14ac:dyDescent="0.25">
      <c r="A950" s="32"/>
      <c r="B950" s="34"/>
      <c r="C950" s="51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10"/>
      <c r="BP950" s="38"/>
      <c r="BQ950" s="34"/>
      <c r="BR950" s="51"/>
      <c r="BS950" s="71"/>
      <c r="BT950" s="34"/>
    </row>
    <row r="951" spans="1:72" x14ac:dyDescent="0.25">
      <c r="A951" s="32"/>
      <c r="B951" s="34"/>
      <c r="C951" s="51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10"/>
      <c r="BP951" s="38"/>
      <c r="BQ951" s="34"/>
      <c r="BR951" s="51"/>
      <c r="BS951" s="71"/>
      <c r="BT951" s="34"/>
    </row>
    <row r="952" spans="1:72" x14ac:dyDescent="0.25">
      <c r="A952" s="32"/>
      <c r="B952" s="34"/>
      <c r="C952" s="51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10"/>
      <c r="BP952" s="38"/>
      <c r="BQ952" s="34"/>
      <c r="BR952" s="51"/>
      <c r="BS952" s="71"/>
      <c r="BT952" s="34"/>
    </row>
    <row r="953" spans="1:72" x14ac:dyDescent="0.25">
      <c r="A953" s="32"/>
      <c r="B953" s="34"/>
      <c r="C953" s="51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10"/>
      <c r="BP953" s="38"/>
      <c r="BQ953" s="34"/>
      <c r="BR953" s="51"/>
      <c r="BS953" s="71"/>
      <c r="BT953" s="34"/>
    </row>
    <row r="954" spans="1:72" x14ac:dyDescent="0.25">
      <c r="A954" s="32"/>
      <c r="B954" s="34"/>
      <c r="C954" s="51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10"/>
      <c r="BP954" s="38"/>
      <c r="BQ954" s="34"/>
      <c r="BR954" s="51"/>
      <c r="BS954" s="71"/>
      <c r="BT954" s="34"/>
    </row>
    <row r="955" spans="1:72" x14ac:dyDescent="0.25">
      <c r="A955" s="32"/>
      <c r="B955" s="34"/>
      <c r="C955" s="51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10"/>
      <c r="BP955" s="38"/>
      <c r="BQ955" s="34"/>
      <c r="BR955" s="51"/>
      <c r="BS955" s="71"/>
      <c r="BT955" s="34"/>
    </row>
    <row r="956" spans="1:72" x14ac:dyDescent="0.25">
      <c r="A956" s="32"/>
      <c r="B956" s="34"/>
      <c r="C956" s="51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10"/>
      <c r="BP956" s="38"/>
      <c r="BQ956" s="34"/>
      <c r="BR956" s="51"/>
      <c r="BS956" s="71"/>
      <c r="BT956" s="34"/>
    </row>
    <row r="957" spans="1:72" x14ac:dyDescent="0.25">
      <c r="A957" s="32"/>
      <c r="B957" s="34"/>
      <c r="C957" s="51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10"/>
      <c r="BP957" s="38"/>
      <c r="BQ957" s="34"/>
      <c r="BR957" s="51"/>
      <c r="BS957" s="71"/>
      <c r="BT957" s="34"/>
    </row>
    <row r="958" spans="1:72" x14ac:dyDescent="0.25">
      <c r="A958" s="32"/>
      <c r="B958" s="34"/>
      <c r="C958" s="51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10"/>
      <c r="BP958" s="38"/>
      <c r="BQ958" s="34"/>
      <c r="BR958" s="51"/>
      <c r="BS958" s="71"/>
      <c r="BT958" s="34"/>
    </row>
    <row r="959" spans="1:72" x14ac:dyDescent="0.25">
      <c r="A959" s="32"/>
      <c r="B959" s="34"/>
      <c r="C959" s="51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10"/>
      <c r="BP959" s="38"/>
      <c r="BQ959" s="34"/>
      <c r="BR959" s="51"/>
      <c r="BS959" s="71"/>
      <c r="BT959" s="34"/>
    </row>
    <row r="960" spans="1:72" x14ac:dyDescent="0.25">
      <c r="A960" s="32"/>
      <c r="B960" s="34"/>
      <c r="C960" s="51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10"/>
      <c r="BP960" s="38"/>
      <c r="BQ960" s="34"/>
      <c r="BR960" s="51"/>
      <c r="BS960" s="71"/>
      <c r="BT960" s="34"/>
    </row>
    <row r="961" spans="1:72" x14ac:dyDescent="0.25">
      <c r="A961" s="32"/>
      <c r="B961" s="34"/>
      <c r="C961" s="51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10"/>
      <c r="BP961" s="38"/>
      <c r="BQ961" s="34"/>
      <c r="BR961" s="51"/>
      <c r="BS961" s="71"/>
      <c r="BT961" s="34"/>
    </row>
    <row r="962" spans="1:72" x14ac:dyDescent="0.25">
      <c r="A962" s="32"/>
      <c r="B962" s="34"/>
      <c r="C962" s="51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10"/>
      <c r="BP962" s="38"/>
      <c r="BQ962" s="34"/>
      <c r="BR962" s="51"/>
      <c r="BS962" s="71"/>
      <c r="BT962" s="34"/>
    </row>
    <row r="963" spans="1:72" x14ac:dyDescent="0.25">
      <c r="A963" s="32"/>
      <c r="B963" s="34"/>
      <c r="C963" s="51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10"/>
      <c r="BP963" s="38"/>
      <c r="BQ963" s="34"/>
      <c r="BR963" s="51"/>
      <c r="BS963" s="71"/>
      <c r="BT963" s="34"/>
    </row>
    <row r="964" spans="1:72" x14ac:dyDescent="0.25">
      <c r="A964" s="32"/>
      <c r="B964" s="34"/>
      <c r="C964" s="51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10"/>
      <c r="BP964" s="38"/>
      <c r="BQ964" s="34"/>
      <c r="BR964" s="51"/>
      <c r="BS964" s="71"/>
      <c r="BT964" s="34"/>
    </row>
    <row r="965" spans="1:72" x14ac:dyDescent="0.25">
      <c r="A965" s="32"/>
      <c r="B965" s="34"/>
      <c r="C965" s="51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10"/>
      <c r="BP965" s="38"/>
      <c r="BQ965" s="34"/>
      <c r="BR965" s="51"/>
      <c r="BS965" s="71"/>
      <c r="BT965" s="34"/>
    </row>
    <row r="966" spans="1:72" x14ac:dyDescent="0.25">
      <c r="A966" s="32"/>
      <c r="B966" s="34"/>
      <c r="C966" s="51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10"/>
      <c r="BP966" s="38"/>
      <c r="BQ966" s="34"/>
      <c r="BR966" s="51"/>
      <c r="BS966" s="71"/>
      <c r="BT966" s="34"/>
    </row>
    <row r="967" spans="1:72" x14ac:dyDescent="0.25">
      <c r="A967" s="32"/>
      <c r="B967" s="34"/>
      <c r="C967" s="51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10"/>
      <c r="BP967" s="38"/>
      <c r="BQ967" s="34"/>
      <c r="BR967" s="51"/>
      <c r="BS967" s="71"/>
      <c r="BT967" s="34"/>
    </row>
    <row r="968" spans="1:72" x14ac:dyDescent="0.25">
      <c r="A968" s="32"/>
      <c r="B968" s="34"/>
      <c r="C968" s="51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10"/>
      <c r="BP968" s="38"/>
      <c r="BQ968" s="34"/>
      <c r="BR968" s="51"/>
      <c r="BS968" s="71"/>
      <c r="BT968" s="34"/>
    </row>
    <row r="969" spans="1:72" x14ac:dyDescent="0.25">
      <c r="A969" s="32"/>
      <c r="B969" s="34"/>
      <c r="C969" s="51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10"/>
      <c r="BP969" s="38"/>
      <c r="BQ969" s="34"/>
      <c r="BR969" s="51"/>
      <c r="BS969" s="71"/>
      <c r="BT969" s="34"/>
    </row>
    <row r="970" spans="1:72" x14ac:dyDescent="0.25">
      <c r="A970" s="32"/>
      <c r="B970" s="34"/>
      <c r="C970" s="51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10"/>
      <c r="BP970" s="38"/>
      <c r="BQ970" s="34"/>
      <c r="BR970" s="51"/>
      <c r="BS970" s="71"/>
      <c r="BT970" s="34"/>
    </row>
    <row r="971" spans="1:72" x14ac:dyDescent="0.25">
      <c r="A971" s="32"/>
      <c r="B971" s="34"/>
      <c r="C971" s="51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10"/>
      <c r="BP971" s="38"/>
      <c r="BQ971" s="34"/>
      <c r="BR971" s="51"/>
      <c r="BS971" s="71"/>
      <c r="BT971" s="34"/>
    </row>
    <row r="972" spans="1:72" x14ac:dyDescent="0.25">
      <c r="A972" s="32"/>
      <c r="B972" s="34"/>
      <c r="C972" s="51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10"/>
      <c r="BP972" s="38"/>
      <c r="BQ972" s="34"/>
      <c r="BR972" s="51"/>
      <c r="BS972" s="71"/>
      <c r="BT972" s="34"/>
    </row>
    <row r="973" spans="1:72" x14ac:dyDescent="0.25">
      <c r="A973" s="32"/>
      <c r="B973" s="34"/>
      <c r="C973" s="51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10"/>
      <c r="BP973" s="38"/>
      <c r="BQ973" s="34"/>
      <c r="BR973" s="51"/>
      <c r="BS973" s="71"/>
      <c r="BT973" s="34"/>
    </row>
    <row r="974" spans="1:72" x14ac:dyDescent="0.25">
      <c r="A974" s="32"/>
      <c r="B974" s="34"/>
      <c r="C974" s="51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10"/>
      <c r="BP974" s="38"/>
      <c r="BQ974" s="34"/>
      <c r="BR974" s="51"/>
      <c r="BS974" s="71"/>
      <c r="BT974" s="34"/>
    </row>
    <row r="975" spans="1:72" x14ac:dyDescent="0.25">
      <c r="A975" s="32"/>
      <c r="B975" s="34"/>
      <c r="C975" s="51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10"/>
      <c r="BP975" s="38"/>
      <c r="BQ975" s="34"/>
      <c r="BR975" s="51"/>
      <c r="BS975" s="71"/>
      <c r="BT975" s="34"/>
    </row>
    <row r="976" spans="1:72" x14ac:dyDescent="0.25">
      <c r="A976" s="32"/>
      <c r="B976" s="34"/>
      <c r="C976" s="51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10"/>
      <c r="BP976" s="38"/>
      <c r="BQ976" s="34"/>
      <c r="BR976" s="51"/>
      <c r="BS976" s="71"/>
      <c r="BT976" s="34"/>
    </row>
    <row r="977" spans="1:72" x14ac:dyDescent="0.25">
      <c r="A977" s="32"/>
      <c r="B977" s="34"/>
      <c r="C977" s="51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10"/>
      <c r="BP977" s="38"/>
      <c r="BQ977" s="34"/>
      <c r="BR977" s="51"/>
      <c r="BS977" s="71"/>
      <c r="BT977" s="34"/>
    </row>
    <row r="978" spans="1:72" x14ac:dyDescent="0.25">
      <c r="A978" s="32"/>
      <c r="B978" s="34"/>
      <c r="C978" s="51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10"/>
      <c r="BP978" s="38"/>
      <c r="BQ978" s="34"/>
      <c r="BR978" s="51"/>
      <c r="BS978" s="71"/>
      <c r="BT978" s="34"/>
    </row>
    <row r="979" spans="1:72" x14ac:dyDescent="0.25">
      <c r="A979" s="32"/>
      <c r="B979" s="34"/>
      <c r="C979" s="51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10"/>
      <c r="BP979" s="38"/>
      <c r="BQ979" s="34"/>
      <c r="BR979" s="51"/>
      <c r="BS979" s="71"/>
      <c r="BT979" s="34"/>
    </row>
    <row r="980" spans="1:72" x14ac:dyDescent="0.25">
      <c r="A980" s="32"/>
      <c r="B980" s="34"/>
      <c r="C980" s="51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10"/>
      <c r="BP980" s="38"/>
      <c r="BQ980" s="34"/>
      <c r="BR980" s="51"/>
      <c r="BS980" s="71"/>
      <c r="BT980" s="34"/>
    </row>
    <row r="981" spans="1:72" x14ac:dyDescent="0.25">
      <c r="A981" s="32"/>
      <c r="B981" s="34"/>
      <c r="C981" s="51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10"/>
      <c r="BP981" s="38"/>
      <c r="BQ981" s="34"/>
      <c r="BR981" s="51"/>
      <c r="BS981" s="71"/>
      <c r="BT981" s="34"/>
    </row>
    <row r="982" spans="1:72" x14ac:dyDescent="0.25">
      <c r="A982" s="32"/>
      <c r="B982" s="34"/>
      <c r="C982" s="51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10"/>
      <c r="BP982" s="38"/>
      <c r="BQ982" s="34"/>
      <c r="BR982" s="51"/>
      <c r="BS982" s="71"/>
      <c r="BT982" s="34"/>
    </row>
    <row r="983" spans="1:72" x14ac:dyDescent="0.25">
      <c r="A983" s="32"/>
      <c r="B983" s="34"/>
      <c r="C983" s="51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10"/>
      <c r="BP983" s="38"/>
      <c r="BQ983" s="34"/>
      <c r="BR983" s="51"/>
      <c r="BS983" s="71"/>
      <c r="BT983" s="34"/>
    </row>
    <row r="984" spans="1:72" x14ac:dyDescent="0.25">
      <c r="A984" s="32"/>
      <c r="B984" s="34"/>
      <c r="C984" s="51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10"/>
      <c r="BP984" s="38"/>
      <c r="BQ984" s="34"/>
      <c r="BR984" s="51"/>
      <c r="BS984" s="71"/>
      <c r="BT984" s="34"/>
    </row>
    <row r="985" spans="1:72" x14ac:dyDescent="0.25">
      <c r="A985" s="32"/>
      <c r="B985" s="34"/>
      <c r="C985" s="51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10"/>
      <c r="BP985" s="38"/>
      <c r="BQ985" s="34"/>
      <c r="BR985" s="51"/>
      <c r="BS985" s="71"/>
      <c r="BT985" s="34"/>
    </row>
    <row r="986" spans="1:72" x14ac:dyDescent="0.25">
      <c r="A986" s="32"/>
      <c r="B986" s="34"/>
      <c r="C986" s="51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10"/>
      <c r="BP986" s="38"/>
      <c r="BQ986" s="34"/>
      <c r="BR986" s="51"/>
      <c r="BS986" s="71"/>
      <c r="BT986" s="34"/>
    </row>
    <row r="987" spans="1:72" x14ac:dyDescent="0.25">
      <c r="A987" s="32"/>
      <c r="B987" s="34"/>
      <c r="C987" s="51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10"/>
      <c r="BP987" s="38"/>
      <c r="BQ987" s="34"/>
      <c r="BR987" s="51"/>
      <c r="BS987" s="71"/>
      <c r="BT987" s="34"/>
    </row>
    <row r="988" spans="1:72" x14ac:dyDescent="0.25">
      <c r="A988" s="32"/>
      <c r="B988" s="34"/>
      <c r="C988" s="51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10"/>
      <c r="BP988" s="38"/>
      <c r="BQ988" s="34"/>
      <c r="BR988" s="51"/>
      <c r="BS988" s="71"/>
      <c r="BT988" s="34"/>
    </row>
    <row r="989" spans="1:72" x14ac:dyDescent="0.25">
      <c r="A989" s="32"/>
      <c r="B989" s="34"/>
      <c r="C989" s="51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10"/>
      <c r="BP989" s="38"/>
      <c r="BQ989" s="34"/>
      <c r="BR989" s="51"/>
      <c r="BS989" s="71"/>
      <c r="BT989" s="34"/>
    </row>
    <row r="990" spans="1:72" x14ac:dyDescent="0.25">
      <c r="A990" s="32"/>
      <c r="B990" s="34"/>
      <c r="C990" s="51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10"/>
      <c r="BP990" s="38"/>
      <c r="BQ990" s="34"/>
      <c r="BR990" s="51"/>
      <c r="BS990" s="71"/>
      <c r="BT990" s="34"/>
    </row>
    <row r="991" spans="1:72" x14ac:dyDescent="0.25">
      <c r="A991" s="32"/>
      <c r="B991" s="34"/>
      <c r="C991" s="51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10"/>
      <c r="BP991" s="38"/>
      <c r="BQ991" s="34"/>
      <c r="BR991" s="51"/>
      <c r="BS991" s="71"/>
      <c r="BT991" s="34"/>
    </row>
    <row r="992" spans="1:72" x14ac:dyDescent="0.25">
      <c r="A992" s="32"/>
      <c r="B992" s="34"/>
      <c r="C992" s="51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10"/>
      <c r="BP992" s="38"/>
      <c r="BQ992" s="34"/>
      <c r="BR992" s="51"/>
      <c r="BS992" s="71"/>
      <c r="BT992" s="34"/>
    </row>
    <row r="993" spans="1:72" x14ac:dyDescent="0.25">
      <c r="A993" s="32"/>
      <c r="B993" s="34"/>
      <c r="C993" s="51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10"/>
      <c r="BP993" s="38"/>
      <c r="BQ993" s="34"/>
      <c r="BR993" s="51"/>
      <c r="BS993" s="71"/>
      <c r="BT993" s="34"/>
    </row>
    <row r="994" spans="1:72" x14ac:dyDescent="0.25">
      <c r="A994" s="32"/>
      <c r="B994" s="34"/>
      <c r="C994" s="51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10"/>
      <c r="BP994" s="38"/>
      <c r="BQ994" s="34"/>
      <c r="BR994" s="51"/>
      <c r="BS994" s="71"/>
      <c r="BT994" s="34"/>
    </row>
    <row r="995" spans="1:72" x14ac:dyDescent="0.25">
      <c r="A995" s="32"/>
      <c r="B995" s="34"/>
      <c r="C995" s="51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10"/>
      <c r="BP995" s="38"/>
      <c r="BQ995" s="34"/>
      <c r="BR995" s="51"/>
      <c r="BS995" s="71"/>
      <c r="BT995" s="34"/>
    </row>
    <row r="996" spans="1:72" x14ac:dyDescent="0.25">
      <c r="A996" s="32"/>
      <c r="B996" s="34"/>
      <c r="C996" s="51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10"/>
      <c r="BP996" s="38"/>
      <c r="BQ996" s="34"/>
      <c r="BR996" s="51"/>
      <c r="BS996" s="71"/>
      <c r="BT996" s="34"/>
    </row>
    <row r="997" spans="1:72" x14ac:dyDescent="0.25">
      <c r="A997" s="32"/>
      <c r="B997" s="34"/>
      <c r="C997" s="51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10"/>
      <c r="BP997" s="38"/>
      <c r="BQ997" s="34"/>
      <c r="BR997" s="51"/>
      <c r="BS997" s="71"/>
      <c r="BT997" s="34"/>
    </row>
    <row r="998" spans="1:72" x14ac:dyDescent="0.25">
      <c r="A998" s="32"/>
      <c r="B998" s="34"/>
      <c r="C998" s="51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10"/>
      <c r="BP998" s="38"/>
      <c r="BQ998" s="34"/>
      <c r="BR998" s="51"/>
      <c r="BS998" s="71"/>
      <c r="BT998" s="34"/>
    </row>
    <row r="999" spans="1:72" x14ac:dyDescent="0.25">
      <c r="A999" s="32"/>
      <c r="B999" s="34"/>
      <c r="C999" s="51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10"/>
      <c r="BP999" s="38"/>
      <c r="BQ999" s="34"/>
      <c r="BR999" s="51"/>
      <c r="BS999" s="71"/>
      <c r="BT999" s="34"/>
    </row>
    <row r="1000" spans="1:72" x14ac:dyDescent="0.25">
      <c r="A1000" s="32"/>
      <c r="B1000" s="34"/>
      <c r="C1000" s="51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10"/>
      <c r="BP1000" s="38"/>
      <c r="BQ1000" s="34"/>
      <c r="BR1000" s="51"/>
      <c r="BS1000" s="71"/>
      <c r="BT1000" s="34"/>
    </row>
    <row r="1001" spans="1:72" x14ac:dyDescent="0.25">
      <c r="A1001" s="32"/>
      <c r="B1001" s="34"/>
      <c r="C1001" s="51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8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10"/>
      <c r="BP1001" s="38"/>
      <c r="BQ1001" s="34"/>
      <c r="BR1001" s="51"/>
      <c r="BS1001" s="71"/>
      <c r="BT1001" s="34"/>
    </row>
    <row r="1002" spans="1:72" x14ac:dyDescent="0.25">
      <c r="A1002" s="32"/>
      <c r="B1002" s="34"/>
      <c r="C1002" s="51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8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10"/>
      <c r="BP1002" s="38"/>
      <c r="BQ1002" s="34"/>
      <c r="BR1002" s="51"/>
      <c r="BS1002" s="71"/>
      <c r="BT1002" s="34"/>
    </row>
    <row r="1003" spans="1:72" x14ac:dyDescent="0.25">
      <c r="A1003" s="32"/>
      <c r="B1003" s="34"/>
      <c r="C1003" s="51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8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10"/>
      <c r="BP1003" s="38"/>
      <c r="BQ1003" s="34"/>
      <c r="BR1003" s="51"/>
      <c r="BS1003" s="71"/>
      <c r="BT1003" s="34"/>
    </row>
    <row r="1004" spans="1:72" x14ac:dyDescent="0.25">
      <c r="A1004" s="32"/>
      <c r="B1004" s="34"/>
      <c r="C1004" s="51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8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10"/>
      <c r="BP1004" s="38"/>
      <c r="BQ1004" s="34"/>
      <c r="BR1004" s="51"/>
      <c r="BS1004" s="71"/>
      <c r="BT1004" s="34"/>
    </row>
    <row r="1005" spans="1:72" x14ac:dyDescent="0.25">
      <c r="A1005" s="32"/>
      <c r="B1005" s="34"/>
      <c r="C1005" s="51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8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10"/>
      <c r="BP1005" s="38"/>
      <c r="BQ1005" s="34"/>
      <c r="BR1005" s="51"/>
      <c r="BS1005" s="71"/>
      <c r="BT1005" s="34"/>
    </row>
    <row r="1006" spans="1:72" x14ac:dyDescent="0.25">
      <c r="A1006" s="32"/>
      <c r="B1006" s="34"/>
      <c r="C1006" s="51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8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10"/>
      <c r="BP1006" s="38"/>
      <c r="BQ1006" s="34"/>
      <c r="BR1006" s="51"/>
      <c r="BS1006" s="71"/>
      <c r="BT1006" s="34"/>
    </row>
    <row r="1007" spans="1:72" x14ac:dyDescent="0.25">
      <c r="A1007" s="32"/>
      <c r="B1007" s="34"/>
      <c r="C1007" s="51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8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10"/>
      <c r="BP1007" s="38"/>
      <c r="BQ1007" s="34"/>
      <c r="BR1007" s="51"/>
      <c r="BS1007" s="71"/>
      <c r="BT1007" s="34"/>
    </row>
    <row r="1008" spans="1:72" x14ac:dyDescent="0.25">
      <c r="A1008" s="32"/>
      <c r="B1008" s="34"/>
      <c r="C1008" s="51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8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10"/>
      <c r="BP1008" s="38"/>
      <c r="BQ1008" s="34"/>
      <c r="BR1008" s="51"/>
      <c r="BS1008" s="71"/>
      <c r="BT1008" s="34"/>
    </row>
  </sheetData>
  <mergeCells count="37">
    <mergeCell ref="D5:D6"/>
    <mergeCell ref="B5:B6"/>
    <mergeCell ref="C5:C6"/>
    <mergeCell ref="E5:E6"/>
    <mergeCell ref="AJ5:AJ6"/>
    <mergeCell ref="J5:J6"/>
    <mergeCell ref="I5:I6"/>
    <mergeCell ref="N5:N6"/>
    <mergeCell ref="P5:P6"/>
    <mergeCell ref="W5:AB5"/>
    <mergeCell ref="Q5:V5"/>
    <mergeCell ref="M5:M6"/>
    <mergeCell ref="AG5:AI5"/>
    <mergeCell ref="AC5:AF5"/>
    <mergeCell ref="L5:L6"/>
    <mergeCell ref="K5:K6"/>
    <mergeCell ref="BR5:BR6"/>
    <mergeCell ref="BS5:BS6"/>
    <mergeCell ref="BC5:BD5"/>
    <mergeCell ref="BE5:BF5"/>
    <mergeCell ref="BG5:BH5"/>
    <mergeCell ref="BM5:BO5"/>
    <mergeCell ref="BI5:BJ5"/>
    <mergeCell ref="BK5:BL5"/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</mergeCells>
  <conditionalFormatting sqref="AM9:BO155">
    <cfRule type="cellIs" dxfId="7" priority="1" operator="greaterThan">
      <formula>500</formula>
    </cfRule>
    <cfRule type="cellIs" dxfId="6" priority="2" operator="between">
      <formula>150</formula>
      <formula>65</formula>
    </cfRule>
    <cfRule type="cellIs" dxfId="5" priority="3" operator="between">
      <formula>65</formula>
      <formula>40</formula>
    </cfRule>
    <cfRule type="cellIs" dxfId="4" priority="4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AS8" activePane="bottomRight" state="frozen"/>
      <selection pane="topRight" activeCell="G1" sqref="G1"/>
      <selection pane="bottomLeft" activeCell="A8" sqref="A8"/>
      <selection pane="bottomRight" activeCell="BC58" sqref="BC58"/>
    </sheetView>
  </sheetViews>
  <sheetFormatPr defaultColWidth="14.44140625" defaultRowHeight="13.8" x14ac:dyDescent="0.25"/>
  <cols>
    <col min="1" max="1" width="0.88671875" style="46" customWidth="1"/>
    <col min="2" max="2" width="9.77734375" style="17" customWidth="1"/>
    <col min="3" max="3" width="6" style="17" bestFit="1" customWidth="1"/>
    <col min="4" max="4" width="3.77734375" style="17" bestFit="1" customWidth="1"/>
    <col min="5" max="5" width="7.21875" style="17" customWidth="1"/>
    <col min="6" max="6" width="0.33203125" style="9" customWidth="1"/>
    <col min="7" max="7" width="10" style="17" bestFit="1" customWidth="1"/>
    <col min="8" max="8" width="5.88671875" style="17" bestFit="1" customWidth="1"/>
    <col min="9" max="9" width="8.88671875" style="17" bestFit="1" customWidth="1"/>
    <col min="10" max="10" width="6.77734375" style="17" bestFit="1" customWidth="1"/>
    <col min="11" max="11" width="9.21875" style="17" bestFit="1" customWidth="1"/>
    <col min="12" max="12" width="7.109375" style="17" bestFit="1" customWidth="1"/>
    <col min="13" max="13" width="7.21875" style="17" bestFit="1" customWidth="1"/>
    <col min="14" max="14" width="5.77734375" style="17" bestFit="1" customWidth="1"/>
    <col min="15" max="15" width="8.109375" style="17" bestFit="1" customWidth="1"/>
    <col min="16" max="16" width="6.109375" style="17" bestFit="1" customWidth="1"/>
    <col min="17" max="17" width="7.33203125" style="17" bestFit="1" customWidth="1"/>
    <col min="18" max="18" width="8.21875" style="17" bestFit="1" customWidth="1"/>
    <col min="19" max="19" width="10.21875" style="17" bestFit="1" customWidth="1"/>
    <col min="20" max="20" width="6.109375" style="17" bestFit="1" customWidth="1"/>
    <col min="21" max="21" width="8.21875" style="17" bestFit="1" customWidth="1"/>
    <col min="22" max="22" width="7.21875" style="17" bestFit="1" customWidth="1"/>
    <col min="23" max="23" width="14.44140625" style="17" bestFit="1" customWidth="1"/>
    <col min="24" max="24" width="6.109375" style="17" bestFit="1" customWidth="1"/>
    <col min="25" max="25" width="8.21875" style="17" bestFit="1" customWidth="1"/>
    <col min="26" max="26" width="7.33203125" style="17" bestFit="1" customWidth="1"/>
    <col min="27" max="27" width="9.21875" style="17" bestFit="1" customWidth="1"/>
    <col min="28" max="28" width="11.21875" style="17" bestFit="1" customWidth="1"/>
    <col min="29" max="29" width="10.6640625" style="17" bestFit="1" customWidth="1"/>
    <col min="30" max="30" width="4.33203125" style="17" bestFit="1" customWidth="1"/>
    <col min="31" max="31" width="1" style="17" customWidth="1"/>
    <col min="32" max="32" width="4.109375" style="17" bestFit="1" customWidth="1"/>
    <col min="33" max="33" width="4.88671875" style="17" bestFit="1" customWidth="1"/>
    <col min="34" max="34" width="4.109375" style="17" bestFit="1" customWidth="1"/>
    <col min="35" max="35" width="6.5546875" style="17" bestFit="1" customWidth="1"/>
    <col min="36" max="36" width="3.21875" style="17" bestFit="1" customWidth="1"/>
    <col min="37" max="37" width="6.5546875" style="17" bestFit="1" customWidth="1"/>
    <col min="38" max="38" width="3.21875" style="17" bestFit="1" customWidth="1"/>
    <col min="39" max="39" width="10.6640625" style="17" bestFit="1" customWidth="1"/>
    <col min="40" max="40" width="3.21875" style="17" bestFit="1" customWidth="1"/>
    <col min="41" max="41" width="8.21875" style="17" bestFit="1" customWidth="1"/>
    <col min="42" max="42" width="3.21875" style="17" bestFit="1" customWidth="1"/>
    <col min="43" max="43" width="8.21875" style="17" bestFit="1" customWidth="1"/>
    <col min="44" max="44" width="2.44140625" style="17" bestFit="1" customWidth="1"/>
    <col min="45" max="45" width="4.109375" style="17" bestFit="1" customWidth="1"/>
    <col min="46" max="46" width="2.44140625" style="17" bestFit="1" customWidth="1"/>
    <col min="47" max="47" width="2.77734375" style="17" bestFit="1" customWidth="1"/>
    <col min="48" max="48" width="2.44140625" style="17" bestFit="1" customWidth="1"/>
    <col min="49" max="49" width="2.77734375" style="17" bestFit="1" customWidth="1"/>
    <col min="50" max="50" width="1.77734375" style="17" bestFit="1" customWidth="1"/>
    <col min="51" max="51" width="2.77734375" style="17" bestFit="1" customWidth="1"/>
    <col min="52" max="52" width="1.77734375" style="17" bestFit="1" customWidth="1"/>
    <col min="53" max="53" width="2.77734375" style="17" bestFit="1" customWidth="1"/>
    <col min="54" max="54" width="9.77734375" style="17" bestFit="1" customWidth="1"/>
    <col min="55" max="55" width="11.44140625" style="17" bestFit="1" customWidth="1"/>
    <col min="56" max="56" width="3.21875" style="17" bestFit="1" customWidth="1"/>
    <col min="57" max="57" width="1" style="17" customWidth="1"/>
    <col min="58" max="58" width="5.88671875" style="17" bestFit="1" customWidth="1"/>
    <col min="59" max="59" width="55.5546875" style="58" bestFit="1" customWidth="1"/>
    <col min="60" max="60" width="6.109375" style="17" customWidth="1"/>
    <col min="61" max="61" width="8" style="17" customWidth="1"/>
    <col min="62" max="16384" width="14.44140625" style="17"/>
  </cols>
  <sheetData>
    <row r="1" spans="1:80" ht="7.5" customHeight="1" x14ac:dyDescent="0.25">
      <c r="A1" s="11"/>
      <c r="B1" s="12"/>
      <c r="C1" s="12"/>
      <c r="D1" s="13"/>
      <c r="E1" s="12"/>
      <c r="F1" s="7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4"/>
      <c r="BF1" s="12"/>
      <c r="BG1" s="15"/>
      <c r="BH1" s="12"/>
      <c r="BI1" s="12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</row>
    <row r="2" spans="1:80" ht="24.6" x14ac:dyDescent="0.25">
      <c r="A2" s="11"/>
      <c r="B2" s="60" t="s">
        <v>0</v>
      </c>
      <c r="C2" s="18"/>
      <c r="D2" s="13"/>
      <c r="E2" s="12"/>
      <c r="F2" s="7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4"/>
      <c r="BF2" s="12"/>
      <c r="BG2" s="15"/>
      <c r="BH2" s="12"/>
      <c r="BI2" s="12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ht="17.399999999999999" x14ac:dyDescent="0.25">
      <c r="A3" s="11"/>
      <c r="B3" s="59" t="s">
        <v>327</v>
      </c>
      <c r="C3" s="18"/>
      <c r="D3" s="13"/>
      <c r="E3" s="12"/>
      <c r="F3" s="7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4"/>
      <c r="BF3" s="12"/>
      <c r="BG3" s="15"/>
      <c r="BH3" s="12"/>
      <c r="BI3" s="12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ht="10.199999999999999" x14ac:dyDescent="0.2">
      <c r="A4" s="11"/>
      <c r="B4" s="12"/>
      <c r="C4" s="12"/>
      <c r="D4" s="13"/>
      <c r="E4" s="12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4"/>
      <c r="AF4" s="110" t="s">
        <v>1</v>
      </c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4"/>
      <c r="BF4" s="12"/>
      <c r="BG4" s="15"/>
      <c r="BH4" s="12"/>
      <c r="BI4" s="12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  <row r="5" spans="1:80" s="21" customFormat="1" ht="10.199999999999999" x14ac:dyDescent="0.2">
      <c r="A5" s="19"/>
      <c r="B5" s="112" t="s">
        <v>2</v>
      </c>
      <c r="C5" s="112" t="s">
        <v>148</v>
      </c>
      <c r="D5" s="118" t="s">
        <v>3</v>
      </c>
      <c r="E5" s="112" t="s">
        <v>4</v>
      </c>
      <c r="F5" s="91"/>
      <c r="G5" s="112" t="s">
        <v>18</v>
      </c>
      <c r="H5" s="112" t="s">
        <v>5</v>
      </c>
      <c r="I5" s="112" t="s">
        <v>6</v>
      </c>
      <c r="J5" s="112" t="s">
        <v>7</v>
      </c>
      <c r="K5" s="112" t="s">
        <v>8</v>
      </c>
      <c r="L5" s="112" t="s">
        <v>9</v>
      </c>
      <c r="M5" s="119" t="s">
        <v>10</v>
      </c>
      <c r="N5" s="111"/>
      <c r="O5" s="111"/>
      <c r="P5" s="111"/>
      <c r="Q5" s="111"/>
      <c r="R5" s="111"/>
      <c r="S5" s="119" t="s">
        <v>11</v>
      </c>
      <c r="T5" s="111"/>
      <c r="U5" s="111"/>
      <c r="V5" s="119" t="s">
        <v>12</v>
      </c>
      <c r="W5" s="111"/>
      <c r="X5" s="111"/>
      <c r="Y5" s="111"/>
      <c r="Z5" s="119" t="s">
        <v>13</v>
      </c>
      <c r="AA5" s="111"/>
      <c r="AB5" s="111"/>
      <c r="AC5" s="119" t="s">
        <v>14</v>
      </c>
      <c r="AD5" s="112" t="s">
        <v>15</v>
      </c>
      <c r="AE5" s="89"/>
      <c r="AF5" s="110">
        <v>5</v>
      </c>
      <c r="AG5" s="111"/>
      <c r="AH5" s="110">
        <v>10</v>
      </c>
      <c r="AI5" s="111"/>
      <c r="AJ5" s="110">
        <v>15</v>
      </c>
      <c r="AK5" s="111"/>
      <c r="AL5" s="110">
        <v>30</v>
      </c>
      <c r="AM5" s="111"/>
      <c r="AN5" s="110">
        <v>50</v>
      </c>
      <c r="AO5" s="111"/>
      <c r="AP5" s="110">
        <v>75</v>
      </c>
      <c r="AQ5" s="111"/>
      <c r="AR5" s="110">
        <v>100</v>
      </c>
      <c r="AS5" s="111"/>
      <c r="AT5" s="115">
        <v>150</v>
      </c>
      <c r="AU5" s="111"/>
      <c r="AV5" s="115">
        <v>200</v>
      </c>
      <c r="AW5" s="111"/>
      <c r="AX5" s="115">
        <v>250</v>
      </c>
      <c r="AY5" s="111"/>
      <c r="AZ5" s="115">
        <v>300</v>
      </c>
      <c r="BA5" s="111"/>
      <c r="BB5" s="110" t="s">
        <v>16</v>
      </c>
      <c r="BC5" s="111"/>
      <c r="BD5" s="111"/>
      <c r="BE5" s="89"/>
      <c r="BF5" s="112" t="s">
        <v>17</v>
      </c>
      <c r="BG5" s="122" t="s">
        <v>19</v>
      </c>
      <c r="BH5" s="112" t="s">
        <v>20</v>
      </c>
      <c r="BI5" s="111"/>
      <c r="BJ5" s="89"/>
      <c r="BK5" s="89"/>
      <c r="BL5" s="89"/>
      <c r="BM5" s="89"/>
      <c r="BN5" s="89"/>
      <c r="BO5" s="89"/>
      <c r="BP5" s="89"/>
      <c r="BQ5" s="89"/>
      <c r="BR5" s="89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0" s="25" customFormat="1" ht="10.199999999999999" x14ac:dyDescent="0.2">
      <c r="A6" s="19"/>
      <c r="B6" s="111"/>
      <c r="C6" s="111"/>
      <c r="D6" s="111"/>
      <c r="E6" s="111"/>
      <c r="F6" s="92"/>
      <c r="G6" s="111"/>
      <c r="H6" s="111"/>
      <c r="I6" s="111"/>
      <c r="J6" s="111"/>
      <c r="K6" s="111"/>
      <c r="L6" s="111"/>
      <c r="M6" s="22" t="s">
        <v>21</v>
      </c>
      <c r="N6" s="91" t="s">
        <v>22</v>
      </c>
      <c r="O6" s="91" t="s">
        <v>23</v>
      </c>
      <c r="P6" s="91" t="s">
        <v>24</v>
      </c>
      <c r="Q6" s="91" t="s">
        <v>25</v>
      </c>
      <c r="R6" s="91" t="s">
        <v>26</v>
      </c>
      <c r="S6" s="22" t="s">
        <v>21</v>
      </c>
      <c r="T6" s="91" t="s">
        <v>24</v>
      </c>
      <c r="U6" s="91" t="s">
        <v>26</v>
      </c>
      <c r="V6" s="22" t="s">
        <v>21</v>
      </c>
      <c r="W6" s="91" t="s">
        <v>27</v>
      </c>
      <c r="X6" s="91" t="s">
        <v>24</v>
      </c>
      <c r="Y6" s="91" t="s">
        <v>26</v>
      </c>
      <c r="Z6" s="22" t="s">
        <v>28</v>
      </c>
      <c r="AA6" s="91" t="s">
        <v>29</v>
      </c>
      <c r="AB6" s="91" t="s">
        <v>30</v>
      </c>
      <c r="AC6" s="120"/>
      <c r="AD6" s="111"/>
      <c r="AE6" s="91"/>
      <c r="AF6" s="23" t="s">
        <v>31</v>
      </c>
      <c r="AG6" s="23" t="s">
        <v>32</v>
      </c>
      <c r="AH6" s="23" t="s">
        <v>31</v>
      </c>
      <c r="AI6" s="23" t="s">
        <v>32</v>
      </c>
      <c r="AJ6" s="23" t="s">
        <v>31</v>
      </c>
      <c r="AK6" s="23" t="s">
        <v>32</v>
      </c>
      <c r="AL6" s="23" t="s">
        <v>31</v>
      </c>
      <c r="AM6" s="23" t="s">
        <v>32</v>
      </c>
      <c r="AN6" s="23" t="s">
        <v>31</v>
      </c>
      <c r="AO6" s="23" t="s">
        <v>32</v>
      </c>
      <c r="AP6" s="23" t="s">
        <v>31</v>
      </c>
      <c r="AQ6" s="23" t="s">
        <v>32</v>
      </c>
      <c r="AR6" s="23" t="s">
        <v>31</v>
      </c>
      <c r="AS6" s="23" t="s">
        <v>32</v>
      </c>
      <c r="AT6" s="23" t="s">
        <v>31</v>
      </c>
      <c r="AU6" s="23" t="s">
        <v>32</v>
      </c>
      <c r="AV6" s="23" t="s">
        <v>31</v>
      </c>
      <c r="AW6" s="23" t="s">
        <v>32</v>
      </c>
      <c r="AX6" s="23" t="s">
        <v>31</v>
      </c>
      <c r="AY6" s="23" t="s">
        <v>32</v>
      </c>
      <c r="AZ6" s="23" t="s">
        <v>31</v>
      </c>
      <c r="BA6" s="23" t="s">
        <v>32</v>
      </c>
      <c r="BB6" s="24" t="s">
        <v>31</v>
      </c>
      <c r="BC6" s="24" t="s">
        <v>32</v>
      </c>
      <c r="BD6" s="24" t="s">
        <v>33</v>
      </c>
      <c r="BE6" s="91"/>
      <c r="BF6" s="111"/>
      <c r="BG6" s="123"/>
      <c r="BH6" s="91" t="s">
        <v>34</v>
      </c>
      <c r="BI6" s="91" t="s">
        <v>35</v>
      </c>
      <c r="BJ6" s="91"/>
      <c r="BK6" s="91"/>
      <c r="BL6" s="91"/>
      <c r="BM6" s="91"/>
      <c r="BN6" s="91"/>
      <c r="BO6" s="91"/>
      <c r="BP6" s="91"/>
      <c r="BQ6" s="91"/>
      <c r="BR6" s="91"/>
      <c r="BS6" s="19"/>
      <c r="BT6" s="19"/>
      <c r="BU6" s="19"/>
      <c r="BV6" s="19"/>
      <c r="BW6" s="19"/>
      <c r="BX6" s="19"/>
      <c r="BY6" s="19"/>
      <c r="BZ6" s="19"/>
      <c r="CA6" s="19"/>
      <c r="CB6" s="19"/>
    </row>
    <row r="7" spans="1:80" ht="4.95" customHeight="1" x14ac:dyDescent="0.2">
      <c r="A7" s="26"/>
      <c r="B7" s="26"/>
      <c r="C7" s="26"/>
      <c r="D7" s="27"/>
      <c r="E7" s="26"/>
      <c r="F7" s="26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8"/>
      <c r="BF7" s="28"/>
      <c r="BG7" s="29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</row>
    <row r="8" spans="1:80" s="30" customFormat="1" ht="10.199999999999999" x14ac:dyDescent="0.2">
      <c r="B8" s="31" t="s">
        <v>41</v>
      </c>
      <c r="C8" s="31"/>
      <c r="D8" s="31"/>
      <c r="E8" s="31"/>
      <c r="F8" s="31"/>
      <c r="G8" s="31"/>
      <c r="H8" s="32" t="s">
        <v>43</v>
      </c>
      <c r="I8" s="32" t="s">
        <v>44</v>
      </c>
      <c r="J8" s="31">
        <v>200</v>
      </c>
      <c r="K8" s="31">
        <v>169</v>
      </c>
      <c r="L8" s="32" t="s">
        <v>45</v>
      </c>
      <c r="M8" s="31" t="s">
        <v>37</v>
      </c>
      <c r="N8" s="31" t="s">
        <v>37</v>
      </c>
      <c r="O8" s="31" t="s">
        <v>37</v>
      </c>
      <c r="P8" s="31" t="s">
        <v>37</v>
      </c>
      <c r="Q8" s="31" t="s">
        <v>37</v>
      </c>
      <c r="R8" s="31" t="s">
        <v>37</v>
      </c>
      <c r="S8" s="31" t="s">
        <v>70</v>
      </c>
      <c r="T8" s="31" t="s">
        <v>50</v>
      </c>
      <c r="U8" s="31" t="s">
        <v>151</v>
      </c>
      <c r="V8" s="31" t="s">
        <v>46</v>
      </c>
      <c r="W8" s="31">
        <v>256</v>
      </c>
      <c r="X8" s="31" t="s">
        <v>50</v>
      </c>
      <c r="Y8" s="78" t="s">
        <v>50</v>
      </c>
      <c r="Z8" s="32" t="s">
        <v>52</v>
      </c>
      <c r="AA8" s="31">
        <v>1E-3</v>
      </c>
      <c r="AB8" s="31" t="s">
        <v>45</v>
      </c>
      <c r="AC8" s="31" t="s">
        <v>45</v>
      </c>
      <c r="AD8" s="31" t="s">
        <v>149</v>
      </c>
      <c r="AE8" s="32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3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</row>
    <row r="9" spans="1:80" ht="10.199999999999999" x14ac:dyDescent="0.2">
      <c r="A9" s="32"/>
      <c r="B9" s="34">
        <v>0</v>
      </c>
      <c r="C9" s="34" t="s">
        <v>36</v>
      </c>
      <c r="D9" s="35" t="s">
        <v>37</v>
      </c>
      <c r="E9" s="36" t="s">
        <v>38</v>
      </c>
      <c r="F9" s="32"/>
      <c r="G9" s="37" t="s">
        <v>39</v>
      </c>
      <c r="H9" s="36" t="s">
        <v>43</v>
      </c>
      <c r="I9" s="36" t="s">
        <v>44</v>
      </c>
      <c r="J9" s="36">
        <v>500</v>
      </c>
      <c r="K9" s="36">
        <v>169</v>
      </c>
      <c r="L9" s="36" t="s">
        <v>45</v>
      </c>
      <c r="M9" s="61" t="s">
        <v>37</v>
      </c>
      <c r="N9" s="61" t="s">
        <v>37</v>
      </c>
      <c r="O9" s="61" t="s">
        <v>37</v>
      </c>
      <c r="P9" s="61" t="s">
        <v>37</v>
      </c>
      <c r="Q9" s="61" t="s">
        <v>37</v>
      </c>
      <c r="R9" s="61" t="s">
        <v>37</v>
      </c>
      <c r="S9" s="36" t="s">
        <v>70</v>
      </c>
      <c r="T9" s="34">
        <v>0.4</v>
      </c>
      <c r="U9" s="36" t="s">
        <v>151</v>
      </c>
      <c r="V9" s="36" t="s">
        <v>46</v>
      </c>
      <c r="W9" s="36">
        <v>256</v>
      </c>
      <c r="X9" s="34">
        <v>0.4</v>
      </c>
      <c r="Y9" s="36" t="s">
        <v>50</v>
      </c>
      <c r="Z9" s="36" t="s">
        <v>52</v>
      </c>
      <c r="AA9" s="36">
        <v>1E-3</v>
      </c>
      <c r="AB9" s="36" t="s">
        <v>45</v>
      </c>
      <c r="AC9" s="36" t="s">
        <v>45</v>
      </c>
      <c r="AD9" s="36" t="s">
        <v>149</v>
      </c>
      <c r="AE9" s="38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8"/>
      <c r="BF9" s="34" t="s">
        <v>37</v>
      </c>
      <c r="BG9" s="124" t="s">
        <v>40</v>
      </c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80" ht="10.199999999999999" x14ac:dyDescent="0.2">
      <c r="A10" s="32"/>
      <c r="B10" s="34">
        <v>1</v>
      </c>
      <c r="C10" s="34" t="s">
        <v>36</v>
      </c>
      <c r="D10" s="35" t="s">
        <v>37</v>
      </c>
      <c r="E10" s="36" t="s">
        <v>38</v>
      </c>
      <c r="F10" s="32"/>
      <c r="G10" s="37" t="s">
        <v>39</v>
      </c>
      <c r="H10" s="36" t="s">
        <v>43</v>
      </c>
      <c r="I10" s="36" t="s">
        <v>44</v>
      </c>
      <c r="J10" s="36">
        <v>500</v>
      </c>
      <c r="K10" s="36">
        <v>169</v>
      </c>
      <c r="L10" s="36" t="s">
        <v>45</v>
      </c>
      <c r="M10" s="61" t="s">
        <v>37</v>
      </c>
      <c r="N10" s="61" t="s">
        <v>37</v>
      </c>
      <c r="O10" s="61" t="s">
        <v>37</v>
      </c>
      <c r="P10" s="61" t="s">
        <v>37</v>
      </c>
      <c r="Q10" s="61" t="s">
        <v>37</v>
      </c>
      <c r="R10" s="61" t="s">
        <v>37</v>
      </c>
      <c r="S10" s="36" t="s">
        <v>70</v>
      </c>
      <c r="T10" s="34">
        <v>0.5</v>
      </c>
      <c r="U10" s="36" t="s">
        <v>151</v>
      </c>
      <c r="V10" s="36" t="s">
        <v>46</v>
      </c>
      <c r="W10" s="36">
        <v>256</v>
      </c>
      <c r="X10" s="34">
        <v>0.5</v>
      </c>
      <c r="Y10" s="36" t="s">
        <v>50</v>
      </c>
      <c r="Z10" s="36" t="s">
        <v>52</v>
      </c>
      <c r="AA10" s="36">
        <v>1E-3</v>
      </c>
      <c r="AB10" s="36" t="s">
        <v>45</v>
      </c>
      <c r="AC10" s="36" t="s">
        <v>45</v>
      </c>
      <c r="AD10" s="36" t="s">
        <v>149</v>
      </c>
      <c r="AE10" s="38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8"/>
      <c r="BF10" s="34" t="s">
        <v>37</v>
      </c>
      <c r="BG10" s="12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80" ht="10.199999999999999" x14ac:dyDescent="0.2">
      <c r="A11" s="32"/>
      <c r="B11" s="34">
        <v>2</v>
      </c>
      <c r="C11" s="34" t="s">
        <v>36</v>
      </c>
      <c r="D11" s="35" t="s">
        <v>37</v>
      </c>
      <c r="E11" s="36" t="s">
        <v>38</v>
      </c>
      <c r="F11" s="32"/>
      <c r="G11" s="37" t="s">
        <v>39</v>
      </c>
      <c r="H11" s="36" t="s">
        <v>43</v>
      </c>
      <c r="I11" s="36" t="s">
        <v>44</v>
      </c>
      <c r="J11" s="36">
        <v>500</v>
      </c>
      <c r="K11" s="36">
        <v>169</v>
      </c>
      <c r="L11" s="36" t="s">
        <v>45</v>
      </c>
      <c r="M11" s="61" t="s">
        <v>37</v>
      </c>
      <c r="N11" s="61" t="s">
        <v>37</v>
      </c>
      <c r="O11" s="61" t="s">
        <v>37</v>
      </c>
      <c r="P11" s="61" t="s">
        <v>37</v>
      </c>
      <c r="Q11" s="61" t="s">
        <v>37</v>
      </c>
      <c r="R11" s="61" t="s">
        <v>37</v>
      </c>
      <c r="S11" s="36" t="s">
        <v>70</v>
      </c>
      <c r="T11" s="34">
        <v>0.6</v>
      </c>
      <c r="U11" s="36" t="s">
        <v>151</v>
      </c>
      <c r="V11" s="36" t="s">
        <v>46</v>
      </c>
      <c r="W11" s="36">
        <v>256</v>
      </c>
      <c r="X11" s="34">
        <v>0.6</v>
      </c>
      <c r="Y11" s="36" t="s">
        <v>50</v>
      </c>
      <c r="Z11" s="36" t="s">
        <v>52</v>
      </c>
      <c r="AA11" s="36">
        <v>1E-3</v>
      </c>
      <c r="AB11" s="36" t="s">
        <v>45</v>
      </c>
      <c r="AC11" s="36" t="s">
        <v>45</v>
      </c>
      <c r="AD11" s="36" t="s">
        <v>149</v>
      </c>
      <c r="AE11" s="38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8"/>
      <c r="BF11" s="34" t="s">
        <v>37</v>
      </c>
      <c r="BG11" s="12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80" ht="10.199999999999999" x14ac:dyDescent="0.2">
      <c r="A12" s="32"/>
      <c r="B12" s="34">
        <v>3</v>
      </c>
      <c r="C12" s="34" t="s">
        <v>36</v>
      </c>
      <c r="D12" s="35" t="s">
        <v>37</v>
      </c>
      <c r="E12" s="36" t="s">
        <v>38</v>
      </c>
      <c r="F12" s="32"/>
      <c r="G12" s="37" t="s">
        <v>39</v>
      </c>
      <c r="H12" s="36" t="s">
        <v>43</v>
      </c>
      <c r="I12" s="36" t="s">
        <v>44</v>
      </c>
      <c r="J12" s="36">
        <v>500</v>
      </c>
      <c r="K12" s="36">
        <v>169</v>
      </c>
      <c r="L12" s="36" t="s">
        <v>45</v>
      </c>
      <c r="M12" s="61" t="s">
        <v>37</v>
      </c>
      <c r="N12" s="61" t="s">
        <v>37</v>
      </c>
      <c r="O12" s="61" t="s">
        <v>37</v>
      </c>
      <c r="P12" s="61" t="s">
        <v>37</v>
      </c>
      <c r="Q12" s="61" t="s">
        <v>37</v>
      </c>
      <c r="R12" s="61" t="s">
        <v>37</v>
      </c>
      <c r="S12" s="36" t="s">
        <v>70</v>
      </c>
      <c r="T12" s="34">
        <v>0.7</v>
      </c>
      <c r="U12" s="36" t="s">
        <v>151</v>
      </c>
      <c r="V12" s="36" t="s">
        <v>46</v>
      </c>
      <c r="W12" s="36">
        <v>256</v>
      </c>
      <c r="X12" s="34">
        <v>0.7</v>
      </c>
      <c r="Y12" s="36" t="s">
        <v>50</v>
      </c>
      <c r="Z12" s="36" t="s">
        <v>52</v>
      </c>
      <c r="AA12" s="36">
        <v>1E-3</v>
      </c>
      <c r="AB12" s="36" t="s">
        <v>45</v>
      </c>
      <c r="AC12" s="36" t="s">
        <v>45</v>
      </c>
      <c r="AD12" s="36" t="s">
        <v>149</v>
      </c>
      <c r="AE12" s="38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8"/>
      <c r="BF12" s="34" t="s">
        <v>37</v>
      </c>
      <c r="BG12" s="12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80" ht="10.199999999999999" x14ac:dyDescent="0.2">
      <c r="A13" s="32"/>
      <c r="B13" s="34">
        <v>4</v>
      </c>
      <c r="C13" s="34" t="s">
        <v>36</v>
      </c>
      <c r="D13" s="35" t="s">
        <v>37</v>
      </c>
      <c r="E13" s="36" t="s">
        <v>38</v>
      </c>
      <c r="F13" s="32"/>
      <c r="G13" s="37" t="s">
        <v>39</v>
      </c>
      <c r="H13" s="36" t="s">
        <v>43</v>
      </c>
      <c r="I13" s="36" t="s">
        <v>44</v>
      </c>
      <c r="J13" s="36">
        <v>500</v>
      </c>
      <c r="K13" s="36">
        <v>169</v>
      </c>
      <c r="L13" s="36" t="s">
        <v>45</v>
      </c>
      <c r="M13" s="61" t="s">
        <v>37</v>
      </c>
      <c r="N13" s="61" t="s">
        <v>37</v>
      </c>
      <c r="O13" s="61" t="s">
        <v>37</v>
      </c>
      <c r="P13" s="61" t="s">
        <v>37</v>
      </c>
      <c r="Q13" s="61" t="s">
        <v>37</v>
      </c>
      <c r="R13" s="61" t="s">
        <v>37</v>
      </c>
      <c r="S13" s="36" t="s">
        <v>70</v>
      </c>
      <c r="T13" s="34">
        <v>0.8</v>
      </c>
      <c r="U13" s="36" t="s">
        <v>151</v>
      </c>
      <c r="V13" s="36" t="s">
        <v>46</v>
      </c>
      <c r="W13" s="36">
        <v>256</v>
      </c>
      <c r="X13" s="34">
        <v>0.8</v>
      </c>
      <c r="Y13" s="36" t="s">
        <v>50</v>
      </c>
      <c r="Z13" s="36" t="s">
        <v>52</v>
      </c>
      <c r="AA13" s="36">
        <v>1E-3</v>
      </c>
      <c r="AB13" s="36" t="s">
        <v>45</v>
      </c>
      <c r="AC13" s="36" t="s">
        <v>45</v>
      </c>
      <c r="AD13" s="36" t="s">
        <v>149</v>
      </c>
      <c r="AE13" s="38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8"/>
      <c r="BF13" s="34" t="s">
        <v>37</v>
      </c>
      <c r="BG13" s="12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80" ht="10.199999999999999" x14ac:dyDescent="0.2">
      <c r="A14" s="32"/>
      <c r="B14" s="34">
        <v>5</v>
      </c>
      <c r="C14" s="34" t="s">
        <v>36</v>
      </c>
      <c r="D14" s="35" t="s">
        <v>37</v>
      </c>
      <c r="E14" s="36" t="s">
        <v>38</v>
      </c>
      <c r="F14" s="32"/>
      <c r="G14" s="37" t="s">
        <v>39</v>
      </c>
      <c r="H14" s="36" t="s">
        <v>43</v>
      </c>
      <c r="I14" s="36" t="s">
        <v>44</v>
      </c>
      <c r="J14" s="36">
        <v>500</v>
      </c>
      <c r="K14" s="36">
        <v>169</v>
      </c>
      <c r="L14" s="36" t="s">
        <v>45</v>
      </c>
      <c r="M14" s="61" t="s">
        <v>37</v>
      </c>
      <c r="N14" s="61" t="s">
        <v>37</v>
      </c>
      <c r="O14" s="61" t="s">
        <v>37</v>
      </c>
      <c r="P14" s="61" t="s">
        <v>37</v>
      </c>
      <c r="Q14" s="61" t="s">
        <v>37</v>
      </c>
      <c r="R14" s="61" t="s">
        <v>37</v>
      </c>
      <c r="S14" s="36" t="s">
        <v>70</v>
      </c>
      <c r="T14" s="34">
        <v>0.4</v>
      </c>
      <c r="U14" s="36" t="s">
        <v>151</v>
      </c>
      <c r="V14" s="36" t="s">
        <v>46</v>
      </c>
      <c r="W14" s="36">
        <v>256</v>
      </c>
      <c r="X14" s="34">
        <v>0.4</v>
      </c>
      <c r="Y14" s="36" t="s">
        <v>50</v>
      </c>
      <c r="Z14" s="34" t="s">
        <v>59</v>
      </c>
      <c r="AA14" s="36">
        <v>1E-3</v>
      </c>
      <c r="AB14" s="36" t="s">
        <v>45</v>
      </c>
      <c r="AC14" s="36" t="s">
        <v>45</v>
      </c>
      <c r="AD14" s="36" t="s">
        <v>149</v>
      </c>
      <c r="AE14" s="38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8"/>
      <c r="BF14" s="34" t="s">
        <v>37</v>
      </c>
      <c r="BG14" s="12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80" ht="10.199999999999999" x14ac:dyDescent="0.2">
      <c r="A15" s="32"/>
      <c r="B15" s="34">
        <v>6</v>
      </c>
      <c r="C15" s="34" t="s">
        <v>36</v>
      </c>
      <c r="D15" s="35" t="s">
        <v>37</v>
      </c>
      <c r="E15" s="36" t="s">
        <v>38</v>
      </c>
      <c r="F15" s="32"/>
      <c r="G15" s="37" t="s">
        <v>39</v>
      </c>
      <c r="H15" s="36" t="s">
        <v>43</v>
      </c>
      <c r="I15" s="36" t="s">
        <v>44</v>
      </c>
      <c r="J15" s="36">
        <v>500</v>
      </c>
      <c r="K15" s="36">
        <v>169</v>
      </c>
      <c r="L15" s="36" t="s">
        <v>45</v>
      </c>
      <c r="M15" s="61" t="s">
        <v>37</v>
      </c>
      <c r="N15" s="61" t="s">
        <v>37</v>
      </c>
      <c r="O15" s="61" t="s">
        <v>37</v>
      </c>
      <c r="P15" s="61" t="s">
        <v>37</v>
      </c>
      <c r="Q15" s="61" t="s">
        <v>37</v>
      </c>
      <c r="R15" s="61" t="s">
        <v>37</v>
      </c>
      <c r="S15" s="36" t="s">
        <v>70</v>
      </c>
      <c r="T15" s="34">
        <v>0.5</v>
      </c>
      <c r="U15" s="36" t="s">
        <v>151</v>
      </c>
      <c r="V15" s="36" t="s">
        <v>46</v>
      </c>
      <c r="W15" s="36">
        <v>256</v>
      </c>
      <c r="X15" s="34">
        <v>0.5</v>
      </c>
      <c r="Y15" s="36" t="s">
        <v>50</v>
      </c>
      <c r="Z15" s="34" t="s">
        <v>59</v>
      </c>
      <c r="AA15" s="36">
        <v>1E-3</v>
      </c>
      <c r="AB15" s="36" t="s">
        <v>45</v>
      </c>
      <c r="AC15" s="36" t="s">
        <v>45</v>
      </c>
      <c r="AD15" s="36" t="s">
        <v>149</v>
      </c>
      <c r="AE15" s="38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8"/>
      <c r="BF15" s="34" t="s">
        <v>37</v>
      </c>
      <c r="BG15" s="12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80" ht="10.199999999999999" x14ac:dyDescent="0.2">
      <c r="A16" s="32"/>
      <c r="B16" s="34">
        <v>7</v>
      </c>
      <c r="C16" s="34" t="s">
        <v>36</v>
      </c>
      <c r="D16" s="35" t="s">
        <v>37</v>
      </c>
      <c r="E16" s="36" t="s">
        <v>38</v>
      </c>
      <c r="F16" s="32"/>
      <c r="G16" s="37" t="s">
        <v>39</v>
      </c>
      <c r="H16" s="36" t="s">
        <v>43</v>
      </c>
      <c r="I16" s="36" t="s">
        <v>44</v>
      </c>
      <c r="J16" s="36">
        <v>500</v>
      </c>
      <c r="K16" s="36">
        <v>169</v>
      </c>
      <c r="L16" s="36" t="s">
        <v>45</v>
      </c>
      <c r="M16" s="61" t="s">
        <v>37</v>
      </c>
      <c r="N16" s="61" t="s">
        <v>37</v>
      </c>
      <c r="O16" s="61" t="s">
        <v>37</v>
      </c>
      <c r="P16" s="61" t="s">
        <v>37</v>
      </c>
      <c r="Q16" s="61" t="s">
        <v>37</v>
      </c>
      <c r="R16" s="61" t="s">
        <v>37</v>
      </c>
      <c r="S16" s="36" t="s">
        <v>70</v>
      </c>
      <c r="T16" s="34">
        <v>0.6</v>
      </c>
      <c r="U16" s="36" t="s">
        <v>151</v>
      </c>
      <c r="V16" s="36" t="s">
        <v>46</v>
      </c>
      <c r="W16" s="36">
        <v>256</v>
      </c>
      <c r="X16" s="34">
        <v>0.6</v>
      </c>
      <c r="Y16" s="36" t="s">
        <v>50</v>
      </c>
      <c r="Z16" s="34" t="s">
        <v>59</v>
      </c>
      <c r="AA16" s="36">
        <v>1E-3</v>
      </c>
      <c r="AB16" s="36" t="s">
        <v>45</v>
      </c>
      <c r="AC16" s="36" t="s">
        <v>45</v>
      </c>
      <c r="AD16" s="36" t="s">
        <v>149</v>
      </c>
      <c r="AE16" s="38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8"/>
      <c r="BF16" s="34" t="s">
        <v>37</v>
      </c>
      <c r="BG16" s="12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1" ht="10.199999999999999" x14ac:dyDescent="0.2">
      <c r="A17" s="32"/>
      <c r="B17" s="34">
        <v>8</v>
      </c>
      <c r="C17" s="34" t="s">
        <v>36</v>
      </c>
      <c r="D17" s="35" t="s">
        <v>37</v>
      </c>
      <c r="E17" s="36" t="s">
        <v>38</v>
      </c>
      <c r="F17" s="32"/>
      <c r="G17" s="37" t="s">
        <v>39</v>
      </c>
      <c r="H17" s="36" t="s">
        <v>43</v>
      </c>
      <c r="I17" s="36" t="s">
        <v>44</v>
      </c>
      <c r="J17" s="36">
        <v>500</v>
      </c>
      <c r="K17" s="36">
        <v>169</v>
      </c>
      <c r="L17" s="36" t="s">
        <v>45</v>
      </c>
      <c r="M17" s="61" t="s">
        <v>37</v>
      </c>
      <c r="N17" s="61" t="s">
        <v>37</v>
      </c>
      <c r="O17" s="61" t="s">
        <v>37</v>
      </c>
      <c r="P17" s="61" t="s">
        <v>37</v>
      </c>
      <c r="Q17" s="61" t="s">
        <v>37</v>
      </c>
      <c r="R17" s="61" t="s">
        <v>37</v>
      </c>
      <c r="S17" s="36" t="s">
        <v>70</v>
      </c>
      <c r="T17" s="34">
        <v>0.7</v>
      </c>
      <c r="U17" s="36" t="s">
        <v>151</v>
      </c>
      <c r="V17" s="36" t="s">
        <v>46</v>
      </c>
      <c r="W17" s="36">
        <v>256</v>
      </c>
      <c r="X17" s="34">
        <v>0.7</v>
      </c>
      <c r="Y17" s="36" t="s">
        <v>50</v>
      </c>
      <c r="Z17" s="34" t="s">
        <v>59</v>
      </c>
      <c r="AA17" s="36">
        <v>1E-3</v>
      </c>
      <c r="AB17" s="36" t="s">
        <v>45</v>
      </c>
      <c r="AC17" s="36" t="s">
        <v>45</v>
      </c>
      <c r="AD17" s="36" t="s">
        <v>149</v>
      </c>
      <c r="AE17" s="38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8"/>
      <c r="BF17" s="34" t="s">
        <v>37</v>
      </c>
      <c r="BG17" s="12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1" ht="10.199999999999999" x14ac:dyDescent="0.2">
      <c r="A18" s="32"/>
      <c r="B18" s="34">
        <v>9</v>
      </c>
      <c r="C18" s="34" t="s">
        <v>36</v>
      </c>
      <c r="D18" s="35" t="s">
        <v>37</v>
      </c>
      <c r="E18" s="36" t="s">
        <v>38</v>
      </c>
      <c r="F18" s="32"/>
      <c r="G18" s="37" t="s">
        <v>39</v>
      </c>
      <c r="H18" s="36" t="s">
        <v>43</v>
      </c>
      <c r="I18" s="36" t="s">
        <v>44</v>
      </c>
      <c r="J18" s="36">
        <v>500</v>
      </c>
      <c r="K18" s="36">
        <v>169</v>
      </c>
      <c r="L18" s="36" t="s">
        <v>45</v>
      </c>
      <c r="M18" s="61" t="s">
        <v>37</v>
      </c>
      <c r="N18" s="61" t="s">
        <v>37</v>
      </c>
      <c r="O18" s="61" t="s">
        <v>37</v>
      </c>
      <c r="P18" s="61" t="s">
        <v>37</v>
      </c>
      <c r="Q18" s="61" t="s">
        <v>37</v>
      </c>
      <c r="R18" s="61" t="s">
        <v>37</v>
      </c>
      <c r="S18" s="36" t="s">
        <v>70</v>
      </c>
      <c r="T18" s="34">
        <v>0.8</v>
      </c>
      <c r="U18" s="36" t="s">
        <v>151</v>
      </c>
      <c r="V18" s="36" t="s">
        <v>46</v>
      </c>
      <c r="W18" s="36">
        <v>256</v>
      </c>
      <c r="X18" s="34">
        <v>0.8</v>
      </c>
      <c r="Y18" s="36" t="s">
        <v>50</v>
      </c>
      <c r="Z18" s="34" t="s">
        <v>59</v>
      </c>
      <c r="AA18" s="36">
        <v>1E-3</v>
      </c>
      <c r="AB18" s="36" t="s">
        <v>45</v>
      </c>
      <c r="AC18" s="36" t="s">
        <v>45</v>
      </c>
      <c r="AD18" s="36" t="s">
        <v>149</v>
      </c>
      <c r="AE18" s="38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8"/>
      <c r="BF18" s="34" t="s">
        <v>37</v>
      </c>
      <c r="BG18" s="12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1" ht="10.199999999999999" x14ac:dyDescent="0.2">
      <c r="A19" s="32"/>
      <c r="B19" s="34">
        <v>10</v>
      </c>
      <c r="C19" s="34" t="s">
        <v>36</v>
      </c>
      <c r="D19" s="35" t="s">
        <v>37</v>
      </c>
      <c r="E19" s="36" t="s">
        <v>38</v>
      </c>
      <c r="F19" s="32"/>
      <c r="G19" s="37" t="s">
        <v>39</v>
      </c>
      <c r="H19" s="36" t="s">
        <v>43</v>
      </c>
      <c r="I19" s="36" t="s">
        <v>44</v>
      </c>
      <c r="J19" s="36">
        <v>500</v>
      </c>
      <c r="K19" s="34">
        <v>100</v>
      </c>
      <c r="L19" s="36" t="s">
        <v>45</v>
      </c>
      <c r="M19" s="61" t="s">
        <v>37</v>
      </c>
      <c r="N19" s="61" t="s">
        <v>37</v>
      </c>
      <c r="O19" s="61" t="s">
        <v>37</v>
      </c>
      <c r="P19" s="61" t="s">
        <v>37</v>
      </c>
      <c r="Q19" s="61" t="s">
        <v>37</v>
      </c>
      <c r="R19" s="61" t="s">
        <v>37</v>
      </c>
      <c r="S19" s="36" t="s">
        <v>70</v>
      </c>
      <c r="T19" s="34">
        <v>0.7</v>
      </c>
      <c r="U19" s="36" t="s">
        <v>151</v>
      </c>
      <c r="V19" s="36" t="s">
        <v>46</v>
      </c>
      <c r="W19" s="36">
        <v>256</v>
      </c>
      <c r="X19" s="34">
        <v>0.5</v>
      </c>
      <c r="Y19" s="36" t="s">
        <v>50</v>
      </c>
      <c r="Z19" s="36" t="s">
        <v>52</v>
      </c>
      <c r="AA19" s="36">
        <v>1E-3</v>
      </c>
      <c r="AB19" s="36" t="s">
        <v>45</v>
      </c>
      <c r="AC19" s="36" t="s">
        <v>45</v>
      </c>
      <c r="AD19" s="36" t="s">
        <v>149</v>
      </c>
      <c r="AE19" s="38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8"/>
      <c r="BF19" s="34" t="s">
        <v>37</v>
      </c>
      <c r="BG19" s="12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1" ht="10.199999999999999" x14ac:dyDescent="0.2">
      <c r="A20" s="32"/>
      <c r="B20" s="34">
        <v>11</v>
      </c>
      <c r="C20" s="34" t="s">
        <v>36</v>
      </c>
      <c r="D20" s="35" t="s">
        <v>37</v>
      </c>
      <c r="E20" s="36" t="s">
        <v>38</v>
      </c>
      <c r="F20" s="32"/>
      <c r="G20" s="37" t="s">
        <v>39</v>
      </c>
      <c r="H20" s="36" t="s">
        <v>43</v>
      </c>
      <c r="I20" s="36" t="s">
        <v>44</v>
      </c>
      <c r="J20" s="36">
        <v>500</v>
      </c>
      <c r="K20" s="36">
        <v>169</v>
      </c>
      <c r="L20" s="36" t="s">
        <v>45</v>
      </c>
      <c r="M20" s="61" t="s">
        <v>37</v>
      </c>
      <c r="N20" s="61" t="s">
        <v>37</v>
      </c>
      <c r="O20" s="61" t="s">
        <v>37</v>
      </c>
      <c r="P20" s="61" t="s">
        <v>37</v>
      </c>
      <c r="Q20" s="61" t="s">
        <v>37</v>
      </c>
      <c r="R20" s="61" t="s">
        <v>37</v>
      </c>
      <c r="S20" s="36" t="s">
        <v>70</v>
      </c>
      <c r="T20" s="34">
        <v>0.5</v>
      </c>
      <c r="U20" s="36" t="s">
        <v>167</v>
      </c>
      <c r="V20" s="36" t="s">
        <v>46</v>
      </c>
      <c r="W20" s="36">
        <v>512</v>
      </c>
      <c r="X20" s="34">
        <v>0.5</v>
      </c>
      <c r="Y20" s="36" t="s">
        <v>50</v>
      </c>
      <c r="Z20" s="36" t="s">
        <v>52</v>
      </c>
      <c r="AA20" s="36">
        <v>1E-3</v>
      </c>
      <c r="AB20" s="36" t="s">
        <v>45</v>
      </c>
      <c r="AC20" s="36" t="s">
        <v>45</v>
      </c>
      <c r="AD20" s="36" t="s">
        <v>149</v>
      </c>
      <c r="AE20" s="38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8"/>
      <c r="BF20" s="34" t="s">
        <v>37</v>
      </c>
      <c r="BG20" s="12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1" ht="10.199999999999999" x14ac:dyDescent="0.2">
      <c r="A21" s="32"/>
      <c r="B21" s="34">
        <v>12</v>
      </c>
      <c r="C21" s="34" t="s">
        <v>36</v>
      </c>
      <c r="D21" s="35" t="s">
        <v>37</v>
      </c>
      <c r="E21" s="36" t="s">
        <v>38</v>
      </c>
      <c r="F21" s="32"/>
      <c r="G21" s="37" t="s">
        <v>39</v>
      </c>
      <c r="H21" s="36" t="s">
        <v>43</v>
      </c>
      <c r="I21" s="36" t="s">
        <v>44</v>
      </c>
      <c r="J21" s="34">
        <v>5000</v>
      </c>
      <c r="K21" s="34">
        <v>512</v>
      </c>
      <c r="L21" s="36" t="s">
        <v>45</v>
      </c>
      <c r="M21" s="61" t="s">
        <v>37</v>
      </c>
      <c r="N21" s="61" t="s">
        <v>37</v>
      </c>
      <c r="O21" s="61" t="s">
        <v>37</v>
      </c>
      <c r="P21" s="61" t="s">
        <v>37</v>
      </c>
      <c r="Q21" s="61" t="s">
        <v>37</v>
      </c>
      <c r="R21" s="61" t="s">
        <v>37</v>
      </c>
      <c r="S21" s="36" t="s">
        <v>70</v>
      </c>
      <c r="T21" s="34">
        <v>0.5</v>
      </c>
      <c r="U21" s="36" t="s">
        <v>167</v>
      </c>
      <c r="V21" s="36" t="s">
        <v>46</v>
      </c>
      <c r="W21" s="36">
        <v>512</v>
      </c>
      <c r="X21" s="34">
        <v>0.5</v>
      </c>
      <c r="Y21" s="36" t="s">
        <v>50</v>
      </c>
      <c r="Z21" s="36" t="s">
        <v>52</v>
      </c>
      <c r="AA21" s="36">
        <v>1E-3</v>
      </c>
      <c r="AB21" s="36" t="s">
        <v>45</v>
      </c>
      <c r="AC21" s="36" t="s">
        <v>45</v>
      </c>
      <c r="AD21" s="36" t="s">
        <v>149</v>
      </c>
      <c r="AE21" s="38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8"/>
      <c r="BF21" s="34" t="s">
        <v>37</v>
      </c>
      <c r="BG21" s="12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1" ht="4.95" customHeight="1" x14ac:dyDescent="0.2">
      <c r="A22" s="32"/>
      <c r="B22" s="38"/>
      <c r="C22" s="38"/>
      <c r="D22" s="40"/>
      <c r="E22" s="38"/>
      <c r="F22" s="32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38"/>
      <c r="BF22" s="38"/>
      <c r="BG22" s="42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</row>
    <row r="23" spans="1:81" s="46" customFormat="1" ht="10.199999999999999" x14ac:dyDescent="0.2">
      <c r="A23" s="32"/>
      <c r="B23" s="32" t="s">
        <v>41</v>
      </c>
      <c r="C23" s="32"/>
      <c r="D23" s="43"/>
      <c r="E23" s="32" t="s">
        <v>42</v>
      </c>
      <c r="F23" s="32"/>
      <c r="G23" s="44"/>
      <c r="H23" s="32" t="s">
        <v>43</v>
      </c>
      <c r="I23" s="32" t="s">
        <v>44</v>
      </c>
      <c r="J23" s="32">
        <v>50</v>
      </c>
      <c r="K23" s="32">
        <v>1</v>
      </c>
      <c r="L23" s="32" t="s">
        <v>45</v>
      </c>
      <c r="M23" s="32" t="s">
        <v>46</v>
      </c>
      <c r="N23" s="32" t="s">
        <v>47</v>
      </c>
      <c r="O23" s="32" t="s">
        <v>48</v>
      </c>
      <c r="P23" s="32">
        <v>0.4</v>
      </c>
      <c r="Q23" s="32" t="s">
        <v>49</v>
      </c>
      <c r="R23" s="32" t="s">
        <v>50</v>
      </c>
      <c r="S23" s="32" t="s">
        <v>51</v>
      </c>
      <c r="T23" s="32" t="s">
        <v>50</v>
      </c>
      <c r="U23" s="32" t="s">
        <v>50</v>
      </c>
      <c r="V23" s="32" t="s">
        <v>46</v>
      </c>
      <c r="W23" s="32">
        <v>1024</v>
      </c>
      <c r="X23" s="32">
        <v>0.6</v>
      </c>
      <c r="Y23" s="32" t="s">
        <v>50</v>
      </c>
      <c r="Z23" s="32" t="s">
        <v>52</v>
      </c>
      <c r="AA23" s="32">
        <v>1E-3</v>
      </c>
      <c r="AB23" s="32" t="s">
        <v>45</v>
      </c>
      <c r="AC23" s="32" t="s">
        <v>53</v>
      </c>
      <c r="AD23" s="32" t="s">
        <v>54</v>
      </c>
      <c r="AE23" s="32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32"/>
      <c r="BF23" s="44"/>
      <c r="BG23" s="45"/>
      <c r="BH23" s="44"/>
      <c r="BI23" s="44"/>
      <c r="BJ23" s="44"/>
      <c r="BK23" s="44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</row>
    <row r="24" spans="1:81" ht="10.199999999999999" x14ac:dyDescent="0.2">
      <c r="A24" s="32"/>
      <c r="B24" s="34">
        <v>0</v>
      </c>
      <c r="C24" s="34" t="s">
        <v>55</v>
      </c>
      <c r="D24" s="35" t="s">
        <v>56</v>
      </c>
      <c r="E24" s="36" t="s">
        <v>42</v>
      </c>
      <c r="F24" s="32"/>
      <c r="G24" s="37" t="s">
        <v>39</v>
      </c>
      <c r="H24" s="36" t="s">
        <v>43</v>
      </c>
      <c r="I24" s="36" t="s">
        <v>44</v>
      </c>
      <c r="J24" s="36">
        <v>50</v>
      </c>
      <c r="K24" s="36">
        <v>1</v>
      </c>
      <c r="L24" s="36" t="s">
        <v>45</v>
      </c>
      <c r="M24" s="36" t="s">
        <v>46</v>
      </c>
      <c r="N24" s="36" t="s">
        <v>47</v>
      </c>
      <c r="O24" s="36" t="s">
        <v>48</v>
      </c>
      <c r="P24" s="36">
        <v>0.4</v>
      </c>
      <c r="Q24" s="36" t="s">
        <v>49</v>
      </c>
      <c r="R24" s="36" t="s">
        <v>50</v>
      </c>
      <c r="S24" s="36" t="s">
        <v>51</v>
      </c>
      <c r="T24" s="36" t="s">
        <v>50</v>
      </c>
      <c r="U24" s="36" t="s">
        <v>50</v>
      </c>
      <c r="V24" s="36" t="s">
        <v>46</v>
      </c>
      <c r="W24" s="36">
        <v>1024</v>
      </c>
      <c r="X24" s="36">
        <v>0.6</v>
      </c>
      <c r="Y24" s="36" t="s">
        <v>50</v>
      </c>
      <c r="Z24" s="36" t="s">
        <v>52</v>
      </c>
      <c r="AA24" s="36">
        <v>1E-3</v>
      </c>
      <c r="AB24" s="36" t="s">
        <v>45</v>
      </c>
      <c r="AC24" s="36" t="s">
        <v>53</v>
      </c>
      <c r="AD24" s="36" t="s">
        <v>54</v>
      </c>
      <c r="AE24" s="38"/>
      <c r="AF24" s="10">
        <v>286.80900000000003</v>
      </c>
      <c r="AG24" s="47">
        <v>595.91510000000005</v>
      </c>
      <c r="AH24" s="47">
        <v>237.34989999999999</v>
      </c>
      <c r="AI24" s="47">
        <v>5377.8878999999997</v>
      </c>
      <c r="AJ24" s="10">
        <v>186.3433</v>
      </c>
      <c r="AK24" s="10">
        <v>82046.234400000001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>
        <v>142.02699999999999</v>
      </c>
      <c r="BC24" s="10">
        <v>3055974.75</v>
      </c>
      <c r="BD24" s="10">
        <v>21</v>
      </c>
      <c r="BE24" s="38"/>
      <c r="BF24" s="34">
        <f>158 * 6</f>
        <v>948</v>
      </c>
      <c r="BG24" s="39"/>
      <c r="BH24" s="34"/>
      <c r="BI24" s="34"/>
      <c r="BJ24" s="34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76"/>
    </row>
    <row r="25" spans="1:81" ht="10.199999999999999" x14ac:dyDescent="0.2">
      <c r="A25" s="32"/>
      <c r="B25" s="34">
        <v>1</v>
      </c>
      <c r="C25" s="34" t="s">
        <v>55</v>
      </c>
      <c r="D25" s="35" t="s">
        <v>56</v>
      </c>
      <c r="E25" s="36" t="s">
        <v>42</v>
      </c>
      <c r="F25" s="32"/>
      <c r="G25" s="48" t="s">
        <v>147</v>
      </c>
      <c r="H25" s="36" t="s">
        <v>43</v>
      </c>
      <c r="I25" s="36" t="s">
        <v>44</v>
      </c>
      <c r="J25" s="36">
        <v>50</v>
      </c>
      <c r="K25" s="34">
        <v>4</v>
      </c>
      <c r="L25" s="36" t="s">
        <v>45</v>
      </c>
      <c r="M25" s="36" t="s">
        <v>46</v>
      </c>
      <c r="N25" s="36" t="s">
        <v>47</v>
      </c>
      <c r="O25" s="36" t="s">
        <v>48</v>
      </c>
      <c r="P25" s="36">
        <v>0.4</v>
      </c>
      <c r="Q25" s="36" t="s">
        <v>49</v>
      </c>
      <c r="R25" s="36" t="s">
        <v>50</v>
      </c>
      <c r="S25" s="36" t="s">
        <v>51</v>
      </c>
      <c r="T25" s="36" t="s">
        <v>50</v>
      </c>
      <c r="U25" s="36" t="s">
        <v>50</v>
      </c>
      <c r="V25" s="36" t="s">
        <v>46</v>
      </c>
      <c r="W25" s="36">
        <v>1024</v>
      </c>
      <c r="X25" s="36">
        <v>0.6</v>
      </c>
      <c r="Y25" s="36" t="s">
        <v>50</v>
      </c>
      <c r="Z25" s="36" t="s">
        <v>52</v>
      </c>
      <c r="AA25" s="36">
        <v>1E-3</v>
      </c>
      <c r="AB25" s="36" t="s">
        <v>45</v>
      </c>
      <c r="AC25" s="36" t="s">
        <v>53</v>
      </c>
      <c r="AD25" s="36" t="s">
        <v>54</v>
      </c>
      <c r="AE25" s="38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38"/>
      <c r="BF25" s="34">
        <f>124 * 6</f>
        <v>744</v>
      </c>
      <c r="BG25" s="39" t="s">
        <v>57</v>
      </c>
      <c r="BH25" s="34"/>
      <c r="BI25" s="34"/>
      <c r="BJ25" s="34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76"/>
    </row>
    <row r="26" spans="1:81" ht="10.199999999999999" x14ac:dyDescent="0.2">
      <c r="A26" s="32"/>
      <c r="B26" s="34">
        <v>2</v>
      </c>
      <c r="C26" s="34" t="s">
        <v>55</v>
      </c>
      <c r="D26" s="35" t="s">
        <v>56</v>
      </c>
      <c r="E26" s="36" t="s">
        <v>42</v>
      </c>
      <c r="F26" s="32"/>
      <c r="G26" s="37" t="s">
        <v>39</v>
      </c>
      <c r="H26" s="36" t="s">
        <v>43</v>
      </c>
      <c r="I26" s="36" t="s">
        <v>44</v>
      </c>
      <c r="J26" s="36">
        <v>50</v>
      </c>
      <c r="K26" s="36">
        <v>1</v>
      </c>
      <c r="L26" s="36" t="s">
        <v>45</v>
      </c>
      <c r="M26" s="36" t="s">
        <v>46</v>
      </c>
      <c r="N26" s="36" t="s">
        <v>47</v>
      </c>
      <c r="O26" s="36" t="s">
        <v>48</v>
      </c>
      <c r="P26" s="34">
        <v>0.5</v>
      </c>
      <c r="Q26" s="36" t="s">
        <v>49</v>
      </c>
      <c r="R26" s="36" t="s">
        <v>50</v>
      </c>
      <c r="S26" s="36" t="s">
        <v>51</v>
      </c>
      <c r="T26" s="36" t="s">
        <v>50</v>
      </c>
      <c r="U26" s="36" t="s">
        <v>50</v>
      </c>
      <c r="V26" s="36" t="s">
        <v>46</v>
      </c>
      <c r="W26" s="36">
        <v>1024</v>
      </c>
      <c r="X26" s="34">
        <v>0.7</v>
      </c>
      <c r="Y26" s="36" t="s">
        <v>50</v>
      </c>
      <c r="Z26" s="36" t="s">
        <v>52</v>
      </c>
      <c r="AA26" s="36">
        <v>1E-3</v>
      </c>
      <c r="AB26" s="36" t="s">
        <v>45</v>
      </c>
      <c r="AC26" s="36" t="s">
        <v>53</v>
      </c>
      <c r="AD26" s="36" t="s">
        <v>54</v>
      </c>
      <c r="AE26" s="38"/>
      <c r="AF26" s="10">
        <v>291.59140000000002</v>
      </c>
      <c r="AG26" s="47">
        <v>485.22039999999998</v>
      </c>
      <c r="AH26" s="10">
        <v>254.3416</v>
      </c>
      <c r="AI26" s="47">
        <v>4274.1732000000002</v>
      </c>
      <c r="AJ26" s="10">
        <v>207.34569999999999</v>
      </c>
      <c r="AK26" s="10">
        <v>57681.758800000003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>
        <v>164.75040000000001</v>
      </c>
      <c r="BC26" s="10">
        <v>7652634.75</v>
      </c>
      <c r="BD26" s="10">
        <v>21</v>
      </c>
      <c r="BE26" s="38"/>
      <c r="BF26" s="34">
        <f>158 * 6</f>
        <v>948</v>
      </c>
      <c r="BG26" s="39"/>
      <c r="BH26" s="34"/>
      <c r="BI26" s="34"/>
      <c r="BJ26" s="34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76"/>
    </row>
    <row r="27" spans="1:81" ht="10.199999999999999" x14ac:dyDescent="0.2">
      <c r="A27" s="32"/>
      <c r="B27" s="34">
        <v>3</v>
      </c>
      <c r="C27" s="34" t="s">
        <v>55</v>
      </c>
      <c r="D27" s="35" t="s">
        <v>56</v>
      </c>
      <c r="E27" s="36" t="s">
        <v>42</v>
      </c>
      <c r="F27" s="32"/>
      <c r="G27" s="37" t="s">
        <v>39</v>
      </c>
      <c r="H27" s="36" t="s">
        <v>43</v>
      </c>
      <c r="I27" s="36" t="s">
        <v>44</v>
      </c>
      <c r="J27" s="36">
        <v>50</v>
      </c>
      <c r="K27" s="36">
        <v>1</v>
      </c>
      <c r="L27" s="36" t="s">
        <v>45</v>
      </c>
      <c r="M27" s="36" t="s">
        <v>46</v>
      </c>
      <c r="N27" s="36" t="s">
        <v>47</v>
      </c>
      <c r="O27" s="36" t="s">
        <v>48</v>
      </c>
      <c r="P27" s="34">
        <v>0.3</v>
      </c>
      <c r="Q27" s="36" t="s">
        <v>49</v>
      </c>
      <c r="R27" s="36" t="s">
        <v>50</v>
      </c>
      <c r="S27" s="36" t="s">
        <v>51</v>
      </c>
      <c r="T27" s="36" t="s">
        <v>50</v>
      </c>
      <c r="U27" s="36" t="s">
        <v>50</v>
      </c>
      <c r="V27" s="36" t="s">
        <v>46</v>
      </c>
      <c r="W27" s="36">
        <v>1024</v>
      </c>
      <c r="X27" s="34">
        <v>0.4</v>
      </c>
      <c r="Y27" s="36" t="s">
        <v>50</v>
      </c>
      <c r="Z27" s="36" t="s">
        <v>52</v>
      </c>
      <c r="AA27" s="36">
        <v>1E-3</v>
      </c>
      <c r="AB27" s="36" t="s">
        <v>45</v>
      </c>
      <c r="AC27" s="36" t="s">
        <v>53</v>
      </c>
      <c r="AD27" s="36" t="s">
        <v>54</v>
      </c>
      <c r="AE27" s="38"/>
      <c r="AF27" s="10">
        <v>273.56380000000001</v>
      </c>
      <c r="AG27" s="47">
        <v>338.25389999999999</v>
      </c>
      <c r="AH27" s="10">
        <v>209.26179999999999</v>
      </c>
      <c r="AI27" s="47">
        <v>7617.8245999999999</v>
      </c>
      <c r="AJ27" s="10">
        <v>146.84889999999999</v>
      </c>
      <c r="AK27" s="10">
        <v>1414543.6562000001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>
        <v>110.4936</v>
      </c>
      <c r="BC27" s="10">
        <v>12856368.75</v>
      </c>
      <c r="BD27" s="10">
        <v>21</v>
      </c>
      <c r="BE27" s="38"/>
      <c r="BF27" s="34">
        <f>159 * 6</f>
        <v>954</v>
      </c>
      <c r="BG27" s="39"/>
      <c r="BH27" s="34"/>
      <c r="BI27" s="34"/>
      <c r="BJ27" s="34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76"/>
    </row>
    <row r="28" spans="1:81" ht="10.199999999999999" x14ac:dyDescent="0.2">
      <c r="A28" s="32"/>
      <c r="B28" s="34">
        <v>4</v>
      </c>
      <c r="C28" s="34" t="s">
        <v>55</v>
      </c>
      <c r="D28" s="35" t="s">
        <v>56</v>
      </c>
      <c r="E28" s="36" t="s">
        <v>42</v>
      </c>
      <c r="F28" s="32"/>
      <c r="G28" s="37" t="s">
        <v>39</v>
      </c>
      <c r="H28" s="36" t="s">
        <v>43</v>
      </c>
      <c r="I28" s="36" t="s">
        <v>44</v>
      </c>
      <c r="J28" s="36">
        <v>50</v>
      </c>
      <c r="K28" s="36">
        <v>1</v>
      </c>
      <c r="L28" s="36" t="s">
        <v>45</v>
      </c>
      <c r="M28" s="36" t="s">
        <v>46</v>
      </c>
      <c r="N28" s="36" t="s">
        <v>47</v>
      </c>
      <c r="O28" s="36" t="s">
        <v>48</v>
      </c>
      <c r="P28" s="36">
        <v>0.4</v>
      </c>
      <c r="Q28" s="36" t="s">
        <v>49</v>
      </c>
      <c r="R28" s="36" t="s">
        <v>50</v>
      </c>
      <c r="S28" s="36" t="s">
        <v>51</v>
      </c>
      <c r="T28" s="36" t="s">
        <v>50</v>
      </c>
      <c r="U28" s="36" t="s">
        <v>50</v>
      </c>
      <c r="V28" s="36" t="s">
        <v>46</v>
      </c>
      <c r="W28" s="36">
        <v>1024</v>
      </c>
      <c r="X28" s="36">
        <v>0.6</v>
      </c>
      <c r="Y28" s="36" t="s">
        <v>50</v>
      </c>
      <c r="Z28" s="36" t="s">
        <v>52</v>
      </c>
      <c r="AA28" s="34">
        <v>0.01</v>
      </c>
      <c r="AB28" s="36" t="s">
        <v>45</v>
      </c>
      <c r="AC28" s="36" t="s">
        <v>53</v>
      </c>
      <c r="AD28" s="36" t="s">
        <v>54</v>
      </c>
      <c r="AE28" s="38"/>
      <c r="AF28" s="10">
        <v>105.73909999999999</v>
      </c>
      <c r="AG28" s="47">
        <v>9147.4645999999993</v>
      </c>
      <c r="AH28" s="10">
        <v>98.739900000000006</v>
      </c>
      <c r="AI28" s="47">
        <v>30670.6924</v>
      </c>
      <c r="AJ28" s="10">
        <v>91.735600000000005</v>
      </c>
      <c r="AK28" s="10">
        <v>115591.67290000001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>
        <v>100.9113</v>
      </c>
      <c r="BC28" s="10">
        <v>12263632.0625</v>
      </c>
      <c r="BD28" s="10">
        <v>22</v>
      </c>
      <c r="BE28" s="38"/>
      <c r="BF28" s="34">
        <f t="shared" ref="BF28:BF31" si="0">155 * 6</f>
        <v>930</v>
      </c>
      <c r="BG28" s="39"/>
      <c r="BH28" s="34"/>
      <c r="BI28" s="34"/>
      <c r="BJ28" s="34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76"/>
    </row>
    <row r="29" spans="1:81" ht="10.199999999999999" x14ac:dyDescent="0.2">
      <c r="A29" s="32"/>
      <c r="B29" s="34">
        <v>5</v>
      </c>
      <c r="C29" s="34" t="s">
        <v>55</v>
      </c>
      <c r="D29" s="35" t="s">
        <v>56</v>
      </c>
      <c r="E29" s="36" t="s">
        <v>42</v>
      </c>
      <c r="F29" s="32"/>
      <c r="G29" s="37" t="s">
        <v>39</v>
      </c>
      <c r="H29" s="36" t="s">
        <v>43</v>
      </c>
      <c r="I29" s="36" t="s">
        <v>44</v>
      </c>
      <c r="J29" s="36">
        <v>50</v>
      </c>
      <c r="K29" s="36">
        <v>1</v>
      </c>
      <c r="L29" s="36" t="s">
        <v>45</v>
      </c>
      <c r="M29" s="36" t="s">
        <v>46</v>
      </c>
      <c r="N29" s="36" t="s">
        <v>47</v>
      </c>
      <c r="O29" s="36" t="s">
        <v>48</v>
      </c>
      <c r="P29" s="36">
        <v>0.4</v>
      </c>
      <c r="Q29" s="36" t="s">
        <v>49</v>
      </c>
      <c r="R29" s="36" t="s">
        <v>50</v>
      </c>
      <c r="S29" s="36" t="s">
        <v>51</v>
      </c>
      <c r="T29" s="36" t="s">
        <v>50</v>
      </c>
      <c r="U29" s="36" t="s">
        <v>50</v>
      </c>
      <c r="V29" s="36" t="s">
        <v>46</v>
      </c>
      <c r="W29" s="36">
        <v>1024</v>
      </c>
      <c r="X29" s="36">
        <v>0.6</v>
      </c>
      <c r="Y29" s="36" t="s">
        <v>50</v>
      </c>
      <c r="Z29" s="36" t="s">
        <v>52</v>
      </c>
      <c r="AA29" s="34">
        <v>3.0000000000000001E-3</v>
      </c>
      <c r="AB29" s="36" t="s">
        <v>45</v>
      </c>
      <c r="AC29" s="36" t="s">
        <v>53</v>
      </c>
      <c r="AD29" s="36" t="s">
        <v>54</v>
      </c>
      <c r="AE29" s="38"/>
      <c r="AF29" s="10">
        <v>176.85050000000001</v>
      </c>
      <c r="AG29" s="47">
        <v>783.04690000000005</v>
      </c>
      <c r="AH29" s="10">
        <v>102.2041</v>
      </c>
      <c r="AI29" s="47">
        <v>16758.327099999999</v>
      </c>
      <c r="AJ29" s="10">
        <v>94.6374</v>
      </c>
      <c r="AK29" s="10">
        <v>490035.98440000002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>
        <v>102.9611</v>
      </c>
      <c r="BC29" s="10">
        <v>22770791</v>
      </c>
      <c r="BD29" s="10">
        <v>21</v>
      </c>
      <c r="BE29" s="38"/>
      <c r="BF29" s="34">
        <f t="shared" si="0"/>
        <v>930</v>
      </c>
      <c r="BG29" s="39"/>
      <c r="BH29" s="34"/>
      <c r="BI29" s="34"/>
      <c r="BJ29" s="34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76"/>
    </row>
    <row r="30" spans="1:81" ht="10.199999999999999" x14ac:dyDescent="0.2">
      <c r="A30" s="32"/>
      <c r="B30" s="34">
        <v>6</v>
      </c>
      <c r="C30" s="34" t="s">
        <v>55</v>
      </c>
      <c r="D30" s="35" t="s">
        <v>56</v>
      </c>
      <c r="E30" s="36" t="s">
        <v>42</v>
      </c>
      <c r="F30" s="32"/>
      <c r="G30" s="37" t="s">
        <v>39</v>
      </c>
      <c r="H30" s="36" t="s">
        <v>43</v>
      </c>
      <c r="I30" s="36" t="s">
        <v>44</v>
      </c>
      <c r="J30" s="36">
        <v>50</v>
      </c>
      <c r="K30" s="36">
        <v>1</v>
      </c>
      <c r="L30" s="36" t="s">
        <v>45</v>
      </c>
      <c r="M30" s="36" t="s">
        <v>46</v>
      </c>
      <c r="N30" s="36" t="s">
        <v>47</v>
      </c>
      <c r="O30" s="36" t="s">
        <v>48</v>
      </c>
      <c r="P30" s="36">
        <v>0.4</v>
      </c>
      <c r="Q30" s="36" t="s">
        <v>49</v>
      </c>
      <c r="R30" s="36" t="s">
        <v>50</v>
      </c>
      <c r="S30" s="36" t="s">
        <v>51</v>
      </c>
      <c r="T30" s="36" t="s">
        <v>50</v>
      </c>
      <c r="U30" s="36" t="s">
        <v>50</v>
      </c>
      <c r="V30" s="36" t="s">
        <v>46</v>
      </c>
      <c r="W30" s="36">
        <v>1024</v>
      </c>
      <c r="X30" s="36">
        <v>0.6</v>
      </c>
      <c r="Y30" s="36" t="s">
        <v>50</v>
      </c>
      <c r="Z30" s="34" t="s">
        <v>58</v>
      </c>
      <c r="AA30" s="34">
        <v>1E-3</v>
      </c>
      <c r="AB30" s="36" t="s">
        <v>45</v>
      </c>
      <c r="AC30" s="36" t="s">
        <v>53</v>
      </c>
      <c r="AD30" s="36" t="s">
        <v>54</v>
      </c>
      <c r="AE30" s="38"/>
      <c r="AF30" s="10">
        <v>287.82859999999999</v>
      </c>
      <c r="AG30" s="47">
        <v>598.23379999999997</v>
      </c>
      <c r="AH30" s="10">
        <v>218.5129</v>
      </c>
      <c r="AI30" s="47">
        <v>3823.2665000000002</v>
      </c>
      <c r="AJ30" s="10">
        <v>152.49430000000001</v>
      </c>
      <c r="AK30" s="10">
        <v>100295.08960000001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>
        <v>99.578800000000001</v>
      </c>
      <c r="BC30" s="10">
        <v>6777246.9375</v>
      </c>
      <c r="BD30" s="10">
        <v>22</v>
      </c>
      <c r="BE30" s="38"/>
      <c r="BF30" s="34">
        <f t="shared" si="0"/>
        <v>930</v>
      </c>
      <c r="BG30" s="39"/>
      <c r="BH30" s="34"/>
      <c r="BI30" s="34"/>
      <c r="BJ30" s="34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76"/>
    </row>
    <row r="31" spans="1:81" ht="10.199999999999999" x14ac:dyDescent="0.2">
      <c r="A31" s="32"/>
      <c r="B31" s="34">
        <v>7</v>
      </c>
      <c r="C31" s="34" t="s">
        <v>55</v>
      </c>
      <c r="D31" s="35" t="s">
        <v>56</v>
      </c>
      <c r="E31" s="36" t="s">
        <v>42</v>
      </c>
      <c r="F31" s="32"/>
      <c r="G31" s="48" t="s">
        <v>147</v>
      </c>
      <c r="H31" s="36" t="s">
        <v>43</v>
      </c>
      <c r="I31" s="36" t="s">
        <v>44</v>
      </c>
      <c r="J31" s="36">
        <v>50</v>
      </c>
      <c r="K31" s="36">
        <v>1</v>
      </c>
      <c r="L31" s="36" t="s">
        <v>45</v>
      </c>
      <c r="M31" s="36" t="s">
        <v>46</v>
      </c>
      <c r="N31" s="36" t="s">
        <v>47</v>
      </c>
      <c r="O31" s="36" t="s">
        <v>48</v>
      </c>
      <c r="P31" s="36">
        <v>0.4</v>
      </c>
      <c r="Q31" s="36" t="s">
        <v>49</v>
      </c>
      <c r="R31" s="36" t="s">
        <v>50</v>
      </c>
      <c r="S31" s="36" t="s">
        <v>51</v>
      </c>
      <c r="T31" s="36" t="s">
        <v>50</v>
      </c>
      <c r="U31" s="36" t="s">
        <v>50</v>
      </c>
      <c r="V31" s="36" t="s">
        <v>46</v>
      </c>
      <c r="W31" s="36">
        <v>1024</v>
      </c>
      <c r="X31" s="36">
        <v>0.6</v>
      </c>
      <c r="Y31" s="36" t="s">
        <v>50</v>
      </c>
      <c r="Z31" s="34" t="s">
        <v>59</v>
      </c>
      <c r="AA31" s="34">
        <v>0.01</v>
      </c>
      <c r="AB31" s="36" t="s">
        <v>45</v>
      </c>
      <c r="AC31" s="36" t="s">
        <v>53</v>
      </c>
      <c r="AD31" s="36" t="s">
        <v>54</v>
      </c>
      <c r="AE31" s="38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38"/>
      <c r="BF31" s="34">
        <f t="shared" si="0"/>
        <v>930</v>
      </c>
      <c r="BG31" s="39" t="s">
        <v>60</v>
      </c>
      <c r="BH31" s="34"/>
      <c r="BI31" s="34"/>
      <c r="BJ31" s="34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76"/>
    </row>
    <row r="32" spans="1:81" ht="10.199999999999999" x14ac:dyDescent="0.2">
      <c r="A32" s="32"/>
      <c r="B32" s="34">
        <v>8</v>
      </c>
      <c r="C32" s="34" t="s">
        <v>55</v>
      </c>
      <c r="D32" s="35" t="s">
        <v>56</v>
      </c>
      <c r="E32" s="36" t="s">
        <v>42</v>
      </c>
      <c r="F32" s="32"/>
      <c r="G32" s="37" t="s">
        <v>39</v>
      </c>
      <c r="H32" s="36" t="s">
        <v>43</v>
      </c>
      <c r="I32" s="36" t="s">
        <v>44</v>
      </c>
      <c r="J32" s="36">
        <v>50</v>
      </c>
      <c r="K32" s="36">
        <v>1</v>
      </c>
      <c r="L32" s="36" t="s">
        <v>45</v>
      </c>
      <c r="M32" s="36" t="s">
        <v>46</v>
      </c>
      <c r="N32" s="36" t="s">
        <v>47</v>
      </c>
      <c r="O32" s="36" t="s">
        <v>48</v>
      </c>
      <c r="P32" s="36">
        <v>0.4</v>
      </c>
      <c r="Q32" s="36" t="s">
        <v>49</v>
      </c>
      <c r="R32" s="36" t="s">
        <v>50</v>
      </c>
      <c r="S32" s="36" t="s">
        <v>51</v>
      </c>
      <c r="T32" s="36" t="s">
        <v>50</v>
      </c>
      <c r="U32" s="36" t="s">
        <v>50</v>
      </c>
      <c r="V32" s="36" t="s">
        <v>46</v>
      </c>
      <c r="W32" s="36">
        <v>1024</v>
      </c>
      <c r="X32" s="36">
        <v>0.6</v>
      </c>
      <c r="Y32" s="36" t="s">
        <v>50</v>
      </c>
      <c r="Z32" s="36" t="s">
        <v>52</v>
      </c>
      <c r="AA32" s="36">
        <v>1E-3</v>
      </c>
      <c r="AB32" s="36" t="s">
        <v>45</v>
      </c>
      <c r="AC32" s="36" t="s">
        <v>53</v>
      </c>
      <c r="AD32" s="34" t="s">
        <v>61</v>
      </c>
      <c r="AE32" s="38"/>
      <c r="AF32" s="10">
        <v>275.59500000000003</v>
      </c>
      <c r="AG32" s="47">
        <v>2816.0518000000002</v>
      </c>
      <c r="AH32" s="10">
        <v>227.07249999999999</v>
      </c>
      <c r="AI32" s="47">
        <v>245479.8223</v>
      </c>
      <c r="AJ32" s="10">
        <v>188.25790000000001</v>
      </c>
      <c r="AK32" s="10">
        <v>749.82249999999999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>
        <v>138.02510000000001</v>
      </c>
      <c r="BC32" s="10">
        <v>19891878</v>
      </c>
      <c r="BD32" s="10">
        <v>21</v>
      </c>
      <c r="BE32" s="38"/>
      <c r="BF32" s="34">
        <f>156 * 6</f>
        <v>936</v>
      </c>
      <c r="BG32" s="39"/>
      <c r="BH32" s="34"/>
      <c r="BI32" s="34"/>
      <c r="BJ32" s="34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76"/>
    </row>
    <row r="33" spans="1:81" ht="10.199999999999999" x14ac:dyDescent="0.2">
      <c r="A33" s="32"/>
      <c r="B33" s="34">
        <v>9</v>
      </c>
      <c r="C33" s="34" t="s">
        <v>55</v>
      </c>
      <c r="D33" s="35" t="s">
        <v>56</v>
      </c>
      <c r="E33" s="36" t="s">
        <v>42</v>
      </c>
      <c r="F33" s="32"/>
      <c r="G33" s="48" t="s">
        <v>147</v>
      </c>
      <c r="H33" s="36" t="s">
        <v>43</v>
      </c>
      <c r="I33" s="36" t="s">
        <v>44</v>
      </c>
      <c r="J33" s="36">
        <v>50</v>
      </c>
      <c r="K33" s="36">
        <v>1</v>
      </c>
      <c r="L33" s="36" t="s">
        <v>45</v>
      </c>
      <c r="M33" s="36" t="s">
        <v>46</v>
      </c>
      <c r="N33" s="36" t="s">
        <v>47</v>
      </c>
      <c r="O33" s="36" t="s">
        <v>48</v>
      </c>
      <c r="P33" s="36">
        <v>0.4</v>
      </c>
      <c r="Q33" s="36" t="s">
        <v>49</v>
      </c>
      <c r="R33" s="36" t="s">
        <v>50</v>
      </c>
      <c r="S33" s="36" t="s">
        <v>51</v>
      </c>
      <c r="T33" s="36" t="s">
        <v>50</v>
      </c>
      <c r="U33" s="36" t="s">
        <v>50</v>
      </c>
      <c r="V33" s="36" t="s">
        <v>46</v>
      </c>
      <c r="W33" s="36">
        <v>1024</v>
      </c>
      <c r="X33" s="36">
        <v>0.6</v>
      </c>
      <c r="Y33" s="36" t="s">
        <v>50</v>
      </c>
      <c r="Z33" s="36" t="s">
        <v>52</v>
      </c>
      <c r="AA33" s="36">
        <v>1E-3</v>
      </c>
      <c r="AB33" s="36" t="s">
        <v>45</v>
      </c>
      <c r="AC33" s="34" t="s">
        <v>45</v>
      </c>
      <c r="AD33" s="36" t="s">
        <v>54</v>
      </c>
      <c r="AE33" s="38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38"/>
      <c r="BF33" s="34">
        <f>150 * 6</f>
        <v>900</v>
      </c>
      <c r="BG33" s="39" t="s">
        <v>57</v>
      </c>
      <c r="BH33" s="34"/>
      <c r="BI33" s="34"/>
      <c r="BJ33" s="34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76"/>
    </row>
    <row r="34" spans="1:81" ht="10.199999999999999" x14ac:dyDescent="0.2">
      <c r="A34" s="32"/>
      <c r="B34" s="34">
        <v>10</v>
      </c>
      <c r="C34" s="34" t="s">
        <v>55</v>
      </c>
      <c r="D34" s="35" t="s">
        <v>37</v>
      </c>
      <c r="E34" s="36" t="s">
        <v>42</v>
      </c>
      <c r="F34" s="32"/>
      <c r="G34" s="37" t="s">
        <v>39</v>
      </c>
      <c r="H34" s="36" t="s">
        <v>43</v>
      </c>
      <c r="I34" s="36" t="s">
        <v>44</v>
      </c>
      <c r="J34" s="36">
        <v>50</v>
      </c>
      <c r="K34" s="36">
        <v>1</v>
      </c>
      <c r="L34" s="36" t="s">
        <v>45</v>
      </c>
      <c r="M34" s="36" t="s">
        <v>46</v>
      </c>
      <c r="N34" s="36" t="s">
        <v>47</v>
      </c>
      <c r="O34" s="34" t="s">
        <v>62</v>
      </c>
      <c r="P34" s="36">
        <v>0.4</v>
      </c>
      <c r="Q34" s="36" t="s">
        <v>49</v>
      </c>
      <c r="R34" s="36" t="s">
        <v>50</v>
      </c>
      <c r="S34" s="36" t="s">
        <v>51</v>
      </c>
      <c r="T34" s="36" t="s">
        <v>50</v>
      </c>
      <c r="U34" s="36" t="s">
        <v>50</v>
      </c>
      <c r="V34" s="36" t="s">
        <v>46</v>
      </c>
      <c r="W34" s="36">
        <v>1024</v>
      </c>
      <c r="X34" s="36">
        <v>0.6</v>
      </c>
      <c r="Y34" s="36" t="s">
        <v>50</v>
      </c>
      <c r="Z34" s="36" t="s">
        <v>52</v>
      </c>
      <c r="AA34" s="36">
        <v>1E-3</v>
      </c>
      <c r="AB34" s="36" t="s">
        <v>45</v>
      </c>
      <c r="AC34" s="36" t="s">
        <v>53</v>
      </c>
      <c r="AD34" s="36" t="s">
        <v>54</v>
      </c>
      <c r="AE34" s="38"/>
      <c r="AF34" s="10">
        <v>285.83949999999999</v>
      </c>
      <c r="AG34" s="47">
        <v>151.93809999999999</v>
      </c>
      <c r="AH34" s="10">
        <v>240.71209999999999</v>
      </c>
      <c r="AI34" s="10">
        <v>3844.3870000000002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>
        <v>222.9554</v>
      </c>
      <c r="BC34" s="10">
        <v>14929.877399999999</v>
      </c>
      <c r="BD34" s="10">
        <v>12</v>
      </c>
      <c r="BE34" s="38"/>
      <c r="BF34" s="34">
        <f>310 * 6</f>
        <v>1860</v>
      </c>
      <c r="BG34" s="39"/>
      <c r="BH34" s="34"/>
      <c r="BI34" s="34"/>
      <c r="BJ34" s="34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76"/>
    </row>
    <row r="35" spans="1:81" ht="10.199999999999999" x14ac:dyDescent="0.2">
      <c r="A35" s="32"/>
      <c r="B35" s="34">
        <v>11</v>
      </c>
      <c r="C35" s="34" t="s">
        <v>55</v>
      </c>
      <c r="D35" s="35" t="s">
        <v>37</v>
      </c>
      <c r="E35" s="36" t="s">
        <v>42</v>
      </c>
      <c r="F35" s="32"/>
      <c r="G35" s="37" t="s">
        <v>39</v>
      </c>
      <c r="H35" s="36" t="s">
        <v>43</v>
      </c>
      <c r="I35" s="36" t="s">
        <v>44</v>
      </c>
      <c r="J35" s="36">
        <v>50</v>
      </c>
      <c r="K35" s="36">
        <v>1</v>
      </c>
      <c r="L35" s="36" t="s">
        <v>45</v>
      </c>
      <c r="M35" s="36" t="s">
        <v>46</v>
      </c>
      <c r="N35" s="34" t="s">
        <v>63</v>
      </c>
      <c r="O35" s="34" t="s">
        <v>64</v>
      </c>
      <c r="P35" s="36">
        <v>0.4</v>
      </c>
      <c r="Q35" s="36" t="s">
        <v>49</v>
      </c>
      <c r="R35" s="36" t="s">
        <v>50</v>
      </c>
      <c r="S35" s="36" t="s">
        <v>51</v>
      </c>
      <c r="T35" s="36" t="s">
        <v>50</v>
      </c>
      <c r="U35" s="36" t="s">
        <v>50</v>
      </c>
      <c r="V35" s="36" t="s">
        <v>46</v>
      </c>
      <c r="W35" s="36">
        <v>1024</v>
      </c>
      <c r="X35" s="36">
        <v>0.6</v>
      </c>
      <c r="Y35" s="36" t="s">
        <v>50</v>
      </c>
      <c r="Z35" s="36" t="s">
        <v>52</v>
      </c>
      <c r="AA35" s="36">
        <v>1E-3</v>
      </c>
      <c r="AB35" s="36" t="s">
        <v>45</v>
      </c>
      <c r="AC35" s="36" t="s">
        <v>53</v>
      </c>
      <c r="AD35" s="36" t="s">
        <v>54</v>
      </c>
      <c r="AE35" s="38"/>
      <c r="AF35" s="10">
        <v>287.52480000000003</v>
      </c>
      <c r="AG35" s="47">
        <v>669.03530000000001</v>
      </c>
      <c r="AH35" s="10">
        <v>235.3399</v>
      </c>
      <c r="AI35" s="47">
        <v>3290.6587</v>
      </c>
      <c r="AJ35" s="10">
        <v>190.9359</v>
      </c>
      <c r="AK35" s="10">
        <v>1079411.7490999999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49">
        <v>131.65010000000001</v>
      </c>
      <c r="BC35" s="49">
        <v>116299995</v>
      </c>
      <c r="BD35" s="49">
        <v>23</v>
      </c>
      <c r="BE35" s="38"/>
      <c r="BF35" s="34">
        <f>113 * 6</f>
        <v>678</v>
      </c>
      <c r="BG35" s="39"/>
      <c r="BH35" s="34"/>
      <c r="BI35" s="34"/>
      <c r="BJ35" s="34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76"/>
    </row>
    <row r="36" spans="1:81" ht="10.199999999999999" x14ac:dyDescent="0.2">
      <c r="A36" s="32"/>
      <c r="B36" s="34">
        <v>12</v>
      </c>
      <c r="C36" s="34" t="s">
        <v>55</v>
      </c>
      <c r="D36" s="35" t="s">
        <v>37</v>
      </c>
      <c r="E36" s="36" t="s">
        <v>42</v>
      </c>
      <c r="F36" s="32"/>
      <c r="G36" s="37" t="s">
        <v>39</v>
      </c>
      <c r="H36" s="36" t="s">
        <v>43</v>
      </c>
      <c r="I36" s="36" t="s">
        <v>44</v>
      </c>
      <c r="J36" s="36">
        <v>50</v>
      </c>
      <c r="K36" s="36">
        <v>1</v>
      </c>
      <c r="L36" s="36" t="s">
        <v>45</v>
      </c>
      <c r="M36" s="36" t="s">
        <v>46</v>
      </c>
      <c r="N36" s="34" t="s">
        <v>65</v>
      </c>
      <c r="O36" s="34" t="s">
        <v>66</v>
      </c>
      <c r="P36" s="36">
        <v>0.4</v>
      </c>
      <c r="Q36" s="36" t="s">
        <v>49</v>
      </c>
      <c r="R36" s="36" t="s">
        <v>50</v>
      </c>
      <c r="S36" s="36" t="s">
        <v>51</v>
      </c>
      <c r="T36" s="36" t="s">
        <v>50</v>
      </c>
      <c r="U36" s="36" t="s">
        <v>50</v>
      </c>
      <c r="V36" s="36" t="s">
        <v>46</v>
      </c>
      <c r="W36" s="36">
        <v>1024</v>
      </c>
      <c r="X36" s="36">
        <v>0.6</v>
      </c>
      <c r="Y36" s="36" t="s">
        <v>50</v>
      </c>
      <c r="Z36" s="36" t="s">
        <v>52</v>
      </c>
      <c r="AA36" s="36">
        <v>1E-3</v>
      </c>
      <c r="AB36" s="36" t="s">
        <v>45</v>
      </c>
      <c r="AC36" s="36" t="s">
        <v>53</v>
      </c>
      <c r="AD36" s="36" t="s">
        <v>54</v>
      </c>
      <c r="AE36" s="38"/>
      <c r="AF36" s="10">
        <v>284.35890000000001</v>
      </c>
      <c r="AG36" s="47">
        <v>660.85040000000004</v>
      </c>
      <c r="AH36" s="10">
        <v>233.71469999999999</v>
      </c>
      <c r="AI36" s="47">
        <v>159.5737</v>
      </c>
      <c r="AJ36" s="10">
        <v>184.18180000000001</v>
      </c>
      <c r="AK36" s="10">
        <v>681.31590000000006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>
        <v>130.97630000000001</v>
      </c>
      <c r="BC36" s="10">
        <v>906522.4375</v>
      </c>
      <c r="BD36" s="10">
        <v>21</v>
      </c>
      <c r="BE36" s="38"/>
      <c r="BF36" s="34">
        <f>137 * 6</f>
        <v>822</v>
      </c>
      <c r="BG36" s="39"/>
      <c r="BH36" s="34"/>
      <c r="BI36" s="34"/>
      <c r="BJ36" s="34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76"/>
    </row>
    <row r="37" spans="1:81" ht="10.199999999999999" x14ac:dyDescent="0.2">
      <c r="A37" s="32"/>
      <c r="B37" s="34">
        <v>13</v>
      </c>
      <c r="C37" s="34" t="s">
        <v>55</v>
      </c>
      <c r="D37" s="35" t="s">
        <v>37</v>
      </c>
      <c r="E37" s="36" t="s">
        <v>42</v>
      </c>
      <c r="F37" s="32"/>
      <c r="G37" s="37" t="s">
        <v>39</v>
      </c>
      <c r="H37" s="36" t="s">
        <v>43</v>
      </c>
      <c r="I37" s="36" t="s">
        <v>44</v>
      </c>
      <c r="J37" s="36">
        <v>50</v>
      </c>
      <c r="K37" s="36">
        <v>1</v>
      </c>
      <c r="L37" s="36" t="s">
        <v>45</v>
      </c>
      <c r="M37" s="36" t="s">
        <v>46</v>
      </c>
      <c r="N37" s="34" t="s">
        <v>67</v>
      </c>
      <c r="O37" s="34" t="s">
        <v>64</v>
      </c>
      <c r="P37" s="36">
        <v>0.4</v>
      </c>
      <c r="Q37" s="36" t="s">
        <v>49</v>
      </c>
      <c r="R37" s="36" t="s">
        <v>50</v>
      </c>
      <c r="S37" s="36" t="s">
        <v>51</v>
      </c>
      <c r="T37" s="36" t="s">
        <v>50</v>
      </c>
      <c r="U37" s="36" t="s">
        <v>50</v>
      </c>
      <c r="V37" s="36" t="s">
        <v>46</v>
      </c>
      <c r="W37" s="36">
        <v>1024</v>
      </c>
      <c r="X37" s="36">
        <v>0.6</v>
      </c>
      <c r="Y37" s="36" t="s">
        <v>50</v>
      </c>
      <c r="Z37" s="36" t="s">
        <v>52</v>
      </c>
      <c r="AA37" s="36">
        <v>1E-3</v>
      </c>
      <c r="AB37" s="36" t="s">
        <v>45</v>
      </c>
      <c r="AC37" s="36" t="s">
        <v>53</v>
      </c>
      <c r="AD37" s="36" t="s">
        <v>54</v>
      </c>
      <c r="AE37" s="38"/>
      <c r="AF37" s="10">
        <v>287.1798</v>
      </c>
      <c r="AG37" s="47">
        <v>1084.3498999999999</v>
      </c>
      <c r="AH37" s="10">
        <v>237.24700000000001</v>
      </c>
      <c r="AI37" s="47">
        <v>76629.531199999998</v>
      </c>
      <c r="AJ37" s="10">
        <v>191.4512</v>
      </c>
      <c r="AK37" s="10">
        <v>2047232.5625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>
        <v>137.8124</v>
      </c>
      <c r="BC37" s="10">
        <v>109303148</v>
      </c>
      <c r="BD37" s="10">
        <v>22</v>
      </c>
      <c r="BE37" s="38"/>
      <c r="BF37" s="34">
        <f>118 * 6</f>
        <v>708</v>
      </c>
      <c r="BG37" s="39"/>
      <c r="BH37" s="34"/>
      <c r="BI37" s="34"/>
      <c r="BJ37" s="34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76"/>
    </row>
    <row r="38" spans="1:81" ht="10.199999999999999" x14ac:dyDescent="0.2">
      <c r="A38" s="32"/>
      <c r="B38" s="34">
        <v>14</v>
      </c>
      <c r="C38" s="34" t="s">
        <v>55</v>
      </c>
      <c r="D38" s="35" t="s">
        <v>56</v>
      </c>
      <c r="E38" s="36" t="s">
        <v>42</v>
      </c>
      <c r="F38" s="32"/>
      <c r="G38" s="37" t="s">
        <v>39</v>
      </c>
      <c r="H38" s="36" t="s">
        <v>43</v>
      </c>
      <c r="I38" s="36" t="s">
        <v>44</v>
      </c>
      <c r="J38" s="36">
        <v>50</v>
      </c>
      <c r="K38" s="36">
        <v>1</v>
      </c>
      <c r="L38" s="36" t="s">
        <v>45</v>
      </c>
      <c r="M38" s="36" t="s">
        <v>46</v>
      </c>
      <c r="N38" s="36" t="s">
        <v>47</v>
      </c>
      <c r="O38" s="36" t="s">
        <v>48</v>
      </c>
      <c r="P38" s="36">
        <v>0.4</v>
      </c>
      <c r="Q38" s="34" t="s">
        <v>68</v>
      </c>
      <c r="R38" s="36" t="s">
        <v>50</v>
      </c>
      <c r="S38" s="36" t="s">
        <v>51</v>
      </c>
      <c r="T38" s="36" t="s">
        <v>50</v>
      </c>
      <c r="U38" s="36" t="s">
        <v>50</v>
      </c>
      <c r="V38" s="36" t="s">
        <v>46</v>
      </c>
      <c r="W38" s="36">
        <v>1024</v>
      </c>
      <c r="X38" s="36">
        <v>0.6</v>
      </c>
      <c r="Y38" s="36" t="s">
        <v>50</v>
      </c>
      <c r="Z38" s="36" t="s">
        <v>52</v>
      </c>
      <c r="AA38" s="36">
        <v>1E-3</v>
      </c>
      <c r="AB38" s="36" t="s">
        <v>45</v>
      </c>
      <c r="AC38" s="36" t="s">
        <v>53</v>
      </c>
      <c r="AD38" s="36" t="s">
        <v>54</v>
      </c>
      <c r="AE38" s="38"/>
      <c r="AF38" s="10">
        <v>287.56689999999998</v>
      </c>
      <c r="AG38" s="47">
        <v>301.28179999999998</v>
      </c>
      <c r="AH38" s="10">
        <v>236.54949999999999</v>
      </c>
      <c r="AI38" s="47">
        <v>65.396900000000002</v>
      </c>
      <c r="AJ38" s="10">
        <v>189.1609</v>
      </c>
      <c r="AK38" s="10">
        <v>1055.6473000000001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>
        <v>111.18680000000001</v>
      </c>
      <c r="BC38" s="10">
        <v>1935249.75</v>
      </c>
      <c r="BD38" s="10">
        <v>26</v>
      </c>
      <c r="BE38" s="38"/>
      <c r="BF38" s="34">
        <f>111 * 6</f>
        <v>666</v>
      </c>
      <c r="BG38" s="39"/>
      <c r="BH38" s="34"/>
      <c r="BI38" s="34"/>
      <c r="BJ38" s="34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76"/>
    </row>
    <row r="39" spans="1:81" ht="10.199999999999999" x14ac:dyDescent="0.2">
      <c r="A39" s="32"/>
      <c r="B39" s="34">
        <v>15</v>
      </c>
      <c r="C39" s="34" t="s">
        <v>55</v>
      </c>
      <c r="D39" s="35" t="s">
        <v>56</v>
      </c>
      <c r="E39" s="36" t="s">
        <v>42</v>
      </c>
      <c r="F39" s="32"/>
      <c r="G39" s="37" t="s">
        <v>39</v>
      </c>
      <c r="H39" s="36" t="s">
        <v>43</v>
      </c>
      <c r="I39" s="36" t="s">
        <v>44</v>
      </c>
      <c r="J39" s="36">
        <v>50</v>
      </c>
      <c r="K39" s="36">
        <v>1</v>
      </c>
      <c r="L39" s="36" t="s">
        <v>45</v>
      </c>
      <c r="M39" s="36" t="s">
        <v>46</v>
      </c>
      <c r="N39" s="36" t="s">
        <v>47</v>
      </c>
      <c r="O39" s="36" t="s">
        <v>48</v>
      </c>
      <c r="P39" s="36">
        <v>0.4</v>
      </c>
      <c r="Q39" s="34" t="s">
        <v>69</v>
      </c>
      <c r="R39" s="36" t="s">
        <v>50</v>
      </c>
      <c r="S39" s="36" t="s">
        <v>51</v>
      </c>
      <c r="T39" s="36" t="s">
        <v>50</v>
      </c>
      <c r="U39" s="36" t="s">
        <v>50</v>
      </c>
      <c r="V39" s="36" t="s">
        <v>46</v>
      </c>
      <c r="W39" s="36">
        <v>1024</v>
      </c>
      <c r="X39" s="36">
        <v>0.6</v>
      </c>
      <c r="Y39" s="36" t="s">
        <v>50</v>
      </c>
      <c r="Z39" s="36" t="s">
        <v>52</v>
      </c>
      <c r="AA39" s="36">
        <v>1E-3</v>
      </c>
      <c r="AB39" s="36" t="s">
        <v>45</v>
      </c>
      <c r="AC39" s="36" t="s">
        <v>53</v>
      </c>
      <c r="AD39" s="36" t="s">
        <v>54</v>
      </c>
      <c r="AE39" s="38"/>
      <c r="AF39" s="10">
        <v>286.67250000000001</v>
      </c>
      <c r="AG39" s="47">
        <v>269.24900000000002</v>
      </c>
      <c r="AH39" s="10">
        <v>234.446</v>
      </c>
      <c r="AI39" s="47">
        <v>18.437999999999999</v>
      </c>
      <c r="AJ39" s="10">
        <v>189.2783</v>
      </c>
      <c r="AK39" s="10">
        <v>125737.7577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>
        <v>149.20089999999999</v>
      </c>
      <c r="BC39" s="10">
        <v>124365.1738</v>
      </c>
      <c r="BD39" s="10">
        <v>20</v>
      </c>
      <c r="BE39" s="38"/>
      <c r="BF39" s="34">
        <f>146 * 6</f>
        <v>876</v>
      </c>
      <c r="BG39" s="39"/>
      <c r="BH39" s="34"/>
      <c r="BI39" s="34"/>
      <c r="BJ39" s="34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76"/>
    </row>
    <row r="40" spans="1:81" ht="10.199999999999999" x14ac:dyDescent="0.2">
      <c r="A40" s="32"/>
      <c r="B40" s="34">
        <v>16</v>
      </c>
      <c r="C40" s="34" t="s">
        <v>55</v>
      </c>
      <c r="D40" s="35" t="s">
        <v>56</v>
      </c>
      <c r="E40" s="36" t="s">
        <v>42</v>
      </c>
      <c r="F40" s="32"/>
      <c r="G40" s="37" t="s">
        <v>39</v>
      </c>
      <c r="H40" s="36" t="s">
        <v>43</v>
      </c>
      <c r="I40" s="36" t="s">
        <v>44</v>
      </c>
      <c r="J40" s="36">
        <v>50</v>
      </c>
      <c r="K40" s="36">
        <v>1</v>
      </c>
      <c r="L40" s="36" t="s">
        <v>45</v>
      </c>
      <c r="M40" s="36" t="s">
        <v>46</v>
      </c>
      <c r="N40" s="36" t="s">
        <v>47</v>
      </c>
      <c r="O40" s="36" t="s">
        <v>48</v>
      </c>
      <c r="P40" s="36">
        <v>0.4</v>
      </c>
      <c r="Q40" s="34" t="s">
        <v>68</v>
      </c>
      <c r="R40" s="36" t="s">
        <v>50</v>
      </c>
      <c r="S40" s="36" t="s">
        <v>51</v>
      </c>
      <c r="T40" s="36" t="s">
        <v>50</v>
      </c>
      <c r="U40" s="36" t="s">
        <v>50</v>
      </c>
      <c r="V40" s="34" t="s">
        <v>70</v>
      </c>
      <c r="W40" s="36">
        <v>1024</v>
      </c>
      <c r="X40" s="36">
        <v>0.6</v>
      </c>
      <c r="Y40" s="36" t="s">
        <v>50</v>
      </c>
      <c r="Z40" s="36" t="s">
        <v>52</v>
      </c>
      <c r="AA40" s="36">
        <v>1E-3</v>
      </c>
      <c r="AB40" s="36" t="s">
        <v>45</v>
      </c>
      <c r="AC40" s="36" t="s">
        <v>53</v>
      </c>
      <c r="AD40" s="36" t="s">
        <v>54</v>
      </c>
      <c r="AE40" s="38"/>
      <c r="AF40" s="10">
        <v>287.50970000000001</v>
      </c>
      <c r="AG40" s="47">
        <v>331.3544</v>
      </c>
      <c r="AH40" s="10">
        <v>241.0924</v>
      </c>
      <c r="AI40" s="47">
        <v>223.68219999999999</v>
      </c>
      <c r="AJ40" s="10">
        <v>189.5633</v>
      </c>
      <c r="AK40" s="10">
        <v>255.1497</v>
      </c>
      <c r="AL40" s="10">
        <v>108.24630000000001</v>
      </c>
      <c r="AM40" s="10">
        <v>900.66499999999996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>
        <v>30</v>
      </c>
      <c r="BE40" s="38"/>
      <c r="BF40" s="34">
        <f>107 * 6</f>
        <v>642</v>
      </c>
      <c r="BG40" s="39"/>
      <c r="BH40" s="34"/>
      <c r="BI40" s="34"/>
      <c r="BJ40" s="34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76"/>
    </row>
    <row r="41" spans="1:81" ht="10.199999999999999" x14ac:dyDescent="0.2">
      <c r="A41" s="32"/>
      <c r="B41" s="34">
        <v>17</v>
      </c>
      <c r="C41" s="34" t="s">
        <v>55</v>
      </c>
      <c r="D41" s="35" t="s">
        <v>56</v>
      </c>
      <c r="E41" s="36" t="s">
        <v>42</v>
      </c>
      <c r="F41" s="32"/>
      <c r="G41" s="48" t="s">
        <v>147</v>
      </c>
      <c r="H41" s="36" t="s">
        <v>43</v>
      </c>
      <c r="I41" s="36" t="s">
        <v>44</v>
      </c>
      <c r="J41" s="36">
        <v>50</v>
      </c>
      <c r="K41" s="36">
        <v>1</v>
      </c>
      <c r="L41" s="36" t="s">
        <v>45</v>
      </c>
      <c r="M41" s="36" t="s">
        <v>46</v>
      </c>
      <c r="N41" s="36" t="s">
        <v>47</v>
      </c>
      <c r="O41" s="36" t="s">
        <v>48</v>
      </c>
      <c r="P41" s="36">
        <v>0.4</v>
      </c>
      <c r="Q41" s="34" t="s">
        <v>68</v>
      </c>
      <c r="R41" s="36" t="s">
        <v>50</v>
      </c>
      <c r="S41" s="36" t="s">
        <v>51</v>
      </c>
      <c r="T41" s="36" t="s">
        <v>50</v>
      </c>
      <c r="U41" s="36" t="s">
        <v>50</v>
      </c>
      <c r="V41" s="34" t="s">
        <v>70</v>
      </c>
      <c r="W41" s="36">
        <v>1024</v>
      </c>
      <c r="X41" s="36">
        <v>0.6</v>
      </c>
      <c r="Y41" s="36" t="s">
        <v>50</v>
      </c>
      <c r="Z41" s="36" t="s">
        <v>52</v>
      </c>
      <c r="AA41" s="36">
        <v>1E-3</v>
      </c>
      <c r="AB41" s="36" t="s">
        <v>45</v>
      </c>
      <c r="AC41" s="36" t="s">
        <v>53</v>
      </c>
      <c r="AD41" s="36" t="s">
        <v>54</v>
      </c>
      <c r="AE41" s="38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38"/>
      <c r="BF41" s="75" t="s">
        <v>37</v>
      </c>
      <c r="BG41" s="39" t="s">
        <v>71</v>
      </c>
      <c r="BH41" s="34"/>
      <c r="BI41" s="34"/>
      <c r="BJ41" s="34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76"/>
    </row>
    <row r="42" spans="1:81" ht="10.199999999999999" x14ac:dyDescent="0.2">
      <c r="A42" s="32"/>
      <c r="B42" s="34">
        <v>18</v>
      </c>
      <c r="C42" s="34" t="s">
        <v>55</v>
      </c>
      <c r="D42" s="35" t="s">
        <v>56</v>
      </c>
      <c r="E42" s="36" t="s">
        <v>42</v>
      </c>
      <c r="F42" s="32"/>
      <c r="G42" s="37" t="s">
        <v>39</v>
      </c>
      <c r="H42" s="36" t="s">
        <v>43</v>
      </c>
      <c r="I42" s="36" t="s">
        <v>44</v>
      </c>
      <c r="J42" s="36">
        <v>50</v>
      </c>
      <c r="K42" s="36">
        <v>1</v>
      </c>
      <c r="L42" s="36" t="s">
        <v>45</v>
      </c>
      <c r="M42" s="34" t="s">
        <v>70</v>
      </c>
      <c r="N42" s="36" t="s">
        <v>47</v>
      </c>
      <c r="O42" s="36" t="s">
        <v>48</v>
      </c>
      <c r="P42" s="36">
        <v>0.4</v>
      </c>
      <c r="Q42" s="34" t="s">
        <v>68</v>
      </c>
      <c r="R42" s="36" t="s">
        <v>50</v>
      </c>
      <c r="S42" s="36" t="s">
        <v>51</v>
      </c>
      <c r="T42" s="36" t="s">
        <v>50</v>
      </c>
      <c r="U42" s="36" t="s">
        <v>50</v>
      </c>
      <c r="V42" s="36" t="s">
        <v>46</v>
      </c>
      <c r="W42" s="36">
        <v>1024</v>
      </c>
      <c r="X42" s="36">
        <v>0.6</v>
      </c>
      <c r="Y42" s="36" t="s">
        <v>50</v>
      </c>
      <c r="Z42" s="36" t="s">
        <v>52</v>
      </c>
      <c r="AA42" s="36">
        <v>1E-3</v>
      </c>
      <c r="AB42" s="36" t="s">
        <v>45</v>
      </c>
      <c r="AC42" s="36" t="s">
        <v>53</v>
      </c>
      <c r="AD42" s="36" t="s">
        <v>54</v>
      </c>
      <c r="AE42" s="38"/>
      <c r="AF42" s="10">
        <v>289.30829999999997</v>
      </c>
      <c r="AG42" s="47">
        <v>332.29520000000002</v>
      </c>
      <c r="AH42" s="10">
        <v>236.3409</v>
      </c>
      <c r="AI42" s="47">
        <v>96.753699999999995</v>
      </c>
      <c r="AJ42" s="10">
        <v>190.26159999999999</v>
      </c>
      <c r="AK42" s="10">
        <v>3417.6977999999999</v>
      </c>
      <c r="AL42" s="10">
        <v>113.1161</v>
      </c>
      <c r="AM42" s="10">
        <v>84430114.970899999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>
        <v>30</v>
      </c>
      <c r="BE42" s="38"/>
      <c r="BF42" s="34">
        <f>108 * 6</f>
        <v>648</v>
      </c>
      <c r="BG42" s="39"/>
      <c r="BH42" s="34"/>
      <c r="BI42" s="34"/>
      <c r="BJ42" s="34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76"/>
    </row>
    <row r="43" spans="1:81" ht="10.199999999999999" x14ac:dyDescent="0.2">
      <c r="A43" s="32"/>
      <c r="B43" s="34">
        <v>19</v>
      </c>
      <c r="C43" s="34" t="s">
        <v>55</v>
      </c>
      <c r="D43" s="35" t="s">
        <v>56</v>
      </c>
      <c r="E43" s="36" t="s">
        <v>42</v>
      </c>
      <c r="F43" s="32"/>
      <c r="G43" s="37" t="s">
        <v>39</v>
      </c>
      <c r="H43" s="36" t="s">
        <v>43</v>
      </c>
      <c r="I43" s="36" t="s">
        <v>44</v>
      </c>
      <c r="J43" s="36">
        <v>50</v>
      </c>
      <c r="K43" s="36">
        <v>1</v>
      </c>
      <c r="L43" s="36" t="s">
        <v>45</v>
      </c>
      <c r="M43" s="34" t="s">
        <v>70</v>
      </c>
      <c r="N43" s="36" t="s">
        <v>47</v>
      </c>
      <c r="O43" s="36" t="s">
        <v>48</v>
      </c>
      <c r="P43" s="36">
        <v>0.4</v>
      </c>
      <c r="Q43" s="34" t="s">
        <v>72</v>
      </c>
      <c r="R43" s="36" t="s">
        <v>50</v>
      </c>
      <c r="S43" s="36" t="s">
        <v>51</v>
      </c>
      <c r="T43" s="36" t="s">
        <v>50</v>
      </c>
      <c r="U43" s="36" t="s">
        <v>50</v>
      </c>
      <c r="V43" s="36" t="s">
        <v>46</v>
      </c>
      <c r="W43" s="36">
        <v>1024</v>
      </c>
      <c r="X43" s="36">
        <v>0.6</v>
      </c>
      <c r="Y43" s="36" t="s">
        <v>50</v>
      </c>
      <c r="Z43" s="36" t="s">
        <v>52</v>
      </c>
      <c r="AA43" s="36">
        <v>1E-3</v>
      </c>
      <c r="AB43" s="36" t="s">
        <v>45</v>
      </c>
      <c r="AC43" s="36" t="s">
        <v>53</v>
      </c>
      <c r="AD43" s="36" t="s">
        <v>54</v>
      </c>
      <c r="AE43" s="38"/>
      <c r="AF43" s="10">
        <v>286.82659999999998</v>
      </c>
      <c r="AG43" s="47">
        <v>168.23820000000001</v>
      </c>
      <c r="AH43" s="10">
        <v>237.5427</v>
      </c>
      <c r="AI43" s="47">
        <v>927.65449999999998</v>
      </c>
      <c r="AJ43" s="10">
        <v>189.34020000000001</v>
      </c>
      <c r="AK43" s="10">
        <v>49666.851600000002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>
        <v>131.185</v>
      </c>
      <c r="BC43" s="10">
        <v>6417476.6875</v>
      </c>
      <c r="BD43" s="10">
        <v>23</v>
      </c>
      <c r="BE43" s="38"/>
      <c r="BF43" s="34">
        <f>137 * 6</f>
        <v>822</v>
      </c>
      <c r="BG43" s="39"/>
      <c r="BH43" s="34"/>
      <c r="BI43" s="34"/>
      <c r="BJ43" s="34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76"/>
    </row>
    <row r="44" spans="1:81" ht="10.199999999999999" x14ac:dyDescent="0.2">
      <c r="A44" s="32"/>
      <c r="B44" s="34">
        <v>20</v>
      </c>
      <c r="C44" s="34" t="s">
        <v>55</v>
      </c>
      <c r="D44" s="35" t="s">
        <v>56</v>
      </c>
      <c r="E44" s="36" t="s">
        <v>42</v>
      </c>
      <c r="F44" s="32"/>
      <c r="G44" s="48" t="s">
        <v>147</v>
      </c>
      <c r="H44" s="36" t="s">
        <v>43</v>
      </c>
      <c r="I44" s="36" t="s">
        <v>44</v>
      </c>
      <c r="J44" s="36">
        <v>50</v>
      </c>
      <c r="K44" s="36">
        <v>1</v>
      </c>
      <c r="L44" s="36" t="s">
        <v>45</v>
      </c>
      <c r="M44" s="34" t="s">
        <v>70</v>
      </c>
      <c r="N44" s="36" t="s">
        <v>47</v>
      </c>
      <c r="O44" s="36" t="s">
        <v>48</v>
      </c>
      <c r="P44" s="36">
        <v>0.4</v>
      </c>
      <c r="Q44" s="34" t="s">
        <v>72</v>
      </c>
      <c r="R44" s="36" t="s">
        <v>50</v>
      </c>
      <c r="S44" s="36" t="s">
        <v>51</v>
      </c>
      <c r="T44" s="36" t="s">
        <v>50</v>
      </c>
      <c r="U44" s="36" t="s">
        <v>50</v>
      </c>
      <c r="V44" s="36" t="s">
        <v>46</v>
      </c>
      <c r="W44" s="36">
        <v>1024</v>
      </c>
      <c r="X44" s="36">
        <v>0.6</v>
      </c>
      <c r="Y44" s="36" t="s">
        <v>50</v>
      </c>
      <c r="Z44" s="36" t="s">
        <v>52</v>
      </c>
      <c r="AA44" s="36">
        <v>1E-3</v>
      </c>
      <c r="AB44" s="36" t="s">
        <v>45</v>
      </c>
      <c r="AC44" s="36" t="s">
        <v>53</v>
      </c>
      <c r="AD44" s="36" t="s">
        <v>54</v>
      </c>
      <c r="AE44" s="3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38"/>
      <c r="BF44" s="75" t="s">
        <v>37</v>
      </c>
      <c r="BG44" s="39" t="s">
        <v>71</v>
      </c>
      <c r="BH44" s="34"/>
      <c r="BI44" s="34"/>
      <c r="BJ44" s="34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76"/>
    </row>
    <row r="45" spans="1:81" ht="10.199999999999999" x14ac:dyDescent="0.2">
      <c r="A45" s="32"/>
      <c r="B45" s="34">
        <v>21</v>
      </c>
      <c r="C45" s="34" t="s">
        <v>55</v>
      </c>
      <c r="D45" s="35" t="s">
        <v>73</v>
      </c>
      <c r="E45" s="36" t="s">
        <v>42</v>
      </c>
      <c r="F45" s="32"/>
      <c r="G45" s="37" t="s">
        <v>39</v>
      </c>
      <c r="H45" s="36" t="s">
        <v>43</v>
      </c>
      <c r="I45" s="36" t="s">
        <v>44</v>
      </c>
      <c r="J45" s="36">
        <v>50</v>
      </c>
      <c r="K45" s="36">
        <v>1</v>
      </c>
      <c r="L45" s="36" t="s">
        <v>45</v>
      </c>
      <c r="M45" s="34" t="s">
        <v>50</v>
      </c>
      <c r="N45" s="36" t="s">
        <v>47</v>
      </c>
      <c r="O45" s="36" t="s">
        <v>48</v>
      </c>
      <c r="P45" s="36">
        <v>0.4</v>
      </c>
      <c r="Q45" s="34" t="s">
        <v>72</v>
      </c>
      <c r="R45" s="36" t="s">
        <v>50</v>
      </c>
      <c r="S45" s="36" t="s">
        <v>51</v>
      </c>
      <c r="T45" s="36" t="s">
        <v>50</v>
      </c>
      <c r="U45" s="36" t="s">
        <v>50</v>
      </c>
      <c r="V45" s="36" t="s">
        <v>46</v>
      </c>
      <c r="W45" s="36">
        <v>1024</v>
      </c>
      <c r="X45" s="36">
        <v>0.6</v>
      </c>
      <c r="Y45" s="36" t="s">
        <v>50</v>
      </c>
      <c r="Z45" s="36" t="s">
        <v>52</v>
      </c>
      <c r="AA45" s="36">
        <v>1E-3</v>
      </c>
      <c r="AB45" s="36" t="s">
        <v>45</v>
      </c>
      <c r="AC45" s="36" t="s">
        <v>53</v>
      </c>
      <c r="AD45" s="36" t="s">
        <v>54</v>
      </c>
      <c r="AE45" s="38"/>
      <c r="AF45" s="10">
        <v>290.02629999999999</v>
      </c>
      <c r="AG45" s="47">
        <v>6688.5541999999996</v>
      </c>
      <c r="AH45" s="10">
        <v>239.28899999999999</v>
      </c>
      <c r="AI45" s="47">
        <v>31357.518599999999</v>
      </c>
      <c r="AJ45" s="10">
        <v>188.83969999999999</v>
      </c>
      <c r="AK45" s="47">
        <v>8156158.25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>
        <v>118.066</v>
      </c>
      <c r="BC45" s="10">
        <v>719724704</v>
      </c>
      <c r="BD45" s="10">
        <v>25</v>
      </c>
      <c r="BE45" s="38"/>
      <c r="BF45" s="34">
        <f>87 * 6</f>
        <v>522</v>
      </c>
      <c r="BG45" s="39"/>
      <c r="BH45" s="34"/>
      <c r="BI45" s="34"/>
      <c r="BJ45" s="34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76"/>
    </row>
    <row r="46" spans="1:81" ht="10.199999999999999" x14ac:dyDescent="0.2">
      <c r="A46" s="32"/>
      <c r="B46" s="34">
        <v>22</v>
      </c>
      <c r="C46" s="34" t="s">
        <v>55</v>
      </c>
      <c r="D46" s="35" t="s">
        <v>73</v>
      </c>
      <c r="E46" s="36" t="s">
        <v>42</v>
      </c>
      <c r="F46" s="32"/>
      <c r="G46" s="37" t="s">
        <v>39</v>
      </c>
      <c r="H46" s="36" t="s">
        <v>43</v>
      </c>
      <c r="I46" s="36" t="s">
        <v>44</v>
      </c>
      <c r="J46" s="34">
        <v>100</v>
      </c>
      <c r="K46" s="36">
        <v>1</v>
      </c>
      <c r="L46" s="36" t="s">
        <v>45</v>
      </c>
      <c r="M46" s="34" t="s">
        <v>50</v>
      </c>
      <c r="N46" s="34" t="s">
        <v>74</v>
      </c>
      <c r="O46" s="34" t="s">
        <v>75</v>
      </c>
      <c r="P46" s="36">
        <v>0.4</v>
      </c>
      <c r="Q46" s="34" t="s">
        <v>68</v>
      </c>
      <c r="R46" s="36" t="s">
        <v>50</v>
      </c>
      <c r="S46" s="36" t="s">
        <v>51</v>
      </c>
      <c r="T46" s="36" t="s">
        <v>50</v>
      </c>
      <c r="U46" s="36" t="s">
        <v>50</v>
      </c>
      <c r="V46" s="34" t="s">
        <v>70</v>
      </c>
      <c r="W46" s="36">
        <v>1024</v>
      </c>
      <c r="X46" s="36">
        <v>0.6</v>
      </c>
      <c r="Y46" s="36" t="s">
        <v>50</v>
      </c>
      <c r="Z46" s="36" t="s">
        <v>52</v>
      </c>
      <c r="AA46" s="36">
        <v>1E-3</v>
      </c>
      <c r="AB46" s="36" t="s">
        <v>45</v>
      </c>
      <c r="AC46" s="36" t="s">
        <v>53</v>
      </c>
      <c r="AD46" s="36" t="s">
        <v>54</v>
      </c>
      <c r="AE46" s="38"/>
      <c r="AF46" s="10">
        <v>285.46730000000002</v>
      </c>
      <c r="AG46" s="10">
        <v>408.79109999999997</v>
      </c>
      <c r="AH46" s="10">
        <v>239.17429999999999</v>
      </c>
      <c r="AI46" s="10">
        <v>230.21950000000001</v>
      </c>
      <c r="AJ46" s="10">
        <v>186.97319999999999</v>
      </c>
      <c r="AK46" s="10">
        <v>268.00349999999997</v>
      </c>
      <c r="AL46" s="10">
        <v>97.0989</v>
      </c>
      <c r="AM46" s="10">
        <v>1351.9391000000001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96.208799999999997</v>
      </c>
      <c r="BC46" s="10">
        <v>1792.018</v>
      </c>
      <c r="BD46" s="10">
        <v>40</v>
      </c>
      <c r="BE46" s="38"/>
      <c r="BF46" s="34">
        <f>21 * 12</f>
        <v>252</v>
      </c>
      <c r="BG46" s="39"/>
      <c r="BH46" s="34"/>
      <c r="BI46" s="34"/>
      <c r="BJ46" s="34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76"/>
    </row>
    <row r="47" spans="1:81" ht="10.199999999999999" x14ac:dyDescent="0.2">
      <c r="A47" s="32"/>
      <c r="B47" s="34">
        <v>23</v>
      </c>
      <c r="C47" s="34" t="s">
        <v>55</v>
      </c>
      <c r="D47" s="35" t="s">
        <v>73</v>
      </c>
      <c r="E47" s="36" t="s">
        <v>42</v>
      </c>
      <c r="F47" s="32"/>
      <c r="G47" s="37" t="s">
        <v>39</v>
      </c>
      <c r="H47" s="36" t="s">
        <v>43</v>
      </c>
      <c r="I47" s="36" t="s">
        <v>44</v>
      </c>
      <c r="J47" s="34">
        <v>100</v>
      </c>
      <c r="K47" s="36">
        <v>1</v>
      </c>
      <c r="L47" s="36" t="s">
        <v>45</v>
      </c>
      <c r="M47" s="36" t="s">
        <v>46</v>
      </c>
      <c r="N47" s="36" t="s">
        <v>47</v>
      </c>
      <c r="O47" s="36" t="s">
        <v>48</v>
      </c>
      <c r="P47" s="36">
        <v>0.4</v>
      </c>
      <c r="Q47" s="34" t="s">
        <v>68</v>
      </c>
      <c r="R47" s="36" t="s">
        <v>50</v>
      </c>
      <c r="S47" s="36" t="s">
        <v>51</v>
      </c>
      <c r="T47" s="34">
        <v>0.3</v>
      </c>
      <c r="U47" s="36" t="s">
        <v>50</v>
      </c>
      <c r="V47" s="34" t="s">
        <v>70</v>
      </c>
      <c r="W47" s="36">
        <v>1024</v>
      </c>
      <c r="X47" s="36">
        <v>0.6</v>
      </c>
      <c r="Y47" s="36" t="s">
        <v>50</v>
      </c>
      <c r="Z47" s="36" t="s">
        <v>52</v>
      </c>
      <c r="AA47" s="36">
        <v>1E-3</v>
      </c>
      <c r="AB47" s="36" t="s">
        <v>45</v>
      </c>
      <c r="AC47" s="36" t="s">
        <v>53</v>
      </c>
      <c r="AD47" s="36" t="s">
        <v>54</v>
      </c>
      <c r="AE47" s="38"/>
      <c r="AF47" s="10">
        <v>287.25569999999999</v>
      </c>
      <c r="AG47" s="10">
        <v>355.76069999999999</v>
      </c>
      <c r="AH47" s="10">
        <v>240.17859999999999</v>
      </c>
      <c r="AI47" s="10">
        <v>369.56319999999999</v>
      </c>
      <c r="AJ47" s="10">
        <v>187.85499999999999</v>
      </c>
      <c r="AK47" s="10">
        <v>310.97399999999999</v>
      </c>
      <c r="AL47" s="10">
        <v>105.24339999999999</v>
      </c>
      <c r="AM47" s="10">
        <v>480.94330000000002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>
        <v>102.11669999999999</v>
      </c>
      <c r="BC47" s="10">
        <v>3493.0944</v>
      </c>
      <c r="BD47" s="10">
        <v>34</v>
      </c>
      <c r="BE47" s="38"/>
      <c r="BF47" s="34">
        <f>60 * 12</f>
        <v>720</v>
      </c>
      <c r="BG47" s="39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1" ht="10.199999999999999" x14ac:dyDescent="0.2">
      <c r="A48" s="32"/>
      <c r="B48" s="34">
        <v>24</v>
      </c>
      <c r="C48" s="34" t="s">
        <v>55</v>
      </c>
      <c r="D48" s="35" t="s">
        <v>73</v>
      </c>
      <c r="E48" s="36" t="s">
        <v>42</v>
      </c>
      <c r="F48" s="32"/>
      <c r="G48" s="37" t="s">
        <v>39</v>
      </c>
      <c r="H48" s="36" t="s">
        <v>43</v>
      </c>
      <c r="I48" s="36" t="s">
        <v>44</v>
      </c>
      <c r="J48" s="34">
        <v>100</v>
      </c>
      <c r="K48" s="36">
        <v>1</v>
      </c>
      <c r="L48" s="36" t="s">
        <v>45</v>
      </c>
      <c r="M48" s="36" t="s">
        <v>46</v>
      </c>
      <c r="N48" s="36" t="s">
        <v>47</v>
      </c>
      <c r="O48" s="36" t="s">
        <v>48</v>
      </c>
      <c r="P48" s="36">
        <v>0.4</v>
      </c>
      <c r="Q48" s="34" t="s">
        <v>68</v>
      </c>
      <c r="R48" s="36" t="s">
        <v>50</v>
      </c>
      <c r="S48" s="36" t="s">
        <v>51</v>
      </c>
      <c r="T48" s="36" t="s">
        <v>50</v>
      </c>
      <c r="U48" s="36" t="s">
        <v>50</v>
      </c>
      <c r="V48" s="34" t="s">
        <v>70</v>
      </c>
      <c r="W48" s="34">
        <v>512</v>
      </c>
      <c r="X48" s="36">
        <v>0.6</v>
      </c>
      <c r="Y48" s="36" t="s">
        <v>50</v>
      </c>
      <c r="Z48" s="36" t="s">
        <v>52</v>
      </c>
      <c r="AA48" s="36">
        <v>1E-3</v>
      </c>
      <c r="AB48" s="36" t="s">
        <v>45</v>
      </c>
      <c r="AC48" s="36" t="s">
        <v>53</v>
      </c>
      <c r="AD48" s="36" t="s">
        <v>54</v>
      </c>
      <c r="AE48" s="38"/>
      <c r="AF48" s="10">
        <v>300.94299999999998</v>
      </c>
      <c r="AG48" s="10">
        <v>371.23599999999999</v>
      </c>
      <c r="AH48" s="10">
        <v>270.2022</v>
      </c>
      <c r="AI48" s="10">
        <v>348.08800000000002</v>
      </c>
      <c r="AJ48" s="10">
        <v>239.36439999999999</v>
      </c>
      <c r="AK48" s="10">
        <v>389.86320000000001</v>
      </c>
      <c r="AL48" s="10">
        <v>139.06489999999999</v>
      </c>
      <c r="AM48" s="10">
        <v>2047.1128000000001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122.7735</v>
      </c>
      <c r="BC48" s="10">
        <v>10457.0381</v>
      </c>
      <c r="BD48" s="10">
        <v>39</v>
      </c>
      <c r="BE48" s="38"/>
      <c r="BF48" s="34">
        <f>57 * 12</f>
        <v>684</v>
      </c>
      <c r="BG48" s="39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1" ht="4.95" customHeight="1" x14ac:dyDescent="0.2">
      <c r="A49" s="32"/>
      <c r="B49" s="38"/>
      <c r="C49" s="38"/>
      <c r="D49" s="40"/>
      <c r="E49" s="38"/>
      <c r="F49" s="32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</row>
    <row r="50" spans="1:81" s="46" customFormat="1" ht="10.199999999999999" x14ac:dyDescent="0.2">
      <c r="A50" s="32"/>
      <c r="B50" s="32" t="s">
        <v>41</v>
      </c>
      <c r="C50" s="32"/>
      <c r="D50" s="43"/>
      <c r="E50" s="32" t="s">
        <v>76</v>
      </c>
      <c r="F50" s="32"/>
      <c r="G50" s="44"/>
      <c r="H50" s="32" t="s">
        <v>43</v>
      </c>
      <c r="I50" s="32" t="s">
        <v>44</v>
      </c>
      <c r="J50" s="32">
        <v>100</v>
      </c>
      <c r="K50" s="32">
        <v>1</v>
      </c>
      <c r="L50" s="32" t="s">
        <v>45</v>
      </c>
      <c r="M50" s="32" t="s">
        <v>70</v>
      </c>
      <c r="N50" s="32" t="s">
        <v>77</v>
      </c>
      <c r="O50" s="32" t="s">
        <v>78</v>
      </c>
      <c r="P50" s="32">
        <v>0.4</v>
      </c>
      <c r="Q50" s="32" t="s">
        <v>79</v>
      </c>
      <c r="R50" s="32" t="s">
        <v>50</v>
      </c>
      <c r="S50" s="32" t="s">
        <v>51</v>
      </c>
      <c r="T50" s="32">
        <v>0.3</v>
      </c>
      <c r="U50" s="32" t="s">
        <v>50</v>
      </c>
      <c r="V50" s="32" t="s">
        <v>46</v>
      </c>
      <c r="W50" s="32" t="s">
        <v>80</v>
      </c>
      <c r="X50" s="32">
        <v>0.6</v>
      </c>
      <c r="Y50" s="32" t="s">
        <v>50</v>
      </c>
      <c r="Z50" s="32" t="s">
        <v>52</v>
      </c>
      <c r="AA50" s="32">
        <v>1E-3</v>
      </c>
      <c r="AB50" s="32" t="s">
        <v>45</v>
      </c>
      <c r="AC50" s="32" t="s">
        <v>53</v>
      </c>
      <c r="AD50" s="32" t="s">
        <v>54</v>
      </c>
      <c r="AE50" s="32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2"/>
      <c r="BF50" s="44"/>
      <c r="BG50" s="45"/>
      <c r="BH50" s="44"/>
      <c r="BI50" s="44"/>
      <c r="BJ50" s="44"/>
      <c r="BK50" s="44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</row>
    <row r="51" spans="1:81" ht="10.199999999999999" x14ac:dyDescent="0.2">
      <c r="A51" s="32"/>
      <c r="B51" s="34">
        <v>0</v>
      </c>
      <c r="C51" s="34" t="s">
        <v>55</v>
      </c>
      <c r="D51" s="51" t="s">
        <v>81</v>
      </c>
      <c r="E51" s="36" t="s">
        <v>76</v>
      </c>
      <c r="F51" s="32"/>
      <c r="G51" s="37" t="s">
        <v>39</v>
      </c>
      <c r="H51" s="36" t="s">
        <v>43</v>
      </c>
      <c r="I51" s="36" t="s">
        <v>44</v>
      </c>
      <c r="J51" s="36">
        <v>100</v>
      </c>
      <c r="K51" s="36">
        <v>1</v>
      </c>
      <c r="L51" s="36" t="s">
        <v>45</v>
      </c>
      <c r="M51" s="36" t="s">
        <v>70</v>
      </c>
      <c r="N51" s="36" t="s">
        <v>77</v>
      </c>
      <c r="O51" s="36" t="s">
        <v>78</v>
      </c>
      <c r="P51" s="36">
        <v>0.4</v>
      </c>
      <c r="Q51" s="36" t="s">
        <v>79</v>
      </c>
      <c r="R51" s="36" t="s">
        <v>50</v>
      </c>
      <c r="S51" s="36" t="s">
        <v>51</v>
      </c>
      <c r="T51" s="36">
        <v>0.3</v>
      </c>
      <c r="U51" s="36" t="s">
        <v>50</v>
      </c>
      <c r="V51" s="36" t="s">
        <v>46</v>
      </c>
      <c r="W51" s="36" t="s">
        <v>80</v>
      </c>
      <c r="X51" s="36">
        <v>0.6</v>
      </c>
      <c r="Y51" s="36" t="s">
        <v>50</v>
      </c>
      <c r="Z51" s="36" t="s">
        <v>52</v>
      </c>
      <c r="AA51" s="36">
        <v>1E-3</v>
      </c>
      <c r="AB51" s="36" t="s">
        <v>45</v>
      </c>
      <c r="AC51" s="36" t="s">
        <v>53</v>
      </c>
      <c r="AD51" s="36" t="s">
        <v>54</v>
      </c>
      <c r="AE51" s="38"/>
      <c r="AF51" s="10">
        <v>288.24369999999999</v>
      </c>
      <c r="AG51" s="10">
        <v>159.8348</v>
      </c>
      <c r="AH51" s="10">
        <v>238.58099999999999</v>
      </c>
      <c r="AI51" s="10">
        <v>1180.6956</v>
      </c>
      <c r="AJ51" s="10">
        <v>192.4385</v>
      </c>
      <c r="AK51" s="10">
        <v>97135.929699999993</v>
      </c>
      <c r="AL51" s="10">
        <v>99.988699999999994</v>
      </c>
      <c r="AM51" s="10">
        <v>844234639.5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>
        <v>101.3096</v>
      </c>
      <c r="BC51" s="10">
        <v>33492956864</v>
      </c>
      <c r="BD51" s="10">
        <v>37</v>
      </c>
      <c r="BE51" s="38"/>
      <c r="BF51" s="34">
        <f>50*24</f>
        <v>1200</v>
      </c>
      <c r="BG51" s="39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1" ht="10.199999999999999" x14ac:dyDescent="0.2">
      <c r="A52" s="32"/>
      <c r="B52" s="34">
        <v>1</v>
      </c>
      <c r="C52" s="34" t="s">
        <v>55</v>
      </c>
      <c r="D52" s="51" t="s">
        <v>81</v>
      </c>
      <c r="E52" s="36" t="s">
        <v>76</v>
      </c>
      <c r="F52" s="32"/>
      <c r="G52" s="37" t="s">
        <v>39</v>
      </c>
      <c r="H52" s="36" t="s">
        <v>43</v>
      </c>
      <c r="I52" s="36" t="s">
        <v>44</v>
      </c>
      <c r="J52" s="36">
        <v>100</v>
      </c>
      <c r="K52" s="36">
        <v>1</v>
      </c>
      <c r="L52" s="36" t="s">
        <v>45</v>
      </c>
      <c r="M52" s="36" t="s">
        <v>70</v>
      </c>
      <c r="N52" s="34" t="s">
        <v>82</v>
      </c>
      <c r="O52" s="34" t="s">
        <v>83</v>
      </c>
      <c r="P52" s="36">
        <v>0.4</v>
      </c>
      <c r="Q52" s="34" t="s">
        <v>84</v>
      </c>
      <c r="R52" s="36" t="s">
        <v>50</v>
      </c>
      <c r="S52" s="36" t="s">
        <v>51</v>
      </c>
      <c r="T52" s="36">
        <v>0.3</v>
      </c>
      <c r="U52" s="36" t="s">
        <v>50</v>
      </c>
      <c r="V52" s="36" t="s">
        <v>46</v>
      </c>
      <c r="W52" s="34" t="s">
        <v>85</v>
      </c>
      <c r="X52" s="36">
        <v>0.6</v>
      </c>
      <c r="Y52" s="36" t="s">
        <v>50</v>
      </c>
      <c r="Z52" s="36" t="s">
        <v>52</v>
      </c>
      <c r="AA52" s="36">
        <v>1E-3</v>
      </c>
      <c r="AB52" s="36" t="s">
        <v>45</v>
      </c>
      <c r="AC52" s="36" t="s">
        <v>53</v>
      </c>
      <c r="AD52" s="36" t="s">
        <v>54</v>
      </c>
      <c r="AE52" s="38"/>
      <c r="AF52" s="10">
        <v>287.29570000000001</v>
      </c>
      <c r="AG52" s="10">
        <v>428.79160000000002</v>
      </c>
      <c r="AH52" s="10">
        <v>243.0763</v>
      </c>
      <c r="AI52" s="10">
        <v>770.43730000000005</v>
      </c>
      <c r="AJ52" s="10">
        <v>187.82859999999999</v>
      </c>
      <c r="AK52" s="10">
        <v>2032.0081</v>
      </c>
      <c r="AL52" s="10">
        <v>111.1439</v>
      </c>
      <c r="AM52" s="10">
        <v>6884898.7559000002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>
        <v>113</v>
      </c>
      <c r="BC52" s="10">
        <v>17671212.218800001</v>
      </c>
      <c r="BD52" s="10">
        <v>32</v>
      </c>
      <c r="BE52" s="38"/>
      <c r="BF52" s="34">
        <f>43*24</f>
        <v>1032</v>
      </c>
      <c r="BG52" s="39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1" ht="10.199999999999999" x14ac:dyDescent="0.2">
      <c r="A53" s="32"/>
      <c r="B53" s="34">
        <v>2</v>
      </c>
      <c r="C53" s="34" t="s">
        <v>55</v>
      </c>
      <c r="D53" s="51" t="s">
        <v>81</v>
      </c>
      <c r="E53" s="36" t="s">
        <v>76</v>
      </c>
      <c r="F53" s="32"/>
      <c r="G53" s="37" t="s">
        <v>39</v>
      </c>
      <c r="H53" s="36" t="s">
        <v>43</v>
      </c>
      <c r="I53" s="36" t="s">
        <v>44</v>
      </c>
      <c r="J53" s="36">
        <v>100</v>
      </c>
      <c r="K53" s="36">
        <v>1</v>
      </c>
      <c r="L53" s="36" t="s">
        <v>45</v>
      </c>
      <c r="M53" s="36" t="s">
        <v>70</v>
      </c>
      <c r="N53" s="34" t="s">
        <v>86</v>
      </c>
      <c r="O53" s="36" t="s">
        <v>78</v>
      </c>
      <c r="P53" s="36">
        <v>0.4</v>
      </c>
      <c r="Q53" s="36" t="s">
        <v>79</v>
      </c>
      <c r="R53" s="36" t="s">
        <v>50</v>
      </c>
      <c r="S53" s="36" t="s">
        <v>51</v>
      </c>
      <c r="T53" s="36">
        <v>0.3</v>
      </c>
      <c r="U53" s="36" t="s">
        <v>50</v>
      </c>
      <c r="V53" s="36" t="s">
        <v>46</v>
      </c>
      <c r="W53" s="34" t="s">
        <v>87</v>
      </c>
      <c r="X53" s="36">
        <v>0.6</v>
      </c>
      <c r="Y53" s="36" t="s">
        <v>50</v>
      </c>
      <c r="Z53" s="36" t="s">
        <v>52</v>
      </c>
      <c r="AA53" s="36">
        <v>1E-3</v>
      </c>
      <c r="AB53" s="36" t="s">
        <v>45</v>
      </c>
      <c r="AC53" s="36" t="s">
        <v>53</v>
      </c>
      <c r="AD53" s="36" t="s">
        <v>54</v>
      </c>
      <c r="AE53" s="38"/>
      <c r="AF53" s="10">
        <v>300.74200000000002</v>
      </c>
      <c r="AG53" s="10">
        <v>418.48559999999998</v>
      </c>
      <c r="AH53" s="10">
        <v>267.67430000000002</v>
      </c>
      <c r="AI53" s="10">
        <v>486.29329999999999</v>
      </c>
      <c r="AJ53" s="10">
        <v>229.7236</v>
      </c>
      <c r="AK53" s="10">
        <v>9930.9779999999992</v>
      </c>
      <c r="AL53" s="10">
        <v>145.47559999999999</v>
      </c>
      <c r="AM53" s="10">
        <v>851995264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>
        <v>100.82299999999999</v>
      </c>
      <c r="BC53" s="10">
        <v>507013283840</v>
      </c>
      <c r="BD53" s="10">
        <v>38</v>
      </c>
      <c r="BE53" s="38"/>
      <c r="BF53" s="34">
        <f>66*24</f>
        <v>1584</v>
      </c>
      <c r="BG53" s="39"/>
      <c r="BH53" s="34"/>
      <c r="BI53" s="34"/>
      <c r="BJ53" s="34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76"/>
    </row>
    <row r="54" spans="1:81" ht="10.199999999999999" x14ac:dyDescent="0.2">
      <c r="A54" s="32"/>
      <c r="B54" s="34">
        <v>3</v>
      </c>
      <c r="C54" s="34" t="s">
        <v>55</v>
      </c>
      <c r="D54" s="51" t="s">
        <v>81</v>
      </c>
      <c r="E54" s="36" t="s">
        <v>76</v>
      </c>
      <c r="F54" s="32"/>
      <c r="G54" s="37" t="s">
        <v>39</v>
      </c>
      <c r="H54" s="36" t="s">
        <v>43</v>
      </c>
      <c r="I54" s="36" t="s">
        <v>44</v>
      </c>
      <c r="J54" s="36">
        <v>100</v>
      </c>
      <c r="K54" s="36">
        <v>1</v>
      </c>
      <c r="L54" s="36" t="s">
        <v>45</v>
      </c>
      <c r="M54" s="36" t="s">
        <v>70</v>
      </c>
      <c r="N54" s="34" t="s">
        <v>86</v>
      </c>
      <c r="O54" s="36" t="s">
        <v>78</v>
      </c>
      <c r="P54" s="36">
        <v>0.4</v>
      </c>
      <c r="Q54" s="36" t="s">
        <v>79</v>
      </c>
      <c r="R54" s="36" t="s">
        <v>50</v>
      </c>
      <c r="S54" s="34" t="s">
        <v>70</v>
      </c>
      <c r="T54" s="36">
        <v>0.3</v>
      </c>
      <c r="U54" s="36" t="s">
        <v>50</v>
      </c>
      <c r="V54" s="36" t="s">
        <v>46</v>
      </c>
      <c r="W54" s="34" t="s">
        <v>87</v>
      </c>
      <c r="X54" s="36">
        <v>0.6</v>
      </c>
      <c r="Y54" s="36" t="s">
        <v>50</v>
      </c>
      <c r="Z54" s="36" t="s">
        <v>52</v>
      </c>
      <c r="AA54" s="36">
        <v>1E-3</v>
      </c>
      <c r="AB54" s="36" t="s">
        <v>45</v>
      </c>
      <c r="AC54" s="36" t="s">
        <v>53</v>
      </c>
      <c r="AD54" s="36" t="s">
        <v>54</v>
      </c>
      <c r="AE54" s="38"/>
      <c r="AF54" s="10">
        <v>299.12139999999999</v>
      </c>
      <c r="AG54" s="10">
        <v>1986.8671999999999</v>
      </c>
      <c r="AH54" s="10">
        <v>268.48259999999999</v>
      </c>
      <c r="AI54" s="10">
        <v>108340.8398</v>
      </c>
      <c r="AJ54" s="10">
        <v>236.5164</v>
      </c>
      <c r="AK54" s="10">
        <v>7610836.75</v>
      </c>
      <c r="AL54" s="10">
        <v>146.0342</v>
      </c>
      <c r="AM54" s="10">
        <v>600116559872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>
        <v>141</v>
      </c>
      <c r="BC54" s="10">
        <v>1176486871040</v>
      </c>
      <c r="BD54" s="10">
        <v>31</v>
      </c>
      <c r="BE54" s="38"/>
      <c r="BF54" s="34">
        <f>63*24</f>
        <v>1512</v>
      </c>
      <c r="BG54" s="39"/>
      <c r="BH54" s="34"/>
      <c r="BI54" s="34"/>
      <c r="BJ54" s="34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76"/>
    </row>
    <row r="55" spans="1:81" ht="10.199999999999999" x14ac:dyDescent="0.2">
      <c r="A55" s="32"/>
      <c r="B55" s="34">
        <v>4</v>
      </c>
      <c r="C55" s="34" t="s">
        <v>55</v>
      </c>
      <c r="D55" s="51" t="s">
        <v>56</v>
      </c>
      <c r="E55" s="36" t="s">
        <v>76</v>
      </c>
      <c r="F55" s="32"/>
      <c r="G55" s="37" t="s">
        <v>39</v>
      </c>
      <c r="H55" s="36" t="s">
        <v>43</v>
      </c>
      <c r="I55" s="36" t="s">
        <v>44</v>
      </c>
      <c r="J55" s="36">
        <v>100</v>
      </c>
      <c r="K55" s="36">
        <v>1</v>
      </c>
      <c r="L55" s="36" t="s">
        <v>45</v>
      </c>
      <c r="M55" s="36" t="s">
        <v>70</v>
      </c>
      <c r="N55" s="34" t="s">
        <v>88</v>
      </c>
      <c r="O55" s="34" t="s">
        <v>89</v>
      </c>
      <c r="P55" s="34">
        <v>0.5</v>
      </c>
      <c r="Q55" s="34" t="s">
        <v>84</v>
      </c>
      <c r="R55" s="36" t="s">
        <v>50</v>
      </c>
      <c r="S55" s="36" t="s">
        <v>51</v>
      </c>
      <c r="T55" s="34">
        <v>0.4</v>
      </c>
      <c r="U55" s="36" t="s">
        <v>50</v>
      </c>
      <c r="V55" s="36" t="s">
        <v>46</v>
      </c>
      <c r="W55" s="36" t="s">
        <v>80</v>
      </c>
      <c r="X55" s="34">
        <v>0.7</v>
      </c>
      <c r="Y55" s="36" t="s">
        <v>50</v>
      </c>
      <c r="Z55" s="36" t="s">
        <v>52</v>
      </c>
      <c r="AA55" s="36">
        <v>1E-3</v>
      </c>
      <c r="AB55" s="36" t="s">
        <v>45</v>
      </c>
      <c r="AC55" s="36" t="s">
        <v>53</v>
      </c>
      <c r="AD55" s="36" t="s">
        <v>54</v>
      </c>
      <c r="AE55" s="38"/>
      <c r="AF55" s="10">
        <v>293.0872</v>
      </c>
      <c r="AG55" s="10">
        <v>443.50310000000002</v>
      </c>
      <c r="AH55" s="10">
        <v>256.00439999999998</v>
      </c>
      <c r="AI55" s="10">
        <v>997.31759999999997</v>
      </c>
      <c r="AJ55" s="10">
        <v>210.42590000000001</v>
      </c>
      <c r="AK55" s="10">
        <v>16524.132300000001</v>
      </c>
      <c r="AL55" s="10">
        <v>116.5292</v>
      </c>
      <c r="AM55" s="10">
        <v>427462492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>
        <v>118.6767</v>
      </c>
      <c r="BC55" s="10">
        <v>1502693920</v>
      </c>
      <c r="BD55" s="10">
        <v>32</v>
      </c>
      <c r="BE55" s="38"/>
      <c r="BF55" s="34">
        <f>26*24</f>
        <v>624</v>
      </c>
      <c r="BG55" s="39"/>
      <c r="BH55" s="34"/>
      <c r="BI55" s="34"/>
      <c r="BJ55" s="34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76"/>
    </row>
    <row r="56" spans="1:81" ht="10.199999999999999" x14ac:dyDescent="0.2">
      <c r="A56" s="32"/>
      <c r="B56" s="34">
        <v>5</v>
      </c>
      <c r="C56" s="34" t="s">
        <v>55</v>
      </c>
      <c r="D56" s="51" t="s">
        <v>56</v>
      </c>
      <c r="E56" s="36" t="s">
        <v>76</v>
      </c>
      <c r="F56" s="32"/>
      <c r="G56" s="37" t="s">
        <v>39</v>
      </c>
      <c r="H56" s="36" t="s">
        <v>43</v>
      </c>
      <c r="I56" s="36" t="s">
        <v>44</v>
      </c>
      <c r="J56" s="36">
        <v>100</v>
      </c>
      <c r="K56" s="36">
        <v>1</v>
      </c>
      <c r="L56" s="36" t="s">
        <v>45</v>
      </c>
      <c r="M56" s="36" t="s">
        <v>70</v>
      </c>
      <c r="N56" s="34" t="s">
        <v>88</v>
      </c>
      <c r="O56" s="34" t="s">
        <v>89</v>
      </c>
      <c r="P56" s="34">
        <v>0.6</v>
      </c>
      <c r="Q56" s="34" t="s">
        <v>84</v>
      </c>
      <c r="R56" s="36" t="s">
        <v>50</v>
      </c>
      <c r="S56" s="36" t="s">
        <v>51</v>
      </c>
      <c r="T56" s="34">
        <v>0.5</v>
      </c>
      <c r="U56" s="36" t="s">
        <v>50</v>
      </c>
      <c r="V56" s="36" t="s">
        <v>46</v>
      </c>
      <c r="W56" s="36" t="s">
        <v>80</v>
      </c>
      <c r="X56" s="34">
        <v>0.8</v>
      </c>
      <c r="Y56" s="36" t="s">
        <v>50</v>
      </c>
      <c r="Z56" s="36" t="s">
        <v>52</v>
      </c>
      <c r="AA56" s="36">
        <v>1E-3</v>
      </c>
      <c r="AB56" s="36" t="s">
        <v>45</v>
      </c>
      <c r="AC56" s="36" t="s">
        <v>53</v>
      </c>
      <c r="AD56" s="36" t="s">
        <v>54</v>
      </c>
      <c r="AE56" s="38"/>
      <c r="AF56" s="10">
        <v>301.47980000000001</v>
      </c>
      <c r="AG56" s="10">
        <v>497.94220000000001</v>
      </c>
      <c r="AH56" s="10">
        <v>274.45310000000001</v>
      </c>
      <c r="AI56" s="10">
        <v>2758.4801000000002</v>
      </c>
      <c r="AJ56" s="10">
        <v>241.1728</v>
      </c>
      <c r="AK56" s="10">
        <v>71752.248000000007</v>
      </c>
      <c r="AL56" s="10">
        <v>154.61789999999999</v>
      </c>
      <c r="AM56" s="10">
        <v>2386707648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>
        <v>153.43100000000001</v>
      </c>
      <c r="BC56" s="10">
        <v>7478609152</v>
      </c>
      <c r="BD56" s="10">
        <v>32</v>
      </c>
      <c r="BE56" s="38"/>
      <c r="BF56" s="34">
        <f>27*24</f>
        <v>648</v>
      </c>
      <c r="BG56" s="39"/>
      <c r="BH56" s="34"/>
      <c r="BI56" s="34"/>
      <c r="BJ56" s="34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76"/>
    </row>
    <row r="57" spans="1:81" ht="10.199999999999999" x14ac:dyDescent="0.2">
      <c r="A57" s="32"/>
      <c r="B57" s="52">
        <v>6.1</v>
      </c>
      <c r="C57" s="34" t="s">
        <v>55</v>
      </c>
      <c r="D57" s="53" t="s">
        <v>56</v>
      </c>
      <c r="E57" s="36" t="s">
        <v>76</v>
      </c>
      <c r="F57" s="32"/>
      <c r="G57" s="37" t="s">
        <v>39</v>
      </c>
      <c r="H57" s="36" t="s">
        <v>43</v>
      </c>
      <c r="I57" s="36" t="s">
        <v>44</v>
      </c>
      <c r="J57" s="54">
        <v>100</v>
      </c>
      <c r="K57" s="52">
        <v>2</v>
      </c>
      <c r="L57" s="36" t="s">
        <v>45</v>
      </c>
      <c r="M57" s="54" t="s">
        <v>70</v>
      </c>
      <c r="N57" s="54" t="s">
        <v>77</v>
      </c>
      <c r="O57" s="54" t="s">
        <v>78</v>
      </c>
      <c r="P57" s="54">
        <v>0.4</v>
      </c>
      <c r="Q57" s="36" t="s">
        <v>79</v>
      </c>
      <c r="R57" s="54" t="s">
        <v>50</v>
      </c>
      <c r="S57" s="54" t="s">
        <v>51</v>
      </c>
      <c r="T57" s="54">
        <v>0.3</v>
      </c>
      <c r="U57" s="54" t="s">
        <v>50</v>
      </c>
      <c r="V57" s="36" t="s">
        <v>46</v>
      </c>
      <c r="W57" s="54" t="s">
        <v>80</v>
      </c>
      <c r="X57" s="54">
        <v>0.6</v>
      </c>
      <c r="Y57" s="54" t="s">
        <v>50</v>
      </c>
      <c r="Z57" s="54" t="s">
        <v>52</v>
      </c>
      <c r="AA57" s="54">
        <v>1E-3</v>
      </c>
      <c r="AB57" s="36" t="s">
        <v>45</v>
      </c>
      <c r="AC57" s="54" t="s">
        <v>53</v>
      </c>
      <c r="AD57" s="54" t="s">
        <v>54</v>
      </c>
      <c r="AE57" s="38"/>
      <c r="AF57" s="10">
        <v>314.6062</v>
      </c>
      <c r="AG57" s="10">
        <v>406.16789999999997</v>
      </c>
      <c r="AH57" s="10">
        <v>310.04450000000003</v>
      </c>
      <c r="AI57" s="10">
        <v>304.44260000000003</v>
      </c>
      <c r="AJ57" s="10">
        <v>256.69850000000002</v>
      </c>
      <c r="AK57" s="10">
        <v>313.13589999999999</v>
      </c>
      <c r="AL57" s="10">
        <v>211.48330000000001</v>
      </c>
      <c r="AM57" s="10">
        <v>161.29759999999999</v>
      </c>
      <c r="AN57" s="10">
        <v>145.3278</v>
      </c>
      <c r="AO57" s="10">
        <v>96.801900000000003</v>
      </c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>
        <v>125.4196</v>
      </c>
      <c r="BC57" s="10">
        <v>56.595999999999997</v>
      </c>
      <c r="BD57" s="10">
        <v>58</v>
      </c>
      <c r="BE57" s="38"/>
      <c r="BF57" s="34">
        <f>49*24</f>
        <v>1176</v>
      </c>
      <c r="BG57" s="39" t="s">
        <v>90</v>
      </c>
      <c r="BH57" s="34"/>
      <c r="BI57" s="34"/>
      <c r="BJ57" s="34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76"/>
    </row>
    <row r="58" spans="1:81" ht="10.199999999999999" x14ac:dyDescent="0.2">
      <c r="A58" s="32"/>
      <c r="B58" s="34">
        <v>6.2</v>
      </c>
      <c r="C58" s="34" t="s">
        <v>55</v>
      </c>
      <c r="D58" s="51" t="s">
        <v>91</v>
      </c>
      <c r="E58" s="36" t="s">
        <v>76</v>
      </c>
      <c r="F58" s="32"/>
      <c r="G58" s="37" t="s">
        <v>39</v>
      </c>
      <c r="H58" s="36" t="s">
        <v>43</v>
      </c>
      <c r="I58" s="55" t="s">
        <v>92</v>
      </c>
      <c r="J58" s="55">
        <v>300</v>
      </c>
      <c r="K58" s="34">
        <v>2</v>
      </c>
      <c r="L58" s="36" t="s">
        <v>45</v>
      </c>
      <c r="M58" s="36" t="s">
        <v>70</v>
      </c>
      <c r="N58" s="36" t="s">
        <v>77</v>
      </c>
      <c r="O58" s="36" t="s">
        <v>78</v>
      </c>
      <c r="P58" s="36">
        <v>0.4</v>
      </c>
      <c r="Q58" s="36" t="s">
        <v>79</v>
      </c>
      <c r="R58" s="36" t="s">
        <v>50</v>
      </c>
      <c r="S58" s="36" t="s">
        <v>51</v>
      </c>
      <c r="T58" s="36">
        <v>0.3</v>
      </c>
      <c r="U58" s="36" t="s">
        <v>50</v>
      </c>
      <c r="V58" s="36" t="s">
        <v>46</v>
      </c>
      <c r="W58" s="36" t="s">
        <v>80</v>
      </c>
      <c r="X58" s="36">
        <v>0.6</v>
      </c>
      <c r="Y58" s="36" t="s">
        <v>50</v>
      </c>
      <c r="Z58" s="36" t="s">
        <v>52</v>
      </c>
      <c r="AA58" s="36">
        <v>1E-3</v>
      </c>
      <c r="AB58" s="36" t="s">
        <v>45</v>
      </c>
      <c r="AC58" s="36" t="s">
        <v>53</v>
      </c>
      <c r="AD58" s="36" t="s">
        <v>54</v>
      </c>
      <c r="AE58" s="38"/>
      <c r="AF58" s="10">
        <v>313.39670000000001</v>
      </c>
      <c r="AG58" s="10">
        <v>440.60410000000002</v>
      </c>
      <c r="AH58" s="10">
        <v>280.93349999999998</v>
      </c>
      <c r="AI58" s="10">
        <v>319.10300000000001</v>
      </c>
      <c r="AJ58" s="10">
        <v>247.4119</v>
      </c>
      <c r="AK58" s="10">
        <v>377.32810000000001</v>
      </c>
      <c r="AL58" s="10">
        <v>233.04480000000001</v>
      </c>
      <c r="AM58" s="10">
        <v>308.96080000000001</v>
      </c>
      <c r="AN58" s="56">
        <v>173.31469999999999</v>
      </c>
      <c r="AO58" s="56">
        <v>937.94100000000003</v>
      </c>
      <c r="AP58" s="56">
        <v>106.1776</v>
      </c>
      <c r="AQ58" s="56">
        <v>588.88250000000005</v>
      </c>
      <c r="AR58" s="56">
        <v>67.054100000000005</v>
      </c>
      <c r="AS58" s="56">
        <v>2807.7008999999998</v>
      </c>
      <c r="AT58" s="10"/>
      <c r="AU58" s="10"/>
      <c r="AV58" s="10"/>
      <c r="AW58" s="10"/>
      <c r="AX58" s="10"/>
      <c r="AY58" s="10"/>
      <c r="AZ58" s="10"/>
      <c r="BA58" s="10"/>
      <c r="BB58" s="10">
        <v>61.482900000000001</v>
      </c>
      <c r="BC58" s="10">
        <v>566.74800000000005</v>
      </c>
      <c r="BD58" s="10">
        <v>120</v>
      </c>
      <c r="BE58" s="38"/>
      <c r="BF58" s="34">
        <f>47*24</f>
        <v>1128</v>
      </c>
      <c r="BG58" s="39"/>
      <c r="BH58" s="34"/>
      <c r="BI58" s="34"/>
      <c r="BJ58" s="34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76"/>
    </row>
    <row r="59" spans="1:81" ht="10.199999999999999" x14ac:dyDescent="0.2">
      <c r="A59" s="32"/>
      <c r="B59" s="34">
        <v>7</v>
      </c>
      <c r="C59" s="34" t="s">
        <v>55</v>
      </c>
      <c r="D59" s="51" t="s">
        <v>73</v>
      </c>
      <c r="E59" s="36" t="s">
        <v>76</v>
      </c>
      <c r="F59" s="32"/>
      <c r="G59" s="37" t="s">
        <v>39</v>
      </c>
      <c r="H59" s="36" t="s">
        <v>43</v>
      </c>
      <c r="I59" s="36" t="s">
        <v>44</v>
      </c>
      <c r="J59" s="36">
        <v>100</v>
      </c>
      <c r="K59" s="36">
        <v>1</v>
      </c>
      <c r="L59" s="36" t="s">
        <v>45</v>
      </c>
      <c r="M59" s="36" t="s">
        <v>70</v>
      </c>
      <c r="N59" s="36" t="s">
        <v>77</v>
      </c>
      <c r="O59" s="36" t="s">
        <v>78</v>
      </c>
      <c r="P59" s="36">
        <v>0.4</v>
      </c>
      <c r="Q59" s="36" t="s">
        <v>79</v>
      </c>
      <c r="R59" s="55" t="s">
        <v>93</v>
      </c>
      <c r="S59" s="36" t="s">
        <v>51</v>
      </c>
      <c r="T59" s="36">
        <v>0.3</v>
      </c>
      <c r="U59" s="36" t="s">
        <v>50</v>
      </c>
      <c r="V59" s="36" t="s">
        <v>46</v>
      </c>
      <c r="W59" s="36" t="s">
        <v>80</v>
      </c>
      <c r="X59" s="36">
        <v>0.6</v>
      </c>
      <c r="Y59" s="36" t="s">
        <v>50</v>
      </c>
      <c r="Z59" s="36" t="s">
        <v>52</v>
      </c>
      <c r="AA59" s="36">
        <v>1E-3</v>
      </c>
      <c r="AB59" s="36" t="s">
        <v>45</v>
      </c>
      <c r="AC59" s="36" t="s">
        <v>53</v>
      </c>
      <c r="AD59" s="36" t="s">
        <v>54</v>
      </c>
      <c r="AE59" s="38"/>
      <c r="AF59" s="10">
        <v>288.34960000000001</v>
      </c>
      <c r="AG59" s="10">
        <v>717.57069999999999</v>
      </c>
      <c r="AH59" s="10">
        <v>238.78460000000001</v>
      </c>
      <c r="AI59" s="10">
        <v>2520.1176999999998</v>
      </c>
      <c r="AJ59" s="10">
        <v>184.50620000000001</v>
      </c>
      <c r="AK59" s="10">
        <v>16009.2925</v>
      </c>
      <c r="AL59" s="10">
        <v>113.0813</v>
      </c>
      <c r="AM59" s="10">
        <v>94632272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>
        <v>98.753100000000003</v>
      </c>
      <c r="BC59" s="10">
        <v>176911824</v>
      </c>
      <c r="BD59" s="10">
        <v>31</v>
      </c>
      <c r="BE59" s="38"/>
      <c r="BF59" s="34">
        <f t="shared" ref="BF59:BF62" si="1">50*24</f>
        <v>1200</v>
      </c>
      <c r="BG59" s="39"/>
      <c r="BH59" s="34"/>
      <c r="BI59" s="34"/>
      <c r="BJ59" s="34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76"/>
    </row>
    <row r="60" spans="1:81" ht="10.199999999999999" x14ac:dyDescent="0.2">
      <c r="A60" s="32"/>
      <c r="B60" s="34">
        <v>8</v>
      </c>
      <c r="C60" s="34" t="s">
        <v>55</v>
      </c>
      <c r="D60" s="51" t="s">
        <v>73</v>
      </c>
      <c r="E60" s="36" t="s">
        <v>76</v>
      </c>
      <c r="F60" s="32"/>
      <c r="G60" s="37" t="s">
        <v>39</v>
      </c>
      <c r="H60" s="36" t="s">
        <v>43</v>
      </c>
      <c r="I60" s="36" t="s">
        <v>44</v>
      </c>
      <c r="J60" s="36">
        <v>100</v>
      </c>
      <c r="K60" s="36">
        <v>1</v>
      </c>
      <c r="L60" s="36" t="s">
        <v>45</v>
      </c>
      <c r="M60" s="36" t="s">
        <v>70</v>
      </c>
      <c r="N60" s="36" t="s">
        <v>77</v>
      </c>
      <c r="O60" s="36" t="s">
        <v>78</v>
      </c>
      <c r="P60" s="36">
        <v>0.4</v>
      </c>
      <c r="Q60" s="36" t="s">
        <v>79</v>
      </c>
      <c r="R60" s="36" t="s">
        <v>50</v>
      </c>
      <c r="S60" s="36" t="s">
        <v>51</v>
      </c>
      <c r="T60" s="36">
        <v>0.3</v>
      </c>
      <c r="U60" s="55" t="s">
        <v>93</v>
      </c>
      <c r="V60" s="36" t="s">
        <v>46</v>
      </c>
      <c r="W60" s="36" t="s">
        <v>80</v>
      </c>
      <c r="X60" s="36">
        <v>0.6</v>
      </c>
      <c r="Y60" s="36" t="s">
        <v>50</v>
      </c>
      <c r="Z60" s="36" t="s">
        <v>52</v>
      </c>
      <c r="AA60" s="36">
        <v>1E-3</v>
      </c>
      <c r="AB60" s="36" t="s">
        <v>45</v>
      </c>
      <c r="AC60" s="36" t="s">
        <v>53</v>
      </c>
      <c r="AD60" s="36" t="s">
        <v>54</v>
      </c>
      <c r="AE60" s="38"/>
      <c r="AF60" s="10">
        <v>286.09050000000002</v>
      </c>
      <c r="AG60" s="10">
        <v>420.59690000000001</v>
      </c>
      <c r="AH60" s="10">
        <v>239.3595</v>
      </c>
      <c r="AI60" s="10">
        <v>1600.1860999999999</v>
      </c>
      <c r="AJ60" s="10">
        <v>191.1053</v>
      </c>
      <c r="AK60" s="10">
        <v>39894.538099999998</v>
      </c>
      <c r="AL60" s="10">
        <v>106.41249999999999</v>
      </c>
      <c r="AM60" s="10">
        <v>344251656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>
        <v>107.9019</v>
      </c>
      <c r="BC60" s="10">
        <v>1310702448</v>
      </c>
      <c r="BD60" s="10">
        <v>33</v>
      </c>
      <c r="BE60" s="38"/>
      <c r="BF60" s="34">
        <f t="shared" si="1"/>
        <v>1200</v>
      </c>
      <c r="BG60" s="39"/>
      <c r="BH60" s="34"/>
      <c r="BI60" s="34"/>
      <c r="BJ60" s="34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76"/>
    </row>
    <row r="61" spans="1:81" ht="10.199999999999999" x14ac:dyDescent="0.2">
      <c r="A61" s="32"/>
      <c r="B61" s="34">
        <v>9</v>
      </c>
      <c r="C61" s="34" t="s">
        <v>55</v>
      </c>
      <c r="D61" s="51" t="s">
        <v>73</v>
      </c>
      <c r="E61" s="36" t="s">
        <v>76</v>
      </c>
      <c r="F61" s="32"/>
      <c r="G61" s="37" t="s">
        <v>39</v>
      </c>
      <c r="H61" s="36" t="s">
        <v>43</v>
      </c>
      <c r="I61" s="36" t="s">
        <v>44</v>
      </c>
      <c r="J61" s="36">
        <v>100</v>
      </c>
      <c r="K61" s="36">
        <v>1</v>
      </c>
      <c r="L61" s="36" t="s">
        <v>45</v>
      </c>
      <c r="M61" s="36" t="s">
        <v>70</v>
      </c>
      <c r="N61" s="36" t="s">
        <v>77</v>
      </c>
      <c r="O61" s="36" t="s">
        <v>78</v>
      </c>
      <c r="P61" s="36">
        <v>0.4</v>
      </c>
      <c r="Q61" s="36" t="s">
        <v>79</v>
      </c>
      <c r="R61" s="55" t="s">
        <v>93</v>
      </c>
      <c r="S61" s="36" t="s">
        <v>51</v>
      </c>
      <c r="T61" s="36">
        <v>0.3</v>
      </c>
      <c r="U61" s="55" t="s">
        <v>93</v>
      </c>
      <c r="V61" s="36" t="s">
        <v>46</v>
      </c>
      <c r="W61" s="36" t="s">
        <v>80</v>
      </c>
      <c r="X61" s="36">
        <v>0.6</v>
      </c>
      <c r="Y61" s="36" t="s">
        <v>50</v>
      </c>
      <c r="Z61" s="36" t="s">
        <v>52</v>
      </c>
      <c r="AA61" s="36">
        <v>1E-3</v>
      </c>
      <c r="AB61" s="36" t="s">
        <v>45</v>
      </c>
      <c r="AC61" s="36" t="s">
        <v>53</v>
      </c>
      <c r="AD61" s="36" t="s">
        <v>54</v>
      </c>
      <c r="AE61" s="38"/>
      <c r="AF61" s="10">
        <v>286.60480000000001</v>
      </c>
      <c r="AG61" s="10">
        <v>484.61250000000001</v>
      </c>
      <c r="AH61" s="10">
        <v>238.96350000000001</v>
      </c>
      <c r="AI61" s="10">
        <v>654.89819999999997</v>
      </c>
      <c r="AJ61" s="10">
        <v>180.4615</v>
      </c>
      <c r="AK61" s="10">
        <v>1185.5608999999999</v>
      </c>
      <c r="AL61" s="10">
        <v>108.1707</v>
      </c>
      <c r="AM61" s="10">
        <v>214.4837</v>
      </c>
      <c r="AN61" s="10">
        <v>100.2355</v>
      </c>
      <c r="AO61" s="10">
        <v>370530792</v>
      </c>
      <c r="AP61" s="10">
        <v>92.269099999999995</v>
      </c>
      <c r="AQ61" s="10">
        <v>113115036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92.269099999999995</v>
      </c>
      <c r="BC61" s="10">
        <v>113115036</v>
      </c>
      <c r="BD61" s="10">
        <v>57</v>
      </c>
      <c r="BE61" s="38"/>
      <c r="BF61" s="34">
        <f t="shared" si="1"/>
        <v>1200</v>
      </c>
      <c r="BG61" s="39"/>
      <c r="BH61" s="34"/>
      <c r="BI61" s="34"/>
      <c r="BJ61" s="34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76"/>
    </row>
    <row r="62" spans="1:81" ht="10.199999999999999" x14ac:dyDescent="0.2">
      <c r="A62" s="32"/>
      <c r="B62" s="34">
        <v>10.1</v>
      </c>
      <c r="C62" s="34" t="s">
        <v>55</v>
      </c>
      <c r="D62" s="51" t="s">
        <v>73</v>
      </c>
      <c r="E62" s="36" t="s">
        <v>76</v>
      </c>
      <c r="F62" s="32"/>
      <c r="G62" s="37" t="s">
        <v>39</v>
      </c>
      <c r="H62" s="36" t="s">
        <v>43</v>
      </c>
      <c r="I62" s="55" t="s">
        <v>92</v>
      </c>
      <c r="J62" s="36">
        <v>100</v>
      </c>
      <c r="K62" s="36">
        <v>1</v>
      </c>
      <c r="L62" s="36" t="s">
        <v>45</v>
      </c>
      <c r="M62" s="36" t="s">
        <v>70</v>
      </c>
      <c r="N62" s="36" t="s">
        <v>77</v>
      </c>
      <c r="O62" s="36" t="s">
        <v>78</v>
      </c>
      <c r="P62" s="36">
        <v>0.4</v>
      </c>
      <c r="Q62" s="36" t="s">
        <v>79</v>
      </c>
      <c r="R62" s="55" t="s">
        <v>93</v>
      </c>
      <c r="S62" s="36" t="s">
        <v>51</v>
      </c>
      <c r="T62" s="36">
        <v>0.3</v>
      </c>
      <c r="U62" s="55" t="s">
        <v>93</v>
      </c>
      <c r="V62" s="36" t="s">
        <v>46</v>
      </c>
      <c r="W62" s="36" t="s">
        <v>80</v>
      </c>
      <c r="X62" s="36">
        <v>0.6</v>
      </c>
      <c r="Y62" s="55" t="s">
        <v>93</v>
      </c>
      <c r="Z62" s="36" t="s">
        <v>52</v>
      </c>
      <c r="AA62" s="36">
        <v>1E-3</v>
      </c>
      <c r="AB62" s="36" t="s">
        <v>45</v>
      </c>
      <c r="AC62" s="36" t="s">
        <v>53</v>
      </c>
      <c r="AD62" s="36" t="s">
        <v>54</v>
      </c>
      <c r="AE62" s="38"/>
      <c r="AF62" s="56">
        <v>288.60980000000001</v>
      </c>
      <c r="AG62" s="57">
        <v>350.69690000000003</v>
      </c>
      <c r="AH62" s="57">
        <v>235.7518</v>
      </c>
      <c r="AI62" s="57">
        <v>288.09879999999998</v>
      </c>
      <c r="AJ62" s="57">
        <v>190.0736</v>
      </c>
      <c r="AK62" s="57">
        <v>224.3717</v>
      </c>
      <c r="AL62" s="57">
        <v>108.77679999999999</v>
      </c>
      <c r="AM62" s="57">
        <v>103.599</v>
      </c>
      <c r="AN62" s="57">
        <v>87.421899999999994</v>
      </c>
      <c r="AO62" s="57">
        <v>72.729100000000003</v>
      </c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v>50</v>
      </c>
      <c r="BE62" s="38"/>
      <c r="BF62" s="34">
        <f t="shared" si="1"/>
        <v>1200</v>
      </c>
      <c r="BG62" s="39" t="s">
        <v>90</v>
      </c>
      <c r="BH62" s="34"/>
      <c r="BI62" s="34"/>
      <c r="BJ62" s="34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76"/>
    </row>
    <row r="63" spans="1:81" ht="10.199999999999999" x14ac:dyDescent="0.2">
      <c r="A63" s="32"/>
      <c r="B63" s="34">
        <v>10.199999999999999</v>
      </c>
      <c r="C63" s="34" t="s">
        <v>55</v>
      </c>
      <c r="D63" s="51" t="s">
        <v>94</v>
      </c>
      <c r="E63" s="36" t="s">
        <v>76</v>
      </c>
      <c r="F63" s="32"/>
      <c r="G63" s="37" t="s">
        <v>39</v>
      </c>
      <c r="H63" s="36" t="s">
        <v>43</v>
      </c>
      <c r="I63" s="55" t="s">
        <v>92</v>
      </c>
      <c r="J63" s="55">
        <v>300</v>
      </c>
      <c r="K63" s="36">
        <v>1</v>
      </c>
      <c r="L63" s="36" t="s">
        <v>45</v>
      </c>
      <c r="M63" s="36" t="s">
        <v>70</v>
      </c>
      <c r="N63" s="36" t="s">
        <v>77</v>
      </c>
      <c r="O63" s="36" t="s">
        <v>78</v>
      </c>
      <c r="P63" s="36">
        <v>0.4</v>
      </c>
      <c r="Q63" s="36" t="s">
        <v>79</v>
      </c>
      <c r="R63" s="55" t="s">
        <v>93</v>
      </c>
      <c r="S63" s="36" t="s">
        <v>51</v>
      </c>
      <c r="T63" s="36">
        <v>0.3</v>
      </c>
      <c r="U63" s="55" t="s">
        <v>93</v>
      </c>
      <c r="V63" s="36" t="s">
        <v>46</v>
      </c>
      <c r="W63" s="36" t="s">
        <v>80</v>
      </c>
      <c r="X63" s="36">
        <v>0.6</v>
      </c>
      <c r="Y63" s="55" t="s">
        <v>93</v>
      </c>
      <c r="Z63" s="36" t="s">
        <v>52</v>
      </c>
      <c r="AA63" s="36">
        <v>1E-3</v>
      </c>
      <c r="AB63" s="36" t="s">
        <v>45</v>
      </c>
      <c r="AC63" s="36" t="s">
        <v>53</v>
      </c>
      <c r="AD63" s="36" t="s">
        <v>54</v>
      </c>
      <c r="AE63" s="38"/>
      <c r="AF63" s="10">
        <v>286.12759999999997</v>
      </c>
      <c r="AG63" s="10">
        <v>346.36919999999998</v>
      </c>
      <c r="AH63" s="10">
        <v>236.34569999999999</v>
      </c>
      <c r="AI63" s="10">
        <v>284.86500000000001</v>
      </c>
      <c r="AJ63" s="10">
        <v>187.3844</v>
      </c>
      <c r="AK63" s="10">
        <v>219.64789999999999</v>
      </c>
      <c r="AL63" s="10">
        <v>100.5626</v>
      </c>
      <c r="AM63" s="10">
        <v>99.868700000000004</v>
      </c>
      <c r="AN63" s="10">
        <v>92.689599999999999</v>
      </c>
      <c r="AO63" s="10">
        <v>69.400700000000001</v>
      </c>
      <c r="AP63" s="10">
        <v>92.344700000000003</v>
      </c>
      <c r="AQ63" s="10">
        <v>63.266500000000001</v>
      </c>
      <c r="AR63" s="10">
        <v>86.280299999999997</v>
      </c>
      <c r="AS63" s="10">
        <v>64.016599999999997</v>
      </c>
      <c r="AT63" s="10">
        <v>88.403499999999994</v>
      </c>
      <c r="AU63" s="10">
        <v>63.428199999999997</v>
      </c>
      <c r="AV63" s="10"/>
      <c r="AW63" s="10"/>
      <c r="AX63" s="10"/>
      <c r="AY63" s="10"/>
      <c r="AZ63" s="10"/>
      <c r="BA63" s="10"/>
      <c r="BB63" s="10">
        <v>94.696399999999997</v>
      </c>
      <c r="BC63" s="10">
        <v>64.1096</v>
      </c>
      <c r="BD63" s="10">
        <v>168</v>
      </c>
      <c r="BE63" s="38"/>
      <c r="BF63" s="34" t="s">
        <v>37</v>
      </c>
      <c r="BG63" s="39"/>
      <c r="BH63" s="34"/>
      <c r="BI63" s="34"/>
      <c r="BJ63" s="34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76"/>
    </row>
    <row r="64" spans="1:81" ht="10.199999999999999" x14ac:dyDescent="0.2">
      <c r="A64" s="32"/>
      <c r="B64" s="34">
        <v>11</v>
      </c>
      <c r="C64" s="34" t="s">
        <v>55</v>
      </c>
      <c r="D64" s="51" t="s">
        <v>95</v>
      </c>
      <c r="E64" s="36" t="s">
        <v>76</v>
      </c>
      <c r="F64" s="32"/>
      <c r="G64" s="37" t="s">
        <v>39</v>
      </c>
      <c r="H64" s="36" t="s">
        <v>43</v>
      </c>
      <c r="I64" s="55" t="s">
        <v>92</v>
      </c>
      <c r="J64" s="34">
        <v>150</v>
      </c>
      <c r="K64" s="34">
        <v>2</v>
      </c>
      <c r="L64" s="36" t="s">
        <v>45</v>
      </c>
      <c r="M64" s="36" t="s">
        <v>70</v>
      </c>
      <c r="N64" s="36" t="s">
        <v>77</v>
      </c>
      <c r="O64" s="36" t="s">
        <v>78</v>
      </c>
      <c r="P64" s="36">
        <v>0.4</v>
      </c>
      <c r="Q64" s="36" t="s">
        <v>79</v>
      </c>
      <c r="R64" s="55" t="s">
        <v>93</v>
      </c>
      <c r="S64" s="36" t="s">
        <v>51</v>
      </c>
      <c r="T64" s="36">
        <v>0.3</v>
      </c>
      <c r="U64" s="55" t="s">
        <v>93</v>
      </c>
      <c r="V64" s="36" t="s">
        <v>46</v>
      </c>
      <c r="W64" s="36" t="s">
        <v>80</v>
      </c>
      <c r="X64" s="36">
        <v>0.6</v>
      </c>
      <c r="Y64" s="55" t="s">
        <v>93</v>
      </c>
      <c r="Z64" s="36" t="s">
        <v>52</v>
      </c>
      <c r="AA64" s="34" t="s">
        <v>96</v>
      </c>
      <c r="AB64" s="34" t="s">
        <v>97</v>
      </c>
      <c r="AC64" s="36" t="s">
        <v>53</v>
      </c>
      <c r="AD64" s="36" t="s">
        <v>54</v>
      </c>
      <c r="AE64" s="38"/>
      <c r="AF64" s="57">
        <v>343.65109999999999</v>
      </c>
      <c r="AG64" s="57">
        <v>408.95339999999999</v>
      </c>
      <c r="AH64" s="57">
        <v>342.17329999999998</v>
      </c>
      <c r="AI64" s="57">
        <v>342.29160000000002</v>
      </c>
      <c r="AJ64" s="57">
        <v>340.55610000000001</v>
      </c>
      <c r="AK64" s="57">
        <v>347.60109999999997</v>
      </c>
      <c r="AL64" s="57">
        <v>278.09460000000001</v>
      </c>
      <c r="AM64" s="57">
        <v>322.1379</v>
      </c>
      <c r="AN64" s="57">
        <v>285.9778</v>
      </c>
      <c r="AO64" s="57">
        <v>285.78750000000002</v>
      </c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>
        <v>298.88670000000002</v>
      </c>
      <c r="BC64" s="10">
        <v>298.78500000000003</v>
      </c>
      <c r="BD64" s="10">
        <v>60</v>
      </c>
      <c r="BE64" s="38"/>
      <c r="BF64" s="34">
        <f>47*24</f>
        <v>1128</v>
      </c>
      <c r="BG64" s="39" t="s">
        <v>98</v>
      </c>
      <c r="BH64" s="34"/>
      <c r="BI64" s="34"/>
      <c r="BJ64" s="34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76"/>
    </row>
    <row r="65" spans="1:81" ht="10.199999999999999" x14ac:dyDescent="0.2">
      <c r="A65" s="32"/>
      <c r="B65" s="34">
        <v>12</v>
      </c>
      <c r="C65" s="34" t="s">
        <v>55</v>
      </c>
      <c r="D65" s="51" t="s">
        <v>95</v>
      </c>
      <c r="E65" s="36" t="s">
        <v>76</v>
      </c>
      <c r="F65" s="32"/>
      <c r="G65" s="37" t="s">
        <v>39</v>
      </c>
      <c r="H65" s="36" t="s">
        <v>43</v>
      </c>
      <c r="I65" s="55" t="s">
        <v>92</v>
      </c>
      <c r="J65" s="34">
        <v>150</v>
      </c>
      <c r="K65" s="34">
        <v>2</v>
      </c>
      <c r="L65" s="36" t="s">
        <v>45</v>
      </c>
      <c r="M65" s="36" t="s">
        <v>70</v>
      </c>
      <c r="N65" s="36" t="s">
        <v>77</v>
      </c>
      <c r="O65" s="36" t="s">
        <v>78</v>
      </c>
      <c r="P65" s="34">
        <v>0.3</v>
      </c>
      <c r="Q65" s="36" t="s">
        <v>79</v>
      </c>
      <c r="R65" s="55" t="s">
        <v>93</v>
      </c>
      <c r="S65" s="36" t="s">
        <v>51</v>
      </c>
      <c r="T65" s="34">
        <v>0.2</v>
      </c>
      <c r="U65" s="55" t="s">
        <v>93</v>
      </c>
      <c r="V65" s="36" t="s">
        <v>46</v>
      </c>
      <c r="W65" s="36" t="s">
        <v>80</v>
      </c>
      <c r="X65" s="34">
        <v>0.5</v>
      </c>
      <c r="Y65" s="55" t="s">
        <v>93</v>
      </c>
      <c r="Z65" s="36" t="s">
        <v>52</v>
      </c>
      <c r="AA65" s="34" t="s">
        <v>96</v>
      </c>
      <c r="AB65" s="34" t="s">
        <v>97</v>
      </c>
      <c r="AC65" s="36" t="s">
        <v>53</v>
      </c>
      <c r="AD65" s="36" t="s">
        <v>54</v>
      </c>
      <c r="AE65" s="38"/>
      <c r="AF65" s="57">
        <v>326.92399999999998</v>
      </c>
      <c r="AG65" s="57">
        <v>423.08269999999999</v>
      </c>
      <c r="AH65" s="57">
        <v>340.21030000000002</v>
      </c>
      <c r="AI65" s="57">
        <v>423.1266</v>
      </c>
      <c r="AJ65" s="57">
        <v>325.83339999999998</v>
      </c>
      <c r="AK65" s="57">
        <v>475.86250000000001</v>
      </c>
      <c r="AL65" s="57">
        <v>337.09649999999999</v>
      </c>
      <c r="AM65" s="57">
        <v>775.67179999999996</v>
      </c>
      <c r="AN65" s="10">
        <v>320.69349999999997</v>
      </c>
      <c r="AO65" s="10">
        <v>1015.3664</v>
      </c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>
        <v>321.34769999999997</v>
      </c>
      <c r="BC65" s="10">
        <v>765.47239999999999</v>
      </c>
      <c r="BD65" s="10">
        <v>59</v>
      </c>
      <c r="BE65" s="38"/>
      <c r="BF65" s="34">
        <f>49*24</f>
        <v>1176</v>
      </c>
      <c r="BG65" s="39" t="s">
        <v>98</v>
      </c>
      <c r="BH65" s="34"/>
      <c r="BI65" s="34"/>
      <c r="BJ65" s="34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76"/>
    </row>
    <row r="66" spans="1:81" ht="10.199999999999999" x14ac:dyDescent="0.2">
      <c r="A66" s="32"/>
      <c r="B66" s="34">
        <v>13.1</v>
      </c>
      <c r="C66" s="34" t="s">
        <v>55</v>
      </c>
      <c r="D66" s="51" t="s">
        <v>95</v>
      </c>
      <c r="E66" s="36" t="s">
        <v>76</v>
      </c>
      <c r="F66" s="32"/>
      <c r="G66" s="37" t="s">
        <v>39</v>
      </c>
      <c r="H66" s="36" t="s">
        <v>43</v>
      </c>
      <c r="I66" s="55" t="s">
        <v>92</v>
      </c>
      <c r="J66" s="34">
        <v>150</v>
      </c>
      <c r="K66" s="36">
        <v>1</v>
      </c>
      <c r="L66" s="36" t="s">
        <v>45</v>
      </c>
      <c r="M66" s="36" t="s">
        <v>70</v>
      </c>
      <c r="N66" s="36" t="s">
        <v>77</v>
      </c>
      <c r="O66" s="36" t="s">
        <v>78</v>
      </c>
      <c r="P66" s="36">
        <v>0.4</v>
      </c>
      <c r="Q66" s="36" t="s">
        <v>79</v>
      </c>
      <c r="R66" s="55" t="s">
        <v>93</v>
      </c>
      <c r="S66" s="36" t="s">
        <v>51</v>
      </c>
      <c r="T66" s="36">
        <v>0.3</v>
      </c>
      <c r="U66" s="55" t="s">
        <v>93</v>
      </c>
      <c r="V66" s="36" t="s">
        <v>46</v>
      </c>
      <c r="W66" s="36" t="s">
        <v>80</v>
      </c>
      <c r="X66" s="36">
        <v>0.6</v>
      </c>
      <c r="Y66" s="55" t="s">
        <v>93</v>
      </c>
      <c r="Z66" s="36" t="s">
        <v>52</v>
      </c>
      <c r="AA66" s="34" t="s">
        <v>96</v>
      </c>
      <c r="AB66" s="34" t="s">
        <v>97</v>
      </c>
      <c r="AC66" s="36" t="s">
        <v>53</v>
      </c>
      <c r="AD66" s="36" t="s">
        <v>54</v>
      </c>
      <c r="AE66" s="38"/>
      <c r="AF66" s="57">
        <v>286.30520000000001</v>
      </c>
      <c r="AG66" s="57">
        <v>347.89049999999997</v>
      </c>
      <c r="AH66" s="57">
        <v>235.8459</v>
      </c>
      <c r="AI66" s="57">
        <v>285.5215</v>
      </c>
      <c r="AJ66" s="57">
        <v>190.14920000000001</v>
      </c>
      <c r="AK66" s="57">
        <v>221.505</v>
      </c>
      <c r="AL66" s="57">
        <v>106.688</v>
      </c>
      <c r="AM66" s="57">
        <v>101.0909</v>
      </c>
      <c r="AN66" s="57">
        <v>92.214299999999994</v>
      </c>
      <c r="AO66" s="57">
        <v>70.213800000000006</v>
      </c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>
        <v>92.191400000000002</v>
      </c>
      <c r="BC66" s="10">
        <v>68.582300000000004</v>
      </c>
      <c r="BD66" s="10">
        <v>56</v>
      </c>
      <c r="BE66" s="38"/>
      <c r="BF66" s="34">
        <f t="shared" ref="BF66:BF67" si="2">51*24</f>
        <v>1224</v>
      </c>
      <c r="BG66" s="39" t="s">
        <v>90</v>
      </c>
      <c r="BH66" s="34"/>
      <c r="BI66" s="34"/>
      <c r="BJ66" s="34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76"/>
    </row>
    <row r="67" spans="1:81" ht="10.199999999999999" x14ac:dyDescent="0.2">
      <c r="A67" s="32"/>
      <c r="B67" s="34">
        <v>13.2</v>
      </c>
      <c r="C67" s="34" t="s">
        <v>55</v>
      </c>
      <c r="D67" s="51" t="s">
        <v>99</v>
      </c>
      <c r="E67" s="36" t="s">
        <v>76</v>
      </c>
      <c r="F67" s="32"/>
      <c r="G67" s="37" t="s">
        <v>39</v>
      </c>
      <c r="H67" s="36" t="s">
        <v>43</v>
      </c>
      <c r="I67" s="55" t="s">
        <v>92</v>
      </c>
      <c r="J67" s="55">
        <v>300</v>
      </c>
      <c r="K67" s="36">
        <v>1</v>
      </c>
      <c r="L67" s="36" t="s">
        <v>45</v>
      </c>
      <c r="M67" s="36" t="s">
        <v>70</v>
      </c>
      <c r="N67" s="36" t="s">
        <v>77</v>
      </c>
      <c r="O67" s="36" t="s">
        <v>78</v>
      </c>
      <c r="P67" s="36">
        <v>0.4</v>
      </c>
      <c r="Q67" s="36" t="s">
        <v>79</v>
      </c>
      <c r="R67" s="55" t="s">
        <v>93</v>
      </c>
      <c r="S67" s="36" t="s">
        <v>51</v>
      </c>
      <c r="T67" s="36">
        <v>0.3</v>
      </c>
      <c r="U67" s="55" t="s">
        <v>93</v>
      </c>
      <c r="V67" s="36" t="s">
        <v>46</v>
      </c>
      <c r="W67" s="36" t="s">
        <v>80</v>
      </c>
      <c r="X67" s="36">
        <v>0.6</v>
      </c>
      <c r="Y67" s="55" t="s">
        <v>93</v>
      </c>
      <c r="Z67" s="36" t="s">
        <v>52</v>
      </c>
      <c r="AA67" s="34" t="s">
        <v>96</v>
      </c>
      <c r="AB67" s="34" t="s">
        <v>97</v>
      </c>
      <c r="AC67" s="36" t="s">
        <v>53</v>
      </c>
      <c r="AD67" s="36" t="s">
        <v>54</v>
      </c>
      <c r="AE67" s="38"/>
      <c r="AF67" s="57">
        <v>287.67079999999999</v>
      </c>
      <c r="AG67" s="57">
        <v>349.09960000000001</v>
      </c>
      <c r="AH67" s="57">
        <v>239.94200000000001</v>
      </c>
      <c r="AI67" s="57">
        <v>287.14330000000001</v>
      </c>
      <c r="AJ67" s="57">
        <v>190.19390000000001</v>
      </c>
      <c r="AK67" s="57">
        <v>222.9879</v>
      </c>
      <c r="AL67" s="57">
        <v>102.0373</v>
      </c>
      <c r="AM67" s="57">
        <v>101.7448</v>
      </c>
      <c r="AN67" s="57">
        <v>97.218199999999996</v>
      </c>
      <c r="AO67" s="57">
        <v>71.208799999999997</v>
      </c>
      <c r="AP67" s="57">
        <v>90.078699999999998</v>
      </c>
      <c r="AQ67" s="57">
        <v>70.260199999999998</v>
      </c>
      <c r="AR67" s="57">
        <v>80.177899999999994</v>
      </c>
      <c r="AS67" s="57">
        <v>67.9268</v>
      </c>
      <c r="AT67" s="57">
        <v>90.296800000000005</v>
      </c>
      <c r="AU67" s="57">
        <v>68.609499999999997</v>
      </c>
      <c r="AV67" s="57">
        <v>91.006900000000002</v>
      </c>
      <c r="AW67" s="57">
        <v>68.740600000000001</v>
      </c>
      <c r="AX67" s="10"/>
      <c r="AY67" s="10"/>
      <c r="AZ67" s="10"/>
      <c r="BA67" s="10"/>
      <c r="BB67" s="10">
        <v>92.534800000000004</v>
      </c>
      <c r="BC67" s="10">
        <v>68.896299999999997</v>
      </c>
      <c r="BD67" s="10">
        <v>267</v>
      </c>
      <c r="BE67" s="38"/>
      <c r="BF67" s="34">
        <f t="shared" si="2"/>
        <v>1224</v>
      </c>
      <c r="BG67" s="39" t="s">
        <v>100</v>
      </c>
      <c r="BH67" s="34"/>
      <c r="BI67" s="34"/>
      <c r="BJ67" s="34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76"/>
    </row>
    <row r="68" spans="1:81" ht="10.199999999999999" x14ac:dyDescent="0.2">
      <c r="A68" s="32"/>
      <c r="B68" s="34">
        <v>14</v>
      </c>
      <c r="C68" s="34" t="s">
        <v>55</v>
      </c>
      <c r="D68" s="51" t="s">
        <v>95</v>
      </c>
      <c r="E68" s="36" t="s">
        <v>76</v>
      </c>
      <c r="F68" s="32"/>
      <c r="G68" s="37" t="s">
        <v>39</v>
      </c>
      <c r="H68" s="36" t="s">
        <v>43</v>
      </c>
      <c r="I68" s="55" t="s">
        <v>92</v>
      </c>
      <c r="J68" s="34">
        <v>150</v>
      </c>
      <c r="K68" s="34">
        <v>2</v>
      </c>
      <c r="L68" s="36" t="s">
        <v>45</v>
      </c>
      <c r="M68" s="36" t="s">
        <v>70</v>
      </c>
      <c r="N68" s="36" t="s">
        <v>77</v>
      </c>
      <c r="O68" s="36" t="s">
        <v>78</v>
      </c>
      <c r="P68" s="36">
        <v>0.4</v>
      </c>
      <c r="Q68" s="36" t="s">
        <v>79</v>
      </c>
      <c r="R68" s="55" t="s">
        <v>93</v>
      </c>
      <c r="S68" s="36" t="s">
        <v>51</v>
      </c>
      <c r="T68" s="36">
        <v>0.3</v>
      </c>
      <c r="U68" s="55" t="s">
        <v>93</v>
      </c>
      <c r="V68" s="36" t="s">
        <v>46</v>
      </c>
      <c r="W68" s="36" t="s">
        <v>80</v>
      </c>
      <c r="X68" s="36">
        <v>0.6</v>
      </c>
      <c r="Y68" s="55" t="s">
        <v>101</v>
      </c>
      <c r="Z68" s="36" t="s">
        <v>52</v>
      </c>
      <c r="AA68" s="34" t="s">
        <v>96</v>
      </c>
      <c r="AB68" s="34" t="s">
        <v>97</v>
      </c>
      <c r="AC68" s="36" t="s">
        <v>53</v>
      </c>
      <c r="AD68" s="36" t="s">
        <v>54</v>
      </c>
      <c r="AE68" s="38"/>
      <c r="AF68" s="57">
        <v>317.06299999999999</v>
      </c>
      <c r="AG68" s="57">
        <v>463.892</v>
      </c>
      <c r="AH68" s="57">
        <v>289.56849999999997</v>
      </c>
      <c r="AI68" s="57">
        <v>489.67619999999999</v>
      </c>
      <c r="AJ68" s="57">
        <v>323.03949999999998</v>
      </c>
      <c r="AK68" s="57">
        <v>555.68790000000001</v>
      </c>
      <c r="AL68" s="57">
        <v>286.92129999999997</v>
      </c>
      <c r="AM68" s="57">
        <v>718.14869999999996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>
        <v>299.04000000000002</v>
      </c>
      <c r="BC68" s="10">
        <v>922.16359999999997</v>
      </c>
      <c r="BD68" s="10">
        <v>41</v>
      </c>
      <c r="BE68" s="38"/>
      <c r="BF68" s="34">
        <f>69*24</f>
        <v>1656</v>
      </c>
      <c r="BG68" s="39" t="s">
        <v>102</v>
      </c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1" ht="10.199999999999999" x14ac:dyDescent="0.2">
      <c r="A69" s="32"/>
      <c r="B69" s="34">
        <v>15</v>
      </c>
      <c r="C69" s="34" t="s">
        <v>55</v>
      </c>
      <c r="D69" s="51" t="s">
        <v>103</v>
      </c>
      <c r="E69" s="36" t="s">
        <v>76</v>
      </c>
      <c r="F69" s="32"/>
      <c r="G69" s="37" t="s">
        <v>39</v>
      </c>
      <c r="H69" s="36" t="s">
        <v>43</v>
      </c>
      <c r="I69" s="55" t="s">
        <v>92</v>
      </c>
      <c r="J69" s="34">
        <v>150</v>
      </c>
      <c r="K69" s="34">
        <v>2</v>
      </c>
      <c r="L69" s="36" t="s">
        <v>45</v>
      </c>
      <c r="M69" s="36" t="s">
        <v>70</v>
      </c>
      <c r="N69" s="36" t="s">
        <v>77</v>
      </c>
      <c r="O69" s="36" t="s">
        <v>78</v>
      </c>
      <c r="P69" s="36">
        <v>0.4</v>
      </c>
      <c r="Q69" s="36" t="s">
        <v>79</v>
      </c>
      <c r="R69" s="55" t="s">
        <v>104</v>
      </c>
      <c r="S69" s="36" t="s">
        <v>51</v>
      </c>
      <c r="T69" s="36">
        <v>0.3</v>
      </c>
      <c r="U69" s="55" t="s">
        <v>104</v>
      </c>
      <c r="V69" s="36" t="s">
        <v>46</v>
      </c>
      <c r="W69" s="36" t="s">
        <v>80</v>
      </c>
      <c r="X69" s="36">
        <v>0.6</v>
      </c>
      <c r="Y69" s="55" t="s">
        <v>104</v>
      </c>
      <c r="Z69" s="36" t="s">
        <v>52</v>
      </c>
      <c r="AA69" s="34" t="s">
        <v>96</v>
      </c>
      <c r="AB69" s="34" t="s">
        <v>97</v>
      </c>
      <c r="AC69" s="36" t="s">
        <v>53</v>
      </c>
      <c r="AD69" s="36" t="s">
        <v>54</v>
      </c>
      <c r="AE69" s="38"/>
      <c r="AF69" s="56">
        <v>386.25383911099999</v>
      </c>
      <c r="AG69" s="56">
        <v>487.20437622100002</v>
      </c>
      <c r="AH69" s="56">
        <v>356.66732177699998</v>
      </c>
      <c r="AI69" s="56">
        <v>460.14117431599999</v>
      </c>
      <c r="AJ69" s="56">
        <v>344.85148722299999</v>
      </c>
      <c r="AK69" s="56">
        <v>456.89434814499998</v>
      </c>
      <c r="AL69" s="56">
        <v>360.43180745400002</v>
      </c>
      <c r="AM69" s="56">
        <v>478.44906616200001</v>
      </c>
      <c r="AN69" s="56">
        <v>330.35105183899998</v>
      </c>
      <c r="AO69" s="56">
        <v>1292.00598145</v>
      </c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>
        <v>50</v>
      </c>
      <c r="BE69" s="38"/>
      <c r="BF69" s="34">
        <f>49*24</f>
        <v>1176</v>
      </c>
      <c r="BG69" s="39" t="s">
        <v>105</v>
      </c>
      <c r="BH69" s="34">
        <v>11</v>
      </c>
      <c r="BI69" s="34">
        <v>11</v>
      </c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1" ht="10.199999999999999" x14ac:dyDescent="0.2">
      <c r="A70" s="32"/>
      <c r="B70" s="34">
        <v>16</v>
      </c>
      <c r="C70" s="34" t="s">
        <v>55</v>
      </c>
      <c r="D70" s="51" t="s">
        <v>103</v>
      </c>
      <c r="E70" s="36" t="s">
        <v>76</v>
      </c>
      <c r="F70" s="32"/>
      <c r="G70" s="37" t="s">
        <v>39</v>
      </c>
      <c r="H70" s="36" t="s">
        <v>43</v>
      </c>
      <c r="I70" s="55" t="s">
        <v>92</v>
      </c>
      <c r="J70" s="34">
        <v>150</v>
      </c>
      <c r="K70" s="34">
        <v>2</v>
      </c>
      <c r="L70" s="36" t="s">
        <v>45</v>
      </c>
      <c r="M70" s="36" t="s">
        <v>70</v>
      </c>
      <c r="N70" s="36" t="s">
        <v>77</v>
      </c>
      <c r="O70" s="36" t="s">
        <v>78</v>
      </c>
      <c r="P70" s="36">
        <v>0.4</v>
      </c>
      <c r="Q70" s="36" t="s">
        <v>79</v>
      </c>
      <c r="R70" s="55" t="s">
        <v>93</v>
      </c>
      <c r="S70" s="36" t="s">
        <v>51</v>
      </c>
      <c r="T70" s="36">
        <v>0.3</v>
      </c>
      <c r="U70" s="55" t="s">
        <v>93</v>
      </c>
      <c r="V70" s="36" t="s">
        <v>46</v>
      </c>
      <c r="W70" s="36" t="s">
        <v>80</v>
      </c>
      <c r="X70" s="36">
        <v>0.6</v>
      </c>
      <c r="Y70" s="55" t="s">
        <v>104</v>
      </c>
      <c r="Z70" s="36" t="s">
        <v>52</v>
      </c>
      <c r="AA70" s="34" t="s">
        <v>96</v>
      </c>
      <c r="AB70" s="34" t="s">
        <v>97</v>
      </c>
      <c r="AC70" s="36" t="s">
        <v>53</v>
      </c>
      <c r="AD70" s="36" t="s">
        <v>54</v>
      </c>
      <c r="AE70" s="38"/>
      <c r="AF70" s="56">
        <v>369.05309753400002</v>
      </c>
      <c r="AG70" s="56">
        <v>424.013183594</v>
      </c>
      <c r="AH70" s="56">
        <v>355.19113566099998</v>
      </c>
      <c r="AI70" s="56">
        <v>320.57876586899999</v>
      </c>
      <c r="AJ70" s="56">
        <v>348.121213786</v>
      </c>
      <c r="AK70" s="56">
        <v>517.358886719</v>
      </c>
      <c r="AL70" s="56">
        <v>321.56013081899999</v>
      </c>
      <c r="AM70" s="56">
        <v>440.32910156200001</v>
      </c>
      <c r="AN70" s="56">
        <v>313.678484599</v>
      </c>
      <c r="AO70" s="56">
        <v>797.46960449200003</v>
      </c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>
        <v>50</v>
      </c>
      <c r="BE70" s="38"/>
      <c r="BF70" s="34" t="s">
        <v>37</v>
      </c>
      <c r="BG70" s="39" t="s">
        <v>105</v>
      </c>
      <c r="BH70" s="34">
        <v>11</v>
      </c>
      <c r="BI70" s="34">
        <v>11</v>
      </c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1" ht="10.199999999999999" x14ac:dyDescent="0.2">
      <c r="A71" s="32"/>
      <c r="B71" s="34">
        <v>17</v>
      </c>
      <c r="C71" s="34" t="s">
        <v>55</v>
      </c>
      <c r="D71" s="51" t="s">
        <v>106</v>
      </c>
      <c r="E71" s="36" t="s">
        <v>76</v>
      </c>
      <c r="F71" s="32"/>
      <c r="G71" s="37" t="s">
        <v>39</v>
      </c>
      <c r="H71" s="36" t="s">
        <v>43</v>
      </c>
      <c r="I71" s="55" t="s">
        <v>92</v>
      </c>
      <c r="J71" s="34">
        <v>150</v>
      </c>
      <c r="K71" s="36">
        <v>1</v>
      </c>
      <c r="L71" s="36" t="s">
        <v>45</v>
      </c>
      <c r="M71" s="36" t="s">
        <v>70</v>
      </c>
      <c r="N71" s="36" t="s">
        <v>77</v>
      </c>
      <c r="O71" s="36" t="s">
        <v>78</v>
      </c>
      <c r="P71" s="36">
        <v>0.4</v>
      </c>
      <c r="Q71" s="36" t="s">
        <v>79</v>
      </c>
      <c r="R71" s="55" t="s">
        <v>93</v>
      </c>
      <c r="S71" s="36" t="s">
        <v>51</v>
      </c>
      <c r="T71" s="36">
        <v>0.3</v>
      </c>
      <c r="U71" s="55" t="s">
        <v>93</v>
      </c>
      <c r="V71" s="36" t="s">
        <v>46</v>
      </c>
      <c r="W71" s="36" t="s">
        <v>80</v>
      </c>
      <c r="X71" s="36">
        <v>0.6</v>
      </c>
      <c r="Y71" s="55" t="s">
        <v>101</v>
      </c>
      <c r="Z71" s="36" t="s">
        <v>52</v>
      </c>
      <c r="AA71" s="34" t="s">
        <v>96</v>
      </c>
      <c r="AB71" s="34" t="s">
        <v>97</v>
      </c>
      <c r="AC71" s="36" t="s">
        <v>53</v>
      </c>
      <c r="AD71" s="36" t="s">
        <v>54</v>
      </c>
      <c r="AE71" s="38"/>
      <c r="AF71" s="56">
        <v>286.482048174</v>
      </c>
      <c r="AG71" s="56">
        <v>346.35672378499999</v>
      </c>
      <c r="AH71" s="56">
        <v>231.61061701400001</v>
      </c>
      <c r="AI71" s="56">
        <v>282.467103958</v>
      </c>
      <c r="AJ71" s="56">
        <v>181.70762338599999</v>
      </c>
      <c r="AK71" s="56">
        <v>218.65442943599999</v>
      </c>
      <c r="AL71" s="56">
        <v>110.17834704800001</v>
      </c>
      <c r="AM71" s="56">
        <v>99.364945143499995</v>
      </c>
      <c r="AN71" s="56">
        <v>95.1880824757</v>
      </c>
      <c r="AO71" s="56">
        <v>68.648222446399998</v>
      </c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>
        <v>93.300308092400002</v>
      </c>
      <c r="BC71" s="10">
        <v>65.790990829500004</v>
      </c>
      <c r="BD71" s="10">
        <v>56</v>
      </c>
      <c r="BE71" s="38"/>
      <c r="BF71" s="34" t="s">
        <v>37</v>
      </c>
      <c r="BG71" s="39" t="s">
        <v>107</v>
      </c>
      <c r="BH71" s="34">
        <v>11</v>
      </c>
      <c r="BI71" s="34">
        <v>11</v>
      </c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1" ht="10.199999999999999" x14ac:dyDescent="0.2">
      <c r="A72" s="32"/>
      <c r="B72" s="34">
        <v>18</v>
      </c>
      <c r="C72" s="34" t="s">
        <v>55</v>
      </c>
      <c r="D72" s="51" t="s">
        <v>106</v>
      </c>
      <c r="E72" s="36" t="s">
        <v>76</v>
      </c>
      <c r="F72" s="32"/>
      <c r="G72" s="37" t="s">
        <v>39</v>
      </c>
      <c r="H72" s="36" t="s">
        <v>43</v>
      </c>
      <c r="I72" s="55" t="s">
        <v>92</v>
      </c>
      <c r="J72" s="34">
        <v>150</v>
      </c>
      <c r="K72" s="36">
        <v>1</v>
      </c>
      <c r="L72" s="36" t="s">
        <v>45</v>
      </c>
      <c r="M72" s="36" t="s">
        <v>70</v>
      </c>
      <c r="N72" s="36" t="s">
        <v>77</v>
      </c>
      <c r="O72" s="36" t="s">
        <v>78</v>
      </c>
      <c r="P72" s="36">
        <v>0.4</v>
      </c>
      <c r="Q72" s="36" t="s">
        <v>79</v>
      </c>
      <c r="R72" s="55" t="s">
        <v>104</v>
      </c>
      <c r="S72" s="36" t="s">
        <v>51</v>
      </c>
      <c r="T72" s="36">
        <v>0.3</v>
      </c>
      <c r="U72" s="55" t="s">
        <v>104</v>
      </c>
      <c r="V72" s="36" t="s">
        <v>46</v>
      </c>
      <c r="W72" s="36" t="s">
        <v>80</v>
      </c>
      <c r="X72" s="36">
        <v>0.6</v>
      </c>
      <c r="Y72" s="55" t="s">
        <v>104</v>
      </c>
      <c r="Z72" s="36" t="s">
        <v>52</v>
      </c>
      <c r="AA72" s="34" t="s">
        <v>96</v>
      </c>
      <c r="AB72" s="34" t="s">
        <v>97</v>
      </c>
      <c r="AC72" s="36" t="s">
        <v>53</v>
      </c>
      <c r="AD72" s="36" t="s">
        <v>54</v>
      </c>
      <c r="AE72" s="38"/>
      <c r="AF72" s="56">
        <v>290.28993997600003</v>
      </c>
      <c r="AG72" s="56">
        <v>352.58939743000002</v>
      </c>
      <c r="AH72" s="56">
        <v>242.21275270300001</v>
      </c>
      <c r="AI72" s="56">
        <v>291.74313354499998</v>
      </c>
      <c r="AJ72" s="56">
        <v>195.04368880600001</v>
      </c>
      <c r="AK72" s="56">
        <v>226.572715759</v>
      </c>
      <c r="AL72" s="56">
        <v>105.15186143699999</v>
      </c>
      <c r="AM72" s="56">
        <v>103.114368051</v>
      </c>
      <c r="AN72" s="56">
        <v>96.273874509300001</v>
      </c>
      <c r="AO72" s="56">
        <v>76.181385993999996</v>
      </c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>
        <v>95.311164673199997</v>
      </c>
      <c r="BC72" s="10">
        <v>76.721930980699995</v>
      </c>
      <c r="BD72" s="10">
        <v>56</v>
      </c>
      <c r="BE72" s="38"/>
      <c r="BF72" s="34" t="s">
        <v>37</v>
      </c>
      <c r="BG72" s="39" t="s">
        <v>108</v>
      </c>
      <c r="BH72" s="34">
        <v>11</v>
      </c>
      <c r="BI72" s="34">
        <v>11</v>
      </c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1" ht="10.199999999999999" x14ac:dyDescent="0.2">
      <c r="A73" s="32"/>
      <c r="B73" s="34">
        <v>19</v>
      </c>
      <c r="C73" s="34" t="s">
        <v>55</v>
      </c>
      <c r="D73" s="51" t="s">
        <v>106</v>
      </c>
      <c r="E73" s="36" t="s">
        <v>76</v>
      </c>
      <c r="F73" s="32"/>
      <c r="G73" s="37" t="s">
        <v>39</v>
      </c>
      <c r="H73" s="36" t="s">
        <v>43</v>
      </c>
      <c r="I73" s="55" t="s">
        <v>92</v>
      </c>
      <c r="J73" s="34">
        <v>50</v>
      </c>
      <c r="K73" s="36">
        <v>1</v>
      </c>
      <c r="L73" s="36" t="s">
        <v>45</v>
      </c>
      <c r="M73" s="36" t="s">
        <v>70</v>
      </c>
      <c r="N73" s="36" t="s">
        <v>77</v>
      </c>
      <c r="O73" s="36" t="s">
        <v>78</v>
      </c>
      <c r="P73" s="36">
        <v>0.4</v>
      </c>
      <c r="Q73" s="36" t="s">
        <v>79</v>
      </c>
      <c r="R73" s="55" t="s">
        <v>93</v>
      </c>
      <c r="S73" s="36" t="s">
        <v>51</v>
      </c>
      <c r="T73" s="36">
        <v>0.3</v>
      </c>
      <c r="U73" s="55" t="s">
        <v>93</v>
      </c>
      <c r="V73" s="36" t="s">
        <v>46</v>
      </c>
      <c r="W73" s="36" t="s">
        <v>80</v>
      </c>
      <c r="X73" s="36">
        <v>0.6</v>
      </c>
      <c r="Y73" s="55" t="s">
        <v>104</v>
      </c>
      <c r="Z73" s="36" t="s">
        <v>52</v>
      </c>
      <c r="AA73" s="34" t="s">
        <v>96</v>
      </c>
      <c r="AB73" s="34" t="s">
        <v>97</v>
      </c>
      <c r="AC73" s="36" t="s">
        <v>53</v>
      </c>
      <c r="AD73" s="36" t="s">
        <v>54</v>
      </c>
      <c r="AE73" s="38"/>
      <c r="AF73" s="56">
        <v>284.29526509999999</v>
      </c>
      <c r="AG73" s="56">
        <v>346.087158203</v>
      </c>
      <c r="AH73" s="56">
        <v>235.500703569</v>
      </c>
      <c r="AI73" s="56">
        <v>282.71454620399999</v>
      </c>
      <c r="AJ73" s="56">
        <v>186.78486009400001</v>
      </c>
      <c r="AK73" s="56">
        <v>218.261961937</v>
      </c>
      <c r="AL73" s="56">
        <v>103.44549804899999</v>
      </c>
      <c r="AM73" s="56">
        <v>99.626599818499997</v>
      </c>
      <c r="AN73" s="56">
        <v>99.3207133656</v>
      </c>
      <c r="AO73" s="56">
        <v>68.644393920900001</v>
      </c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>
        <v>50</v>
      </c>
      <c r="BE73" s="38"/>
      <c r="BF73" s="34" t="s">
        <v>37</v>
      </c>
      <c r="BG73" s="39" t="s">
        <v>109</v>
      </c>
      <c r="BH73" s="34">
        <v>11</v>
      </c>
      <c r="BI73" s="34">
        <v>11</v>
      </c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1" ht="10.199999999999999" x14ac:dyDescent="0.2">
      <c r="A74" s="32"/>
      <c r="B74" s="34">
        <v>20</v>
      </c>
      <c r="C74" s="34" t="s">
        <v>55</v>
      </c>
      <c r="D74" s="51" t="s">
        <v>110</v>
      </c>
      <c r="E74" s="36" t="s">
        <v>76</v>
      </c>
      <c r="F74" s="32"/>
      <c r="G74" s="37" t="s">
        <v>39</v>
      </c>
      <c r="H74" s="36" t="s">
        <v>43</v>
      </c>
      <c r="I74" s="55" t="s">
        <v>92</v>
      </c>
      <c r="J74" s="34">
        <v>50</v>
      </c>
      <c r="K74" s="36">
        <v>1</v>
      </c>
      <c r="L74" s="36" t="s">
        <v>45</v>
      </c>
      <c r="M74" s="36" t="s">
        <v>70</v>
      </c>
      <c r="N74" s="36" t="s">
        <v>77</v>
      </c>
      <c r="O74" s="36" t="s">
        <v>78</v>
      </c>
      <c r="P74" s="36">
        <v>0.4</v>
      </c>
      <c r="Q74" s="36" t="s">
        <v>79</v>
      </c>
      <c r="R74" s="55" t="s">
        <v>93</v>
      </c>
      <c r="S74" s="36" t="s">
        <v>51</v>
      </c>
      <c r="T74" s="36">
        <v>0.3</v>
      </c>
      <c r="U74" s="55" t="s">
        <v>93</v>
      </c>
      <c r="V74" s="36" t="s">
        <v>46</v>
      </c>
      <c r="W74" s="36" t="s">
        <v>80</v>
      </c>
      <c r="X74" s="36">
        <v>0.6</v>
      </c>
      <c r="Y74" s="55" t="s">
        <v>93</v>
      </c>
      <c r="Z74" s="36" t="s">
        <v>52</v>
      </c>
      <c r="AA74" s="34" t="s">
        <v>111</v>
      </c>
      <c r="AB74" s="34" t="s">
        <v>97</v>
      </c>
      <c r="AC74" s="36" t="s">
        <v>53</v>
      </c>
      <c r="AD74" s="36" t="s">
        <v>54</v>
      </c>
      <c r="AE74" s="38"/>
      <c r="AF74" s="56">
        <v>529.91631469699996</v>
      </c>
      <c r="AG74" s="56">
        <v>3542.42907715</v>
      </c>
      <c r="AH74" s="56">
        <v>124.267853061</v>
      </c>
      <c r="AI74" s="56">
        <v>91.021622777000005</v>
      </c>
      <c r="AJ74" s="56">
        <v>123.60730729300001</v>
      </c>
      <c r="AK74" s="56">
        <v>60.701898574799998</v>
      </c>
      <c r="AL74" s="56">
        <v>270.14520016300003</v>
      </c>
      <c r="AM74" s="56">
        <v>62.453332901000003</v>
      </c>
      <c r="AN74" s="56">
        <v>95.601071473800005</v>
      </c>
      <c r="AO74" s="56">
        <v>63.463336944600002</v>
      </c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>
        <v>50</v>
      </c>
      <c r="BE74" s="38"/>
      <c r="BF74" s="34" t="s">
        <v>37</v>
      </c>
      <c r="BG74" s="39" t="s">
        <v>109</v>
      </c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1" ht="10.199999999999999" x14ac:dyDescent="0.2">
      <c r="A75" s="32"/>
      <c r="B75" s="34">
        <v>21</v>
      </c>
      <c r="C75" s="34" t="s">
        <v>55</v>
      </c>
      <c r="D75" s="51" t="s">
        <v>112</v>
      </c>
      <c r="E75" s="36" t="s">
        <v>76</v>
      </c>
      <c r="F75" s="32"/>
      <c r="G75" s="37" t="s">
        <v>39</v>
      </c>
      <c r="H75" s="36" t="s">
        <v>43</v>
      </c>
      <c r="I75" s="55" t="s">
        <v>92</v>
      </c>
      <c r="J75" s="34">
        <v>50</v>
      </c>
      <c r="K75" s="36">
        <v>1</v>
      </c>
      <c r="L75" s="36" t="s">
        <v>45</v>
      </c>
      <c r="M75" s="36" t="s">
        <v>70</v>
      </c>
      <c r="N75" s="36" t="s">
        <v>77</v>
      </c>
      <c r="O75" s="36" t="s">
        <v>78</v>
      </c>
      <c r="P75" s="55">
        <v>0.3</v>
      </c>
      <c r="Q75" s="36" t="s">
        <v>79</v>
      </c>
      <c r="R75" s="55" t="s">
        <v>93</v>
      </c>
      <c r="S75" s="36" t="s">
        <v>51</v>
      </c>
      <c r="T75" s="55">
        <v>0.2</v>
      </c>
      <c r="U75" s="55" t="s">
        <v>93</v>
      </c>
      <c r="V75" s="36" t="s">
        <v>46</v>
      </c>
      <c r="W75" s="36" t="s">
        <v>80</v>
      </c>
      <c r="X75" s="36">
        <v>0.6</v>
      </c>
      <c r="Y75" s="55" t="s">
        <v>93</v>
      </c>
      <c r="Z75" s="36" t="s">
        <v>52</v>
      </c>
      <c r="AA75" s="34" t="s">
        <v>111</v>
      </c>
      <c r="AB75" s="34" t="s">
        <v>113</v>
      </c>
      <c r="AC75" s="36" t="s">
        <v>53</v>
      </c>
      <c r="AD75" s="36" t="s">
        <v>54</v>
      </c>
      <c r="AE75" s="38"/>
      <c r="AF75" s="56">
        <v>596.18905334500005</v>
      </c>
      <c r="AG75" s="56">
        <v>61724.3515625</v>
      </c>
      <c r="AH75" s="56">
        <v>713.43651733399997</v>
      </c>
      <c r="AI75" s="56">
        <v>178026.570312</v>
      </c>
      <c r="AJ75" s="56">
        <v>202.60130937700001</v>
      </c>
      <c r="AK75" s="56">
        <v>119.64510005699999</v>
      </c>
      <c r="AL75" s="56">
        <v>288.36306215899998</v>
      </c>
      <c r="AM75" s="56">
        <v>67.576478004500004</v>
      </c>
      <c r="AN75" s="56">
        <v>263.48271923099998</v>
      </c>
      <c r="AO75" s="56">
        <v>69.498357772800006</v>
      </c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>
        <v>50</v>
      </c>
      <c r="BE75" s="38"/>
      <c r="BF75" s="34" t="s">
        <v>37</v>
      </c>
      <c r="BG75" s="39" t="s">
        <v>109</v>
      </c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1" ht="10.199999999999999" x14ac:dyDescent="0.2">
      <c r="A76" s="32"/>
      <c r="B76" s="34">
        <v>22</v>
      </c>
      <c r="C76" s="34" t="s">
        <v>55</v>
      </c>
      <c r="D76" s="51" t="s">
        <v>112</v>
      </c>
      <c r="E76" s="36" t="s">
        <v>76</v>
      </c>
      <c r="F76" s="32"/>
      <c r="G76" s="37" t="s">
        <v>39</v>
      </c>
      <c r="H76" s="36" t="s">
        <v>43</v>
      </c>
      <c r="I76" s="55" t="s">
        <v>92</v>
      </c>
      <c r="J76" s="34">
        <v>50</v>
      </c>
      <c r="K76" s="36">
        <v>1</v>
      </c>
      <c r="L76" s="36" t="s">
        <v>45</v>
      </c>
      <c r="M76" s="36" t="s">
        <v>70</v>
      </c>
      <c r="N76" s="36" t="s">
        <v>77</v>
      </c>
      <c r="O76" s="36" t="s">
        <v>78</v>
      </c>
      <c r="P76" s="55">
        <v>0.3</v>
      </c>
      <c r="Q76" s="36" t="s">
        <v>79</v>
      </c>
      <c r="R76" s="55" t="s">
        <v>93</v>
      </c>
      <c r="S76" s="36" t="s">
        <v>51</v>
      </c>
      <c r="T76" s="55">
        <v>0.2</v>
      </c>
      <c r="U76" s="55" t="s">
        <v>93</v>
      </c>
      <c r="V76" s="36" t="s">
        <v>46</v>
      </c>
      <c r="W76" s="36" t="s">
        <v>80</v>
      </c>
      <c r="X76" s="36">
        <v>0.6</v>
      </c>
      <c r="Y76" s="55" t="s">
        <v>114</v>
      </c>
      <c r="Z76" s="36" t="s">
        <v>52</v>
      </c>
      <c r="AA76" s="34" t="s">
        <v>111</v>
      </c>
      <c r="AB76" s="34" t="s">
        <v>113</v>
      </c>
      <c r="AC76" s="36" t="s">
        <v>53</v>
      </c>
      <c r="AD76" s="36" t="s">
        <v>54</v>
      </c>
      <c r="AE76" s="38"/>
      <c r="AF76" s="56">
        <v>2963.1283203100002</v>
      </c>
      <c r="AG76" s="56">
        <v>12585.8183594</v>
      </c>
      <c r="AH76" s="56">
        <v>2995.0079264300002</v>
      </c>
      <c r="AI76" s="56">
        <v>4670037.75</v>
      </c>
      <c r="AJ76" s="56">
        <v>76.814877148500003</v>
      </c>
      <c r="AK76" s="56">
        <v>66.271294593799993</v>
      </c>
      <c r="AL76" s="56">
        <v>167.92147123800001</v>
      </c>
      <c r="AM76" s="56">
        <v>72.546280384100001</v>
      </c>
      <c r="AN76" s="56">
        <v>212.71195132599999</v>
      </c>
      <c r="AO76" s="56">
        <v>70.806242942799997</v>
      </c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>
        <v>50</v>
      </c>
      <c r="BE76" s="38"/>
      <c r="BF76" s="34" t="s">
        <v>37</v>
      </c>
      <c r="BG76" s="39" t="s">
        <v>109</v>
      </c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1" ht="10.199999999999999" x14ac:dyDescent="0.2">
      <c r="A77" s="32"/>
      <c r="B77" s="34">
        <v>23</v>
      </c>
      <c r="C77" s="34" t="s">
        <v>55</v>
      </c>
      <c r="D77" s="51" t="s">
        <v>112</v>
      </c>
      <c r="E77" s="36" t="s">
        <v>76</v>
      </c>
      <c r="F77" s="32"/>
      <c r="G77" s="37" t="s">
        <v>39</v>
      </c>
      <c r="H77" s="36" t="s">
        <v>43</v>
      </c>
      <c r="I77" s="55" t="s">
        <v>92</v>
      </c>
      <c r="J77" s="34">
        <v>50</v>
      </c>
      <c r="K77" s="36">
        <v>1</v>
      </c>
      <c r="L77" s="36" t="s">
        <v>45</v>
      </c>
      <c r="M77" s="36" t="s">
        <v>70</v>
      </c>
      <c r="N77" s="36" t="s">
        <v>77</v>
      </c>
      <c r="O77" s="36" t="s">
        <v>78</v>
      </c>
      <c r="P77" s="55">
        <v>0.3</v>
      </c>
      <c r="Q77" s="36" t="s">
        <v>79</v>
      </c>
      <c r="R77" s="55" t="s">
        <v>114</v>
      </c>
      <c r="S77" s="36" t="s">
        <v>51</v>
      </c>
      <c r="T77" s="55">
        <v>0.2</v>
      </c>
      <c r="U77" s="55" t="s">
        <v>114</v>
      </c>
      <c r="V77" s="36" t="s">
        <v>46</v>
      </c>
      <c r="W77" s="36" t="s">
        <v>80</v>
      </c>
      <c r="X77" s="36">
        <v>0.6</v>
      </c>
      <c r="Y77" s="55" t="s">
        <v>115</v>
      </c>
      <c r="Z77" s="36" t="s">
        <v>52</v>
      </c>
      <c r="AA77" s="34" t="s">
        <v>111</v>
      </c>
      <c r="AB77" s="34" t="s">
        <v>113</v>
      </c>
      <c r="AC77" s="36" t="s">
        <v>53</v>
      </c>
      <c r="AD77" s="36" t="s">
        <v>54</v>
      </c>
      <c r="AE77" s="38"/>
      <c r="AF77" s="56">
        <v>5899.2282714800003</v>
      </c>
      <c r="AG77" s="56">
        <v>5701.2290039099998</v>
      </c>
      <c r="AH77" s="56">
        <v>5917.2083984399997</v>
      </c>
      <c r="AI77" s="56">
        <v>46361.7480469</v>
      </c>
      <c r="AJ77" s="56">
        <v>244.30206794700001</v>
      </c>
      <c r="AK77" s="56">
        <v>56.723394393900001</v>
      </c>
      <c r="AL77" s="56">
        <v>65.201705298799993</v>
      </c>
      <c r="AM77" s="56">
        <v>72.283479690600004</v>
      </c>
      <c r="AN77" s="56">
        <v>265.61789019899999</v>
      </c>
      <c r="AO77" s="56">
        <v>67.173610687299998</v>
      </c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>
        <v>50</v>
      </c>
      <c r="BE77" s="38"/>
      <c r="BF77" s="34" t="s">
        <v>37</v>
      </c>
      <c r="BG77" s="39" t="s">
        <v>109</v>
      </c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1" ht="4.95" customHeight="1" x14ac:dyDescent="0.2">
      <c r="A78" s="32"/>
      <c r="B78" s="38"/>
      <c r="C78" s="38"/>
      <c r="D78" s="40"/>
      <c r="E78" s="38"/>
      <c r="F78" s="3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</row>
    <row r="79" spans="1:81" s="46" customFormat="1" ht="10.199999999999999" x14ac:dyDescent="0.2">
      <c r="A79" s="32"/>
      <c r="B79" s="32" t="s">
        <v>41</v>
      </c>
      <c r="C79" s="32"/>
      <c r="D79" s="43"/>
      <c r="E79" s="32" t="s">
        <v>116</v>
      </c>
      <c r="F79" s="32"/>
      <c r="G79" s="44"/>
      <c r="H79" s="32" t="s">
        <v>117</v>
      </c>
      <c r="I79" s="32" t="s">
        <v>44</v>
      </c>
      <c r="J79" s="32">
        <v>50</v>
      </c>
      <c r="K79" s="32">
        <v>1</v>
      </c>
      <c r="L79" s="32" t="s">
        <v>45</v>
      </c>
      <c r="M79" s="32" t="s">
        <v>70</v>
      </c>
      <c r="N79" s="32" t="s">
        <v>77</v>
      </c>
      <c r="O79" s="32" t="s">
        <v>78</v>
      </c>
      <c r="P79" s="32">
        <v>0.4</v>
      </c>
      <c r="Q79" s="32" t="s">
        <v>79</v>
      </c>
      <c r="R79" s="32" t="s">
        <v>50</v>
      </c>
      <c r="S79" s="32" t="s">
        <v>51</v>
      </c>
      <c r="T79" s="32">
        <v>0.3</v>
      </c>
      <c r="U79" s="32" t="s">
        <v>50</v>
      </c>
      <c r="V79" s="32" t="s">
        <v>46</v>
      </c>
      <c r="W79" s="32" t="s">
        <v>80</v>
      </c>
      <c r="X79" s="32">
        <v>0.6</v>
      </c>
      <c r="Y79" s="32" t="s">
        <v>50</v>
      </c>
      <c r="Z79" s="32" t="s">
        <v>52</v>
      </c>
      <c r="AA79" s="32">
        <v>1E-3</v>
      </c>
      <c r="AB79" s="32" t="s">
        <v>45</v>
      </c>
      <c r="AC79" s="32" t="s">
        <v>53</v>
      </c>
      <c r="AD79" s="32" t="s">
        <v>54</v>
      </c>
      <c r="AE79" s="3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32"/>
      <c r="BF79" s="44"/>
      <c r="BG79" s="45"/>
      <c r="BH79" s="44"/>
      <c r="BI79" s="44"/>
      <c r="BJ79" s="44"/>
      <c r="BK79" s="44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</row>
    <row r="80" spans="1:81" ht="10.199999999999999" x14ac:dyDescent="0.2">
      <c r="A80" s="32"/>
      <c r="B80" s="34">
        <v>10</v>
      </c>
      <c r="C80" s="34" t="s">
        <v>55</v>
      </c>
      <c r="D80" s="51" t="s">
        <v>37</v>
      </c>
      <c r="E80" s="36" t="s">
        <v>116</v>
      </c>
      <c r="F80" s="32"/>
      <c r="G80" s="50" t="s">
        <v>118</v>
      </c>
      <c r="H80" s="36" t="s">
        <v>117</v>
      </c>
      <c r="I80" s="55" t="s">
        <v>92</v>
      </c>
      <c r="J80" s="36">
        <v>50</v>
      </c>
      <c r="K80" s="36">
        <v>1</v>
      </c>
      <c r="L80" s="36" t="s">
        <v>45</v>
      </c>
      <c r="M80" s="36" t="s">
        <v>70</v>
      </c>
      <c r="N80" s="36" t="s">
        <v>77</v>
      </c>
      <c r="O80" s="36" t="s">
        <v>78</v>
      </c>
      <c r="P80" s="36">
        <v>0.4</v>
      </c>
      <c r="Q80" s="36" t="s">
        <v>79</v>
      </c>
      <c r="R80" s="55" t="s">
        <v>93</v>
      </c>
      <c r="S80" s="36" t="s">
        <v>51</v>
      </c>
      <c r="T80" s="36">
        <v>0.3</v>
      </c>
      <c r="U80" s="55" t="s">
        <v>93</v>
      </c>
      <c r="V80" s="36" t="s">
        <v>46</v>
      </c>
      <c r="W80" s="36" t="s">
        <v>80</v>
      </c>
      <c r="X80" s="36">
        <v>0.6</v>
      </c>
      <c r="Y80" s="55" t="s">
        <v>93</v>
      </c>
      <c r="Z80" s="36" t="s">
        <v>52</v>
      </c>
      <c r="AA80" s="36">
        <v>1E-3</v>
      </c>
      <c r="AB80" s="36" t="s">
        <v>45</v>
      </c>
      <c r="AC80" s="36" t="s">
        <v>53</v>
      </c>
      <c r="AD80" s="36" t="s">
        <v>54</v>
      </c>
      <c r="AE80" s="38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38"/>
      <c r="BF80" s="34" t="s">
        <v>37</v>
      </c>
      <c r="BG80" s="39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ht="10.199999999999999" x14ac:dyDescent="0.2">
      <c r="A81" s="32"/>
      <c r="B81" s="34">
        <v>11</v>
      </c>
      <c r="C81" s="34" t="s">
        <v>55</v>
      </c>
      <c r="D81" s="51" t="s">
        <v>37</v>
      </c>
      <c r="E81" s="36" t="s">
        <v>116</v>
      </c>
      <c r="F81" s="32"/>
      <c r="G81" s="50" t="s">
        <v>118</v>
      </c>
      <c r="H81" s="36" t="s">
        <v>117</v>
      </c>
      <c r="I81" s="55" t="s">
        <v>92</v>
      </c>
      <c r="J81" s="36">
        <v>50</v>
      </c>
      <c r="K81" s="34">
        <v>2</v>
      </c>
      <c r="L81" s="36" t="s">
        <v>45</v>
      </c>
      <c r="M81" s="36" t="s">
        <v>70</v>
      </c>
      <c r="N81" s="36" t="s">
        <v>77</v>
      </c>
      <c r="O81" s="36" t="s">
        <v>78</v>
      </c>
      <c r="P81" s="36">
        <v>0.4</v>
      </c>
      <c r="Q81" s="36" t="s">
        <v>79</v>
      </c>
      <c r="R81" s="55" t="s">
        <v>93</v>
      </c>
      <c r="S81" s="36" t="s">
        <v>51</v>
      </c>
      <c r="T81" s="36">
        <v>0.3</v>
      </c>
      <c r="U81" s="55" t="s">
        <v>93</v>
      </c>
      <c r="V81" s="36" t="s">
        <v>46</v>
      </c>
      <c r="W81" s="36" t="s">
        <v>80</v>
      </c>
      <c r="X81" s="36">
        <v>0.6</v>
      </c>
      <c r="Y81" s="55" t="s">
        <v>93</v>
      </c>
      <c r="Z81" s="36" t="s">
        <v>52</v>
      </c>
      <c r="AA81" s="34" t="s">
        <v>96</v>
      </c>
      <c r="AB81" s="34" t="s">
        <v>97</v>
      </c>
      <c r="AC81" s="36" t="s">
        <v>53</v>
      </c>
      <c r="AD81" s="36" t="s">
        <v>54</v>
      </c>
      <c r="AE81" s="38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38"/>
      <c r="BF81" s="34" t="s">
        <v>37</v>
      </c>
      <c r="BG81" s="39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ht="10.199999999999999" x14ac:dyDescent="0.2">
      <c r="A82" s="32"/>
      <c r="B82" s="34">
        <v>12</v>
      </c>
      <c r="C82" s="34" t="s">
        <v>55</v>
      </c>
      <c r="D82" s="51" t="s">
        <v>37</v>
      </c>
      <c r="E82" s="36" t="s">
        <v>116</v>
      </c>
      <c r="F82" s="32"/>
      <c r="G82" s="50" t="s">
        <v>118</v>
      </c>
      <c r="H82" s="36" t="s">
        <v>117</v>
      </c>
      <c r="I82" s="55" t="s">
        <v>92</v>
      </c>
      <c r="J82" s="36">
        <v>50</v>
      </c>
      <c r="K82" s="34">
        <v>2</v>
      </c>
      <c r="L82" s="36" t="s">
        <v>45</v>
      </c>
      <c r="M82" s="36" t="s">
        <v>70</v>
      </c>
      <c r="N82" s="36" t="s">
        <v>77</v>
      </c>
      <c r="O82" s="36" t="s">
        <v>78</v>
      </c>
      <c r="P82" s="34">
        <v>0.3</v>
      </c>
      <c r="Q82" s="36" t="s">
        <v>79</v>
      </c>
      <c r="R82" s="55" t="s">
        <v>93</v>
      </c>
      <c r="S82" s="36" t="s">
        <v>51</v>
      </c>
      <c r="T82" s="34">
        <v>0.2</v>
      </c>
      <c r="U82" s="55" t="s">
        <v>93</v>
      </c>
      <c r="V82" s="36" t="s">
        <v>46</v>
      </c>
      <c r="W82" s="36" t="s">
        <v>80</v>
      </c>
      <c r="X82" s="34">
        <v>0.5</v>
      </c>
      <c r="Y82" s="55" t="s">
        <v>93</v>
      </c>
      <c r="Z82" s="36" t="s">
        <v>52</v>
      </c>
      <c r="AA82" s="34" t="s">
        <v>96</v>
      </c>
      <c r="AB82" s="34" t="s">
        <v>97</v>
      </c>
      <c r="AC82" s="36" t="s">
        <v>53</v>
      </c>
      <c r="AD82" s="36" t="s">
        <v>54</v>
      </c>
      <c r="AE82" s="38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38"/>
      <c r="BF82" s="34" t="s">
        <v>37</v>
      </c>
      <c r="BG82" s="39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ht="10.199999999999999" x14ac:dyDescent="0.2">
      <c r="A83" s="32"/>
      <c r="B83" s="34">
        <v>13</v>
      </c>
      <c r="C83" s="34" t="s">
        <v>55</v>
      </c>
      <c r="D83" s="51" t="s">
        <v>37</v>
      </c>
      <c r="E83" s="36" t="s">
        <v>116</v>
      </c>
      <c r="F83" s="32"/>
      <c r="G83" s="50" t="s">
        <v>118</v>
      </c>
      <c r="H83" s="36" t="s">
        <v>117</v>
      </c>
      <c r="I83" s="55" t="s">
        <v>92</v>
      </c>
      <c r="J83" s="36">
        <v>50</v>
      </c>
      <c r="K83" s="36">
        <v>1</v>
      </c>
      <c r="L83" s="36" t="s">
        <v>45</v>
      </c>
      <c r="M83" s="36" t="s">
        <v>70</v>
      </c>
      <c r="N83" s="36" t="s">
        <v>77</v>
      </c>
      <c r="O83" s="36" t="s">
        <v>78</v>
      </c>
      <c r="P83" s="36">
        <v>0.4</v>
      </c>
      <c r="Q83" s="36" t="s">
        <v>79</v>
      </c>
      <c r="R83" s="55" t="s">
        <v>93</v>
      </c>
      <c r="S83" s="36" t="s">
        <v>51</v>
      </c>
      <c r="T83" s="36">
        <v>0.3</v>
      </c>
      <c r="U83" s="55" t="s">
        <v>93</v>
      </c>
      <c r="V83" s="36" t="s">
        <v>46</v>
      </c>
      <c r="W83" s="36" t="s">
        <v>80</v>
      </c>
      <c r="X83" s="36">
        <v>0.6</v>
      </c>
      <c r="Y83" s="55" t="s">
        <v>93</v>
      </c>
      <c r="Z83" s="36" t="s">
        <v>52</v>
      </c>
      <c r="AA83" s="34" t="s">
        <v>96</v>
      </c>
      <c r="AB83" s="34" t="s">
        <v>97</v>
      </c>
      <c r="AC83" s="36" t="s">
        <v>53</v>
      </c>
      <c r="AD83" s="36" t="s">
        <v>54</v>
      </c>
      <c r="AE83" s="38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38"/>
      <c r="BF83" s="34" t="s">
        <v>37</v>
      </c>
      <c r="BG83" s="39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ht="10.199999999999999" x14ac:dyDescent="0.2">
      <c r="A84" s="32"/>
      <c r="B84" s="34">
        <v>14</v>
      </c>
      <c r="C84" s="34" t="s">
        <v>55</v>
      </c>
      <c r="D84" s="51" t="s">
        <v>37</v>
      </c>
      <c r="E84" s="36" t="s">
        <v>116</v>
      </c>
      <c r="F84" s="32"/>
      <c r="G84" s="50" t="s">
        <v>118</v>
      </c>
      <c r="H84" s="36" t="s">
        <v>117</v>
      </c>
      <c r="I84" s="55" t="s">
        <v>92</v>
      </c>
      <c r="J84" s="36">
        <v>50</v>
      </c>
      <c r="K84" s="34">
        <v>2</v>
      </c>
      <c r="L84" s="36" t="s">
        <v>45</v>
      </c>
      <c r="M84" s="36" t="s">
        <v>70</v>
      </c>
      <c r="N84" s="36" t="s">
        <v>77</v>
      </c>
      <c r="O84" s="36" t="s">
        <v>78</v>
      </c>
      <c r="P84" s="36">
        <v>0.4</v>
      </c>
      <c r="Q84" s="36" t="s">
        <v>79</v>
      </c>
      <c r="R84" s="55" t="s">
        <v>93</v>
      </c>
      <c r="S84" s="36" t="s">
        <v>51</v>
      </c>
      <c r="T84" s="36">
        <v>0.3</v>
      </c>
      <c r="U84" s="55" t="s">
        <v>93</v>
      </c>
      <c r="V84" s="36" t="s">
        <v>46</v>
      </c>
      <c r="W84" s="36" t="s">
        <v>80</v>
      </c>
      <c r="X84" s="36">
        <v>0.6</v>
      </c>
      <c r="Y84" s="55" t="s">
        <v>101</v>
      </c>
      <c r="Z84" s="36" t="s">
        <v>52</v>
      </c>
      <c r="AA84" s="34" t="s">
        <v>96</v>
      </c>
      <c r="AB84" s="34" t="s">
        <v>97</v>
      </c>
      <c r="AC84" s="36" t="s">
        <v>53</v>
      </c>
      <c r="AD84" s="36" t="s">
        <v>54</v>
      </c>
      <c r="AE84" s="38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38"/>
      <c r="BF84" s="34" t="s">
        <v>37</v>
      </c>
      <c r="BG84" s="39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ht="10.199999999999999" x14ac:dyDescent="0.2">
      <c r="A85" s="32"/>
      <c r="B85" s="34">
        <v>15</v>
      </c>
      <c r="C85" s="34" t="s">
        <v>55</v>
      </c>
      <c r="D85" s="51" t="s">
        <v>37</v>
      </c>
      <c r="E85" s="36" t="s">
        <v>116</v>
      </c>
      <c r="F85" s="32"/>
      <c r="G85" s="50" t="s">
        <v>118</v>
      </c>
      <c r="H85" s="36" t="s">
        <v>117</v>
      </c>
      <c r="I85" s="55" t="s">
        <v>92</v>
      </c>
      <c r="J85" s="36">
        <v>50</v>
      </c>
      <c r="K85" s="34">
        <v>2</v>
      </c>
      <c r="L85" s="36" t="s">
        <v>45</v>
      </c>
      <c r="M85" s="36" t="s">
        <v>70</v>
      </c>
      <c r="N85" s="36" t="s">
        <v>77</v>
      </c>
      <c r="O85" s="36" t="s">
        <v>78</v>
      </c>
      <c r="P85" s="36">
        <v>0.4</v>
      </c>
      <c r="Q85" s="36" t="s">
        <v>79</v>
      </c>
      <c r="R85" s="55" t="s">
        <v>104</v>
      </c>
      <c r="S85" s="36" t="s">
        <v>51</v>
      </c>
      <c r="T85" s="36">
        <v>0.3</v>
      </c>
      <c r="U85" s="55" t="s">
        <v>104</v>
      </c>
      <c r="V85" s="36" t="s">
        <v>46</v>
      </c>
      <c r="W85" s="36" t="s">
        <v>80</v>
      </c>
      <c r="X85" s="36">
        <v>0.6</v>
      </c>
      <c r="Y85" s="55" t="s">
        <v>104</v>
      </c>
      <c r="Z85" s="36" t="s">
        <v>52</v>
      </c>
      <c r="AA85" s="34" t="s">
        <v>96</v>
      </c>
      <c r="AB85" s="34" t="s">
        <v>97</v>
      </c>
      <c r="AC85" s="36" t="s">
        <v>53</v>
      </c>
      <c r="AD85" s="36" t="s">
        <v>54</v>
      </c>
      <c r="AE85" s="38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38"/>
      <c r="BF85" s="34" t="s">
        <v>37</v>
      </c>
      <c r="BG85" s="39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ht="10.199999999999999" x14ac:dyDescent="0.2">
      <c r="A86" s="32"/>
      <c r="B86" s="34">
        <v>16</v>
      </c>
      <c r="C86" s="34" t="s">
        <v>55</v>
      </c>
      <c r="D86" s="51" t="s">
        <v>37</v>
      </c>
      <c r="E86" s="36" t="s">
        <v>116</v>
      </c>
      <c r="F86" s="32"/>
      <c r="G86" s="37" t="s">
        <v>39</v>
      </c>
      <c r="H86" s="36" t="s">
        <v>117</v>
      </c>
      <c r="I86" s="55" t="s">
        <v>92</v>
      </c>
      <c r="J86" s="36">
        <v>50</v>
      </c>
      <c r="K86" s="34">
        <v>2</v>
      </c>
      <c r="L86" s="36" t="s">
        <v>45</v>
      </c>
      <c r="M86" s="36" t="s">
        <v>70</v>
      </c>
      <c r="N86" s="36" t="s">
        <v>77</v>
      </c>
      <c r="O86" s="36" t="s">
        <v>78</v>
      </c>
      <c r="P86" s="36">
        <v>0.4</v>
      </c>
      <c r="Q86" s="36" t="s">
        <v>79</v>
      </c>
      <c r="R86" s="55" t="s">
        <v>93</v>
      </c>
      <c r="S86" s="36" t="s">
        <v>51</v>
      </c>
      <c r="T86" s="36">
        <v>0.3</v>
      </c>
      <c r="U86" s="55" t="s">
        <v>93</v>
      </c>
      <c r="V86" s="36" t="s">
        <v>46</v>
      </c>
      <c r="W86" s="36" t="s">
        <v>80</v>
      </c>
      <c r="X86" s="36">
        <v>0.6</v>
      </c>
      <c r="Y86" s="55" t="s">
        <v>104</v>
      </c>
      <c r="Z86" s="36" t="s">
        <v>52</v>
      </c>
      <c r="AA86" s="34" t="s">
        <v>96</v>
      </c>
      <c r="AB86" s="34" t="s">
        <v>97</v>
      </c>
      <c r="AC86" s="36" t="s">
        <v>53</v>
      </c>
      <c r="AD86" s="36" t="s">
        <v>54</v>
      </c>
      <c r="AE86" s="38"/>
      <c r="AF86" s="10">
        <v>252.58011576300001</v>
      </c>
      <c r="AG86" s="10">
        <v>165.39179992699999</v>
      </c>
      <c r="AH86" s="10">
        <v>230.522825877</v>
      </c>
      <c r="AI86" s="10">
        <v>150.34063720699999</v>
      </c>
      <c r="AJ86" s="10">
        <v>210.89606424999999</v>
      </c>
      <c r="AK86" s="10">
        <v>165.96090698200001</v>
      </c>
      <c r="AL86" s="10">
        <v>187.24548924800001</v>
      </c>
      <c r="AM86" s="10">
        <v>171.09092712399999</v>
      </c>
      <c r="AN86" s="10">
        <v>190.72239939400001</v>
      </c>
      <c r="AO86" s="10">
        <v>122.603393555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50</v>
      </c>
      <c r="BE86" s="38"/>
      <c r="BF86" s="34" t="s">
        <v>37</v>
      </c>
      <c r="BG86" s="39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ht="10.199999999999999" x14ac:dyDescent="0.2">
      <c r="A87" s="32"/>
      <c r="B87" s="34">
        <v>17</v>
      </c>
      <c r="C87" s="34" t="s">
        <v>55</v>
      </c>
      <c r="D87" s="51" t="s">
        <v>37</v>
      </c>
      <c r="E87" s="36" t="s">
        <v>116</v>
      </c>
      <c r="F87" s="32"/>
      <c r="G87" s="37" t="s">
        <v>39</v>
      </c>
      <c r="H87" s="36" t="s">
        <v>117</v>
      </c>
      <c r="I87" s="55" t="s">
        <v>92</v>
      </c>
      <c r="J87" s="36">
        <v>50</v>
      </c>
      <c r="K87" s="36">
        <v>1</v>
      </c>
      <c r="L87" s="36" t="s">
        <v>45</v>
      </c>
      <c r="M87" s="36" t="s">
        <v>70</v>
      </c>
      <c r="N87" s="36" t="s">
        <v>77</v>
      </c>
      <c r="O87" s="36" t="s">
        <v>78</v>
      </c>
      <c r="P87" s="36">
        <v>0.4</v>
      </c>
      <c r="Q87" s="36" t="s">
        <v>79</v>
      </c>
      <c r="R87" s="55" t="s">
        <v>93</v>
      </c>
      <c r="S87" s="36" t="s">
        <v>51</v>
      </c>
      <c r="T87" s="36">
        <v>0.3</v>
      </c>
      <c r="U87" s="55" t="s">
        <v>93</v>
      </c>
      <c r="V87" s="36" t="s">
        <v>46</v>
      </c>
      <c r="W87" s="36" t="s">
        <v>80</v>
      </c>
      <c r="X87" s="36">
        <v>0.6</v>
      </c>
      <c r="Y87" s="55" t="s">
        <v>101</v>
      </c>
      <c r="Z87" s="36" t="s">
        <v>52</v>
      </c>
      <c r="AA87" s="34" t="s">
        <v>96</v>
      </c>
      <c r="AB87" s="34" t="s">
        <v>97</v>
      </c>
      <c r="AC87" s="36" t="s">
        <v>53</v>
      </c>
      <c r="AD87" s="36" t="s">
        <v>54</v>
      </c>
      <c r="AE87" s="38"/>
      <c r="AF87" s="10">
        <v>167.30880009500001</v>
      </c>
      <c r="AG87" s="10">
        <v>132.09104538</v>
      </c>
      <c r="AH87" s="10">
        <v>138.454982511</v>
      </c>
      <c r="AI87" s="10">
        <v>97.236719131499996</v>
      </c>
      <c r="AJ87" s="10">
        <v>108.40705245700001</v>
      </c>
      <c r="AK87" s="10">
        <v>65.200135231000004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49">
        <v>74.3224670293</v>
      </c>
      <c r="BC87" s="10">
        <v>21.310717642299998</v>
      </c>
      <c r="BD87" s="10">
        <v>29</v>
      </c>
      <c r="BE87" s="38"/>
      <c r="BF87" s="34" t="s">
        <v>37</v>
      </c>
      <c r="BG87" s="39" t="s">
        <v>119</v>
      </c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ht="10.199999999999999" x14ac:dyDescent="0.2">
      <c r="A88" s="32"/>
      <c r="B88" s="34">
        <v>18</v>
      </c>
      <c r="C88" s="34" t="s">
        <v>55</v>
      </c>
      <c r="D88" s="51" t="s">
        <v>37</v>
      </c>
      <c r="E88" s="36" t="s">
        <v>116</v>
      </c>
      <c r="F88" s="32"/>
      <c r="G88" s="37" t="s">
        <v>39</v>
      </c>
      <c r="H88" s="36" t="s">
        <v>117</v>
      </c>
      <c r="I88" s="55" t="s">
        <v>92</v>
      </c>
      <c r="J88" s="36">
        <v>50</v>
      </c>
      <c r="K88" s="36">
        <v>1</v>
      </c>
      <c r="L88" s="36" t="s">
        <v>45</v>
      </c>
      <c r="M88" s="36" t="s">
        <v>70</v>
      </c>
      <c r="N88" s="36" t="s">
        <v>77</v>
      </c>
      <c r="O88" s="36" t="s">
        <v>78</v>
      </c>
      <c r="P88" s="36">
        <v>0.4</v>
      </c>
      <c r="Q88" s="36" t="s">
        <v>79</v>
      </c>
      <c r="R88" s="55" t="s">
        <v>104</v>
      </c>
      <c r="S88" s="36" t="s">
        <v>51</v>
      </c>
      <c r="T88" s="36">
        <v>0.3</v>
      </c>
      <c r="U88" s="55" t="s">
        <v>104</v>
      </c>
      <c r="V88" s="36" t="s">
        <v>46</v>
      </c>
      <c r="W88" s="36" t="s">
        <v>80</v>
      </c>
      <c r="X88" s="36">
        <v>0.6</v>
      </c>
      <c r="Y88" s="55" t="s">
        <v>104</v>
      </c>
      <c r="Z88" s="36" t="s">
        <v>52</v>
      </c>
      <c r="AA88" s="34" t="s">
        <v>96</v>
      </c>
      <c r="AB88" s="34" t="s">
        <v>97</v>
      </c>
      <c r="AC88" s="36" t="s">
        <v>53</v>
      </c>
      <c r="AD88" s="36" t="s">
        <v>54</v>
      </c>
      <c r="AE88" s="38"/>
      <c r="AF88" s="56">
        <v>168.65747777600001</v>
      </c>
      <c r="AG88" s="56">
        <v>133.59002685499999</v>
      </c>
      <c r="AH88" s="56">
        <v>137.53531753600001</v>
      </c>
      <c r="AI88" s="56">
        <v>98.775894164999997</v>
      </c>
      <c r="AJ88" s="56">
        <v>111.009510905</v>
      </c>
      <c r="AK88" s="56">
        <v>66.794081687900004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49"/>
      <c r="BC88" s="10"/>
      <c r="BD88" s="10">
        <v>28</v>
      </c>
      <c r="BE88" s="38"/>
      <c r="BF88" s="34" t="s">
        <v>37</v>
      </c>
      <c r="BG88" s="39" t="s">
        <v>119</v>
      </c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ht="10.199999999999999" x14ac:dyDescent="0.2">
      <c r="A89" s="32"/>
      <c r="B89" s="34">
        <v>19</v>
      </c>
      <c r="C89" s="34" t="s">
        <v>55</v>
      </c>
      <c r="D89" s="51" t="s">
        <v>37</v>
      </c>
      <c r="E89" s="36" t="s">
        <v>116</v>
      </c>
      <c r="F89" s="32"/>
      <c r="G89" s="37" t="s">
        <v>39</v>
      </c>
      <c r="H89" s="36" t="s">
        <v>117</v>
      </c>
      <c r="I89" s="55" t="s">
        <v>92</v>
      </c>
      <c r="J89" s="36">
        <v>50</v>
      </c>
      <c r="K89" s="36">
        <v>1</v>
      </c>
      <c r="L89" s="36" t="s">
        <v>45</v>
      </c>
      <c r="M89" s="36" t="s">
        <v>70</v>
      </c>
      <c r="N89" s="36" t="s">
        <v>77</v>
      </c>
      <c r="O89" s="36" t="s">
        <v>78</v>
      </c>
      <c r="P89" s="36">
        <v>0.4</v>
      </c>
      <c r="Q89" s="36" t="s">
        <v>79</v>
      </c>
      <c r="R89" s="55" t="s">
        <v>93</v>
      </c>
      <c r="S89" s="36" t="s">
        <v>51</v>
      </c>
      <c r="T89" s="36">
        <v>0.3</v>
      </c>
      <c r="U89" s="55" t="s">
        <v>93</v>
      </c>
      <c r="V89" s="36" t="s">
        <v>46</v>
      </c>
      <c r="W89" s="36" t="s">
        <v>80</v>
      </c>
      <c r="X89" s="36">
        <v>0.6</v>
      </c>
      <c r="Y89" s="55" t="s">
        <v>104</v>
      </c>
      <c r="Z89" s="36" t="s">
        <v>52</v>
      </c>
      <c r="AA89" s="34" t="s">
        <v>96</v>
      </c>
      <c r="AB89" s="34" t="s">
        <v>97</v>
      </c>
      <c r="AC89" s="36" t="s">
        <v>53</v>
      </c>
      <c r="AD89" s="36" t="s">
        <v>54</v>
      </c>
      <c r="AE89" s="38"/>
      <c r="AF89" s="56">
        <v>166.53646239</v>
      </c>
      <c r="AG89" s="56">
        <v>131.139640808</v>
      </c>
      <c r="AH89" s="10">
        <v>135.51328831500001</v>
      </c>
      <c r="AI89" s="56">
        <v>96.3485145569</v>
      </c>
      <c r="AJ89" s="56">
        <v>108.80808556300001</v>
      </c>
      <c r="AK89" s="56">
        <v>64.371071815500002</v>
      </c>
      <c r="AL89" s="10">
        <v>76.248857731599998</v>
      </c>
      <c r="AM89" s="56">
        <v>19.469361960899999</v>
      </c>
      <c r="AN89" s="56">
        <v>71.043223530099993</v>
      </c>
      <c r="AO89" s="56">
        <v>11.830815318999999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49"/>
      <c r="BC89" s="10"/>
      <c r="BD89" s="10">
        <v>50</v>
      </c>
      <c r="BE89" s="38"/>
      <c r="BF89" s="34" t="s">
        <v>37</v>
      </c>
      <c r="BG89" s="39" t="s">
        <v>120</v>
      </c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ht="10.199999999999999" x14ac:dyDescent="0.2">
      <c r="A90" s="32"/>
      <c r="B90" s="34">
        <v>20</v>
      </c>
      <c r="C90" s="34" t="s">
        <v>55</v>
      </c>
      <c r="D90" s="51" t="s">
        <v>37</v>
      </c>
      <c r="E90" s="36" t="s">
        <v>116</v>
      </c>
      <c r="F90" s="32"/>
      <c r="G90" s="37" t="s">
        <v>39</v>
      </c>
      <c r="H90" s="36" t="s">
        <v>117</v>
      </c>
      <c r="I90" s="55" t="s">
        <v>92</v>
      </c>
      <c r="J90" s="36">
        <v>50</v>
      </c>
      <c r="K90" s="36">
        <v>1</v>
      </c>
      <c r="L90" s="36" t="s">
        <v>45</v>
      </c>
      <c r="M90" s="36" t="s">
        <v>70</v>
      </c>
      <c r="N90" s="36" t="s">
        <v>77</v>
      </c>
      <c r="O90" s="36" t="s">
        <v>78</v>
      </c>
      <c r="P90" s="36">
        <v>0.4</v>
      </c>
      <c r="Q90" s="36" t="s">
        <v>79</v>
      </c>
      <c r="R90" s="55" t="s">
        <v>93</v>
      </c>
      <c r="S90" s="36" t="s">
        <v>51</v>
      </c>
      <c r="T90" s="36">
        <v>0.3</v>
      </c>
      <c r="U90" s="55" t="s">
        <v>93</v>
      </c>
      <c r="V90" s="36" t="s">
        <v>46</v>
      </c>
      <c r="W90" s="36" t="s">
        <v>80</v>
      </c>
      <c r="X90" s="36">
        <v>0.6</v>
      </c>
      <c r="Y90" s="55" t="s">
        <v>93</v>
      </c>
      <c r="Z90" s="36" t="s">
        <v>52</v>
      </c>
      <c r="AA90" s="34" t="s">
        <v>111</v>
      </c>
      <c r="AB90" s="34" t="s">
        <v>97</v>
      </c>
      <c r="AC90" s="36" t="s">
        <v>53</v>
      </c>
      <c r="AD90" s="36" t="s">
        <v>54</v>
      </c>
      <c r="AE90" s="38"/>
      <c r="AF90" s="56">
        <v>466.59325866699999</v>
      </c>
      <c r="AG90" s="56">
        <v>2339.9533691400002</v>
      </c>
      <c r="AH90" s="56">
        <v>316.52565225000001</v>
      </c>
      <c r="AI90" s="56">
        <v>26.4007034302</v>
      </c>
      <c r="AJ90" s="56">
        <v>199.29391111499999</v>
      </c>
      <c r="AK90" s="56">
        <v>7.90375876427</v>
      </c>
      <c r="AL90" s="56">
        <v>177.00832268900001</v>
      </c>
      <c r="AM90" s="56">
        <v>8.7462119460099998</v>
      </c>
      <c r="AN90" s="10">
        <v>125.51622924999999</v>
      </c>
      <c r="AO90" s="56">
        <v>9.8502334952399995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49"/>
      <c r="BC90" s="10"/>
      <c r="BD90" s="10">
        <v>50</v>
      </c>
      <c r="BE90" s="38"/>
      <c r="BF90" s="34" t="s">
        <v>37</v>
      </c>
      <c r="BG90" s="39" t="s">
        <v>121</v>
      </c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ht="10.199999999999999" x14ac:dyDescent="0.2">
      <c r="A91" s="32"/>
      <c r="B91" s="34">
        <v>21</v>
      </c>
      <c r="C91" s="34" t="s">
        <v>55</v>
      </c>
      <c r="D91" s="51" t="s">
        <v>37</v>
      </c>
      <c r="E91" s="36" t="s">
        <v>116</v>
      </c>
      <c r="F91" s="32"/>
      <c r="G91" s="37" t="s">
        <v>39</v>
      </c>
      <c r="H91" s="36" t="s">
        <v>117</v>
      </c>
      <c r="I91" s="55" t="s">
        <v>92</v>
      </c>
      <c r="J91" s="36">
        <v>50</v>
      </c>
      <c r="K91" s="36">
        <v>1</v>
      </c>
      <c r="L91" s="36" t="s">
        <v>45</v>
      </c>
      <c r="M91" s="36" t="s">
        <v>70</v>
      </c>
      <c r="N91" s="36" t="s">
        <v>77</v>
      </c>
      <c r="O91" s="36" t="s">
        <v>78</v>
      </c>
      <c r="P91" s="55">
        <v>0.3</v>
      </c>
      <c r="Q91" s="36" t="s">
        <v>79</v>
      </c>
      <c r="R91" s="55" t="s">
        <v>93</v>
      </c>
      <c r="S91" s="36" t="s">
        <v>51</v>
      </c>
      <c r="T91" s="55">
        <v>0.2</v>
      </c>
      <c r="U91" s="55" t="s">
        <v>93</v>
      </c>
      <c r="V91" s="36" t="s">
        <v>46</v>
      </c>
      <c r="W91" s="36" t="s">
        <v>80</v>
      </c>
      <c r="X91" s="36">
        <v>0.6</v>
      </c>
      <c r="Y91" s="55" t="s">
        <v>93</v>
      </c>
      <c r="Z91" s="36" t="s">
        <v>52</v>
      </c>
      <c r="AA91" s="34" t="s">
        <v>111</v>
      </c>
      <c r="AB91" s="34" t="s">
        <v>113</v>
      </c>
      <c r="AC91" s="36" t="s">
        <v>53</v>
      </c>
      <c r="AD91" s="36" t="s">
        <v>54</v>
      </c>
      <c r="AE91" s="38"/>
      <c r="AF91" s="56">
        <v>516.70497945099999</v>
      </c>
      <c r="AG91" s="56">
        <v>4276.9228515599998</v>
      </c>
      <c r="AH91" s="56">
        <v>570.22003580700004</v>
      </c>
      <c r="AI91" s="56">
        <v>643503.40625</v>
      </c>
      <c r="AJ91" s="56">
        <v>307.52556117400002</v>
      </c>
      <c r="AK91" s="56">
        <v>6.3012461662300003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49">
        <v>240.22511809700001</v>
      </c>
      <c r="BC91" s="10">
        <v>29.208317756700001</v>
      </c>
      <c r="BD91" s="10">
        <v>29</v>
      </c>
      <c r="BE91" s="38"/>
      <c r="BF91" s="34" t="s">
        <v>37</v>
      </c>
      <c r="BG91" s="39" t="s">
        <v>119</v>
      </c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ht="10.199999999999999" x14ac:dyDescent="0.2">
      <c r="A92" s="32"/>
      <c r="B92" s="34">
        <v>22</v>
      </c>
      <c r="C92" s="34" t="s">
        <v>55</v>
      </c>
      <c r="D92" s="51" t="s">
        <v>37</v>
      </c>
      <c r="E92" s="36" t="s">
        <v>116</v>
      </c>
      <c r="F92" s="32"/>
      <c r="G92" s="37" t="s">
        <v>39</v>
      </c>
      <c r="H92" s="36" t="s">
        <v>117</v>
      </c>
      <c r="I92" s="55" t="s">
        <v>92</v>
      </c>
      <c r="J92" s="36">
        <v>50</v>
      </c>
      <c r="K92" s="36">
        <v>1</v>
      </c>
      <c r="L92" s="36" t="s">
        <v>45</v>
      </c>
      <c r="M92" s="36" t="s">
        <v>70</v>
      </c>
      <c r="N92" s="36" t="s">
        <v>77</v>
      </c>
      <c r="O92" s="36" t="s">
        <v>78</v>
      </c>
      <c r="P92" s="55">
        <v>0.3</v>
      </c>
      <c r="Q92" s="36" t="s">
        <v>79</v>
      </c>
      <c r="R92" s="55" t="s">
        <v>93</v>
      </c>
      <c r="S92" s="36" t="s">
        <v>51</v>
      </c>
      <c r="T92" s="55">
        <v>0.2</v>
      </c>
      <c r="U92" s="55" t="s">
        <v>93</v>
      </c>
      <c r="V92" s="36" t="s">
        <v>46</v>
      </c>
      <c r="W92" s="36" t="s">
        <v>80</v>
      </c>
      <c r="X92" s="36">
        <v>0.6</v>
      </c>
      <c r="Y92" s="55" t="s">
        <v>114</v>
      </c>
      <c r="Z92" s="36" t="s">
        <v>52</v>
      </c>
      <c r="AA92" s="34" t="s">
        <v>111</v>
      </c>
      <c r="AB92" s="34" t="s">
        <v>113</v>
      </c>
      <c r="AC92" s="36" t="s">
        <v>53</v>
      </c>
      <c r="AD92" s="36" t="s">
        <v>54</v>
      </c>
      <c r="AE92" s="38"/>
      <c r="AF92" s="56">
        <v>2855.6061930300002</v>
      </c>
      <c r="AG92" s="56">
        <v>4475.7385253900002</v>
      </c>
      <c r="AH92" s="56">
        <v>2881.5771158900002</v>
      </c>
      <c r="AI92" s="56">
        <v>155051.386719</v>
      </c>
      <c r="AJ92" s="56">
        <v>72.424685776700002</v>
      </c>
      <c r="AK92" s="56">
        <v>14.559167608599999</v>
      </c>
      <c r="AL92" s="56">
        <v>126.608608657</v>
      </c>
      <c r="AM92" s="56">
        <v>8.3098644018200005</v>
      </c>
      <c r="AN92" s="56">
        <v>174.39636702499999</v>
      </c>
      <c r="AO92" s="56">
        <v>10.9181387164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49"/>
      <c r="BC92" s="10"/>
      <c r="BD92" s="10">
        <v>50</v>
      </c>
      <c r="BE92" s="38"/>
      <c r="BF92" s="34" t="s">
        <v>37</v>
      </c>
      <c r="BG92" s="39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ht="10.199999999999999" x14ac:dyDescent="0.2">
      <c r="A93" s="32"/>
      <c r="B93" s="34">
        <v>23</v>
      </c>
      <c r="C93" s="34" t="s">
        <v>55</v>
      </c>
      <c r="D93" s="51" t="s">
        <v>37</v>
      </c>
      <c r="E93" s="36" t="s">
        <v>116</v>
      </c>
      <c r="F93" s="32"/>
      <c r="G93" s="37" t="s">
        <v>39</v>
      </c>
      <c r="H93" s="36" t="s">
        <v>117</v>
      </c>
      <c r="I93" s="55" t="s">
        <v>92</v>
      </c>
      <c r="J93" s="36">
        <v>50</v>
      </c>
      <c r="K93" s="36">
        <v>1</v>
      </c>
      <c r="L93" s="36" t="s">
        <v>45</v>
      </c>
      <c r="M93" s="36" t="s">
        <v>70</v>
      </c>
      <c r="N93" s="36" t="s">
        <v>77</v>
      </c>
      <c r="O93" s="36" t="s">
        <v>78</v>
      </c>
      <c r="P93" s="55">
        <v>0.3</v>
      </c>
      <c r="Q93" s="36" t="s">
        <v>79</v>
      </c>
      <c r="R93" s="55" t="s">
        <v>114</v>
      </c>
      <c r="S93" s="36" t="s">
        <v>51</v>
      </c>
      <c r="T93" s="55">
        <v>0.2</v>
      </c>
      <c r="U93" s="55" t="s">
        <v>114</v>
      </c>
      <c r="V93" s="36" t="s">
        <v>46</v>
      </c>
      <c r="W93" s="36" t="s">
        <v>80</v>
      </c>
      <c r="X93" s="36">
        <v>0.6</v>
      </c>
      <c r="Y93" s="55" t="s">
        <v>115</v>
      </c>
      <c r="Z93" s="36" t="s">
        <v>52</v>
      </c>
      <c r="AA93" s="34" t="s">
        <v>111</v>
      </c>
      <c r="AB93" s="34" t="s">
        <v>113</v>
      </c>
      <c r="AC93" s="36" t="s">
        <v>53</v>
      </c>
      <c r="AD93" s="36" t="s">
        <v>54</v>
      </c>
      <c r="AE93" s="38"/>
      <c r="AF93" s="56">
        <v>5862.0328613299998</v>
      </c>
      <c r="AG93" s="56">
        <v>15239.6889648</v>
      </c>
      <c r="AH93" s="56">
        <v>5733.1167317700001</v>
      </c>
      <c r="AI93" s="56">
        <v>52690.390625</v>
      </c>
      <c r="AJ93" s="56">
        <v>114.48186584299999</v>
      </c>
      <c r="AK93" s="56">
        <v>7.0333166122400002</v>
      </c>
      <c r="AL93" s="56">
        <v>135.467036573</v>
      </c>
      <c r="AM93" s="56">
        <v>8.13075625896</v>
      </c>
      <c r="AN93" s="56">
        <v>132.30524036400001</v>
      </c>
      <c r="AO93" s="56">
        <v>7.2268090248099996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49"/>
      <c r="BC93" s="49"/>
      <c r="BD93" s="10">
        <v>50</v>
      </c>
      <c r="BE93" s="38"/>
      <c r="BF93" s="34" t="s">
        <v>37</v>
      </c>
      <c r="BG93" s="39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ht="4.95" customHeight="1" x14ac:dyDescent="0.2">
      <c r="A94" s="32"/>
      <c r="B94" s="38"/>
      <c r="C94" s="38"/>
      <c r="D94" s="40"/>
      <c r="E94" s="38"/>
      <c r="F94" s="32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</row>
    <row r="95" spans="1:80" s="46" customFormat="1" ht="10.199999999999999" x14ac:dyDescent="0.2">
      <c r="A95" s="32"/>
      <c r="B95" s="32" t="s">
        <v>41</v>
      </c>
      <c r="C95" s="32"/>
      <c r="D95" s="43"/>
      <c r="E95" s="32" t="s">
        <v>122</v>
      </c>
      <c r="F95" s="32"/>
      <c r="G95" s="4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32"/>
      <c r="BF95" s="44"/>
      <c r="BG95" s="45"/>
      <c r="BH95" s="44"/>
      <c r="BI95" s="44"/>
      <c r="BJ95" s="44"/>
      <c r="BK95" s="44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</row>
    <row r="96" spans="1:80" ht="10.199999999999999" x14ac:dyDescent="0.2">
      <c r="A96" s="32"/>
      <c r="B96" s="34"/>
      <c r="C96" s="34"/>
      <c r="D96" s="51"/>
      <c r="E96" s="34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8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38"/>
      <c r="BF96" s="34"/>
      <c r="BG96" s="39"/>
      <c r="BH96" s="34"/>
      <c r="BI96" s="34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</row>
    <row r="97" spans="1:75" ht="10.199999999999999" x14ac:dyDescent="0.2">
      <c r="A97" s="32"/>
      <c r="B97" s="34"/>
      <c r="C97" s="34"/>
      <c r="D97" s="51"/>
      <c r="E97" s="34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38"/>
      <c r="BF97" s="34"/>
      <c r="BG97" s="39"/>
      <c r="BH97" s="34"/>
      <c r="BI97" s="34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</row>
    <row r="98" spans="1:75" ht="10.199999999999999" x14ac:dyDescent="0.2">
      <c r="A98" s="32"/>
      <c r="B98" s="34"/>
      <c r="C98" s="34"/>
      <c r="D98" s="51"/>
      <c r="E98" s="34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8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38"/>
      <c r="BF98" s="34"/>
      <c r="BG98" s="39"/>
      <c r="BH98" s="34"/>
      <c r="BI98" s="34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</row>
    <row r="99" spans="1:75" ht="10.199999999999999" x14ac:dyDescent="0.2">
      <c r="A99" s="32"/>
      <c r="B99" s="34"/>
      <c r="C99" s="34"/>
      <c r="D99" s="51"/>
      <c r="E99" s="34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8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38"/>
      <c r="BF99" s="34"/>
      <c r="BG99" s="39"/>
      <c r="BH99" s="34"/>
      <c r="BI99" s="34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</row>
    <row r="100" spans="1:75" ht="10.199999999999999" x14ac:dyDescent="0.2">
      <c r="A100" s="32"/>
      <c r="B100" s="34"/>
      <c r="C100" s="34"/>
      <c r="D100" s="51"/>
      <c r="E100" s="34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8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38"/>
      <c r="BF100" s="34"/>
      <c r="BG100" s="95"/>
      <c r="BH100" s="34"/>
      <c r="BI100" s="34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</row>
    <row r="101" spans="1:75" ht="10.199999999999999" x14ac:dyDescent="0.2">
      <c r="A101" s="32"/>
      <c r="B101" s="34"/>
      <c r="C101" s="34"/>
      <c r="D101" s="51"/>
      <c r="E101" s="34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8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38"/>
      <c r="BF101" s="34"/>
      <c r="BG101" s="96"/>
      <c r="BH101" s="34"/>
      <c r="BI101" s="34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</row>
    <row r="102" spans="1:75" ht="10.199999999999999" x14ac:dyDescent="0.2">
      <c r="A102" s="32"/>
      <c r="B102" s="34"/>
      <c r="C102" s="34"/>
      <c r="D102" s="51"/>
      <c r="E102" s="34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 t="s">
        <v>152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8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38"/>
      <c r="BF102" s="34"/>
      <c r="BG102" s="96"/>
      <c r="BH102" s="34"/>
      <c r="BI102" s="34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</row>
    <row r="103" spans="1:75" ht="10.199999999999999" x14ac:dyDescent="0.2">
      <c r="A103" s="32"/>
      <c r="B103" s="34"/>
      <c r="C103" s="34"/>
      <c r="D103" s="51"/>
      <c r="E103" s="34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 t="s">
        <v>153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8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38"/>
      <c r="BF103" s="34"/>
      <c r="BG103" s="96"/>
      <c r="BH103" s="34"/>
      <c r="BI103" s="34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</row>
    <row r="104" spans="1:75" ht="10.199999999999999" x14ac:dyDescent="0.2">
      <c r="A104" s="32"/>
      <c r="B104" s="34"/>
      <c r="C104" s="34"/>
      <c r="D104" s="51"/>
      <c r="E104" s="34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 t="s">
        <v>154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8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38"/>
      <c r="BF104" s="34"/>
      <c r="BG104" s="96"/>
      <c r="BH104" s="34"/>
      <c r="BI104" s="34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</row>
    <row r="105" spans="1:75" ht="10.199999999999999" x14ac:dyDescent="0.2">
      <c r="A105" s="32"/>
      <c r="B105" s="34"/>
      <c r="C105" s="34"/>
      <c r="D105" s="51"/>
      <c r="E105" s="34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 t="s">
        <v>155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8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38"/>
      <c r="BF105" s="34"/>
      <c r="BG105" s="96"/>
      <c r="BH105" s="34"/>
      <c r="BI105" s="34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</row>
    <row r="106" spans="1:75" ht="10.199999999999999" x14ac:dyDescent="0.2">
      <c r="A106" s="32"/>
      <c r="B106" s="34"/>
      <c r="C106" s="34"/>
      <c r="D106" s="51"/>
      <c r="E106" s="34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 t="s">
        <v>156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8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38"/>
      <c r="BF106" s="34"/>
      <c r="BG106" s="96"/>
      <c r="BH106" s="34"/>
      <c r="BI106" s="34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</row>
    <row r="107" spans="1:75" ht="10.199999999999999" x14ac:dyDescent="0.2">
      <c r="A107" s="32"/>
      <c r="B107" s="34"/>
      <c r="C107" s="34"/>
      <c r="D107" s="51"/>
      <c r="E107" s="34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 t="s">
        <v>157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8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38"/>
      <c r="BF107" s="34"/>
      <c r="BG107" s="96"/>
      <c r="BH107" s="34"/>
      <c r="BI107" s="34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</row>
    <row r="108" spans="1:75" ht="10.199999999999999" x14ac:dyDescent="0.2">
      <c r="A108" s="32"/>
      <c r="B108" s="34"/>
      <c r="C108" s="34"/>
      <c r="D108" s="51"/>
      <c r="E108" s="34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 t="s">
        <v>158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8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38"/>
      <c r="BF108" s="34"/>
      <c r="BG108" s="96"/>
      <c r="BH108" s="34"/>
      <c r="BI108" s="34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</row>
    <row r="109" spans="1:75" ht="10.199999999999999" x14ac:dyDescent="0.2">
      <c r="A109" s="32"/>
      <c r="B109" s="34"/>
      <c r="C109" s="34"/>
      <c r="D109" s="51"/>
      <c r="E109" s="34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 t="s">
        <v>159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8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38"/>
      <c r="BF109" s="34"/>
      <c r="BG109" s="96"/>
      <c r="BH109" s="34"/>
      <c r="BI109" s="34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</row>
    <row r="110" spans="1:75" ht="10.199999999999999" x14ac:dyDescent="0.2">
      <c r="A110" s="32"/>
      <c r="B110" s="34"/>
      <c r="C110" s="34"/>
      <c r="D110" s="51"/>
      <c r="E110" s="34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160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8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38"/>
      <c r="BF110" s="34"/>
      <c r="BG110" s="96"/>
      <c r="BH110" s="34"/>
      <c r="BI110" s="34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</row>
    <row r="111" spans="1:75" ht="10.199999999999999" x14ac:dyDescent="0.2">
      <c r="A111" s="32"/>
      <c r="B111" s="34"/>
      <c r="C111" s="34"/>
      <c r="D111" s="51"/>
      <c r="E111" s="34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 t="s">
        <v>161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8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38"/>
      <c r="BF111" s="34"/>
      <c r="BG111" s="96"/>
      <c r="BH111" s="34"/>
      <c r="BI111" s="34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</row>
    <row r="112" spans="1:75" ht="10.199999999999999" x14ac:dyDescent="0.2">
      <c r="A112" s="32"/>
      <c r="B112" s="34"/>
      <c r="C112" s="34"/>
      <c r="D112" s="51"/>
      <c r="E112" s="34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 t="s">
        <v>162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8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38"/>
      <c r="BF112" s="34"/>
      <c r="BG112" s="96"/>
      <c r="BH112" s="34"/>
      <c r="BI112" s="34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</row>
    <row r="113" spans="1:75" ht="10.199999999999999" x14ac:dyDescent="0.2">
      <c r="A113" s="32"/>
      <c r="B113" s="34"/>
      <c r="C113" s="34"/>
      <c r="D113" s="51"/>
      <c r="E113" s="34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 t="s">
        <v>163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8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38"/>
      <c r="BF113" s="34"/>
      <c r="BG113" s="96"/>
      <c r="BH113" s="34"/>
      <c r="BI113" s="34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</row>
    <row r="114" spans="1:75" ht="10.199999999999999" x14ac:dyDescent="0.2">
      <c r="A114" s="32"/>
      <c r="B114" s="34"/>
      <c r="C114" s="34"/>
      <c r="D114" s="51"/>
      <c r="E114" s="34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 t="s">
        <v>164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8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38"/>
      <c r="BF114" s="34"/>
      <c r="BG114" s="96"/>
      <c r="BH114" s="34"/>
      <c r="BI114" s="34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</row>
    <row r="115" spans="1:75" ht="10.199999999999999" x14ac:dyDescent="0.2">
      <c r="A115" s="32"/>
      <c r="B115" s="34"/>
      <c r="C115" s="34"/>
      <c r="D115" s="51"/>
      <c r="E115" s="34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 t="s">
        <v>165</v>
      </c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8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38"/>
      <c r="BF115" s="34"/>
      <c r="BG115" s="96"/>
      <c r="BH115" s="34"/>
      <c r="BI115" s="34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</row>
    <row r="116" spans="1:75" ht="10.199999999999999" x14ac:dyDescent="0.2">
      <c r="A116" s="32"/>
      <c r="B116" s="34"/>
      <c r="C116" s="34"/>
      <c r="D116" s="51"/>
      <c r="E116" s="34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 t="s">
        <v>166</v>
      </c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8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38"/>
      <c r="BF116" s="34"/>
      <c r="BG116" s="96"/>
      <c r="BH116" s="34"/>
      <c r="BI116" s="34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</row>
    <row r="117" spans="1:75" ht="10.199999999999999" x14ac:dyDescent="0.2">
      <c r="A117" s="32"/>
      <c r="B117" s="34"/>
      <c r="C117" s="34"/>
      <c r="D117" s="51"/>
      <c r="E117" s="34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8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38"/>
      <c r="BF117" s="34"/>
      <c r="BG117" s="96"/>
      <c r="BH117" s="34"/>
      <c r="BI117" s="34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</row>
    <row r="118" spans="1:75" ht="10.199999999999999" x14ac:dyDescent="0.2">
      <c r="A118" s="32"/>
      <c r="B118" s="34"/>
      <c r="C118" s="34"/>
      <c r="D118" s="51"/>
      <c r="E118" s="34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8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38"/>
      <c r="BF118" s="34"/>
      <c r="BG118" s="96"/>
      <c r="BH118" s="34"/>
      <c r="BI118" s="34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</row>
    <row r="119" spans="1:75" ht="10.199999999999999" x14ac:dyDescent="0.2">
      <c r="A119" s="32"/>
      <c r="B119" s="34"/>
      <c r="C119" s="34"/>
      <c r="D119" s="51"/>
      <c r="E119" s="34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8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38"/>
      <c r="BF119" s="34"/>
      <c r="BG119" s="96"/>
      <c r="BH119" s="34"/>
      <c r="BI119" s="34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</row>
    <row r="120" spans="1:75" ht="10.199999999999999" x14ac:dyDescent="0.2">
      <c r="A120" s="32"/>
      <c r="B120" s="34"/>
      <c r="C120" s="34"/>
      <c r="D120" s="51"/>
      <c r="E120" s="34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8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38"/>
      <c r="BF120" s="34"/>
      <c r="BG120" s="96"/>
      <c r="BH120" s="34"/>
      <c r="BI120" s="34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</row>
    <row r="121" spans="1:75" ht="10.199999999999999" x14ac:dyDescent="0.2">
      <c r="A121" s="32"/>
      <c r="B121" s="34"/>
      <c r="C121" s="34"/>
      <c r="D121" s="51"/>
      <c r="E121" s="34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8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38"/>
      <c r="BF121" s="34"/>
      <c r="BG121" s="39"/>
      <c r="BH121" s="34"/>
      <c r="BI121" s="34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</row>
    <row r="122" spans="1:75" ht="10.199999999999999" x14ac:dyDescent="0.2">
      <c r="A122" s="32"/>
      <c r="B122" s="34"/>
      <c r="C122" s="34"/>
      <c r="D122" s="51"/>
      <c r="E122" s="34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8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38"/>
      <c r="BF122" s="34"/>
      <c r="BG122" s="39"/>
      <c r="BH122" s="34"/>
      <c r="BI122" s="34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</row>
    <row r="123" spans="1:75" ht="10.199999999999999" x14ac:dyDescent="0.2">
      <c r="A123" s="32"/>
      <c r="B123" s="34"/>
      <c r="C123" s="34"/>
      <c r="D123" s="51"/>
      <c r="E123" s="34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8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38"/>
      <c r="BF123" s="34"/>
      <c r="BG123" s="39"/>
      <c r="BH123" s="34"/>
      <c r="BI123" s="34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</row>
    <row r="124" spans="1:75" ht="10.199999999999999" x14ac:dyDescent="0.2">
      <c r="A124" s="32"/>
      <c r="B124" s="34"/>
      <c r="C124" s="34"/>
      <c r="D124" s="51"/>
      <c r="E124" s="34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8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38"/>
      <c r="BF124" s="34"/>
      <c r="BG124" s="39"/>
      <c r="BH124" s="34"/>
      <c r="BI124" s="34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</row>
    <row r="125" spans="1:75" ht="10.199999999999999" x14ac:dyDescent="0.2">
      <c r="A125" s="32"/>
      <c r="B125" s="34"/>
      <c r="C125" s="34"/>
      <c r="D125" s="51"/>
      <c r="E125" s="34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8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38"/>
      <c r="BF125" s="34"/>
      <c r="BG125" s="39"/>
      <c r="BH125" s="34"/>
      <c r="BI125" s="34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</row>
    <row r="126" spans="1:75" ht="10.199999999999999" x14ac:dyDescent="0.2">
      <c r="A126" s="32"/>
      <c r="B126" s="34"/>
      <c r="C126" s="34"/>
      <c r="D126" s="51"/>
      <c r="E126" s="34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8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38"/>
      <c r="BF126" s="34"/>
      <c r="BG126" s="39"/>
      <c r="BH126" s="34"/>
      <c r="BI126" s="34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</row>
    <row r="127" spans="1:75" ht="10.199999999999999" x14ac:dyDescent="0.2">
      <c r="A127" s="32"/>
      <c r="B127" s="34"/>
      <c r="C127" s="34"/>
      <c r="D127" s="51"/>
      <c r="E127" s="34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38"/>
      <c r="BF127" s="34"/>
      <c r="BG127" s="39"/>
      <c r="BH127" s="34"/>
      <c r="BI127" s="34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</row>
    <row r="128" spans="1:75" ht="10.199999999999999" x14ac:dyDescent="0.2">
      <c r="A128" s="32"/>
      <c r="B128" s="34"/>
      <c r="C128" s="34"/>
      <c r="D128" s="51"/>
      <c r="E128" s="34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8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38"/>
      <c r="BF128" s="34"/>
      <c r="BG128" s="39"/>
      <c r="BH128" s="34"/>
      <c r="BI128" s="34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</row>
    <row r="129" spans="1:75" ht="10.199999999999999" x14ac:dyDescent="0.2">
      <c r="A129" s="32"/>
      <c r="B129" s="34"/>
      <c r="C129" s="34"/>
      <c r="D129" s="51"/>
      <c r="E129" s="34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8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38"/>
      <c r="BF129" s="34"/>
      <c r="BG129" s="39"/>
      <c r="BH129" s="34"/>
      <c r="BI129" s="34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</row>
    <row r="130" spans="1:75" ht="10.199999999999999" x14ac:dyDescent="0.2">
      <c r="A130" s="32"/>
      <c r="B130" s="34"/>
      <c r="C130" s="34"/>
      <c r="D130" s="51"/>
      <c r="E130" s="34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8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38"/>
      <c r="BF130" s="34"/>
      <c r="BG130" s="39"/>
      <c r="BH130" s="34"/>
      <c r="BI130" s="34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</row>
    <row r="131" spans="1:75" ht="10.199999999999999" x14ac:dyDescent="0.2">
      <c r="A131" s="32"/>
      <c r="B131" s="34"/>
      <c r="C131" s="34"/>
      <c r="D131" s="51"/>
      <c r="E131" s="34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8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38"/>
      <c r="BF131" s="34"/>
      <c r="BG131" s="39"/>
      <c r="BH131" s="34"/>
      <c r="BI131" s="34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</row>
    <row r="132" spans="1:75" ht="10.199999999999999" x14ac:dyDescent="0.2">
      <c r="A132" s="32"/>
      <c r="B132" s="34"/>
      <c r="C132" s="34"/>
      <c r="D132" s="51"/>
      <c r="E132" s="34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8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38"/>
      <c r="BF132" s="34"/>
      <c r="BG132" s="39"/>
      <c r="BH132" s="34"/>
      <c r="BI132" s="34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</row>
    <row r="133" spans="1:75" ht="10.199999999999999" x14ac:dyDescent="0.2">
      <c r="A133" s="32"/>
      <c r="B133" s="34"/>
      <c r="C133" s="34"/>
      <c r="D133" s="51"/>
      <c r="E133" s="34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8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38"/>
      <c r="BF133" s="34"/>
      <c r="BG133" s="39"/>
      <c r="BH133" s="34"/>
      <c r="BI133" s="34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</row>
    <row r="134" spans="1:75" ht="10.199999999999999" x14ac:dyDescent="0.2">
      <c r="A134" s="32"/>
      <c r="B134" s="34"/>
      <c r="C134" s="34"/>
      <c r="D134" s="51"/>
      <c r="E134" s="34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8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38"/>
      <c r="BF134" s="34"/>
      <c r="BG134" s="39"/>
      <c r="BH134" s="34"/>
      <c r="BI134" s="34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</row>
    <row r="135" spans="1:75" ht="10.199999999999999" x14ac:dyDescent="0.2">
      <c r="A135" s="32"/>
      <c r="B135" s="34"/>
      <c r="C135" s="34"/>
      <c r="D135" s="51"/>
      <c r="E135" s="34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8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38"/>
      <c r="BF135" s="34"/>
      <c r="BG135" s="39"/>
      <c r="BH135" s="34"/>
      <c r="BI135" s="34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</row>
    <row r="136" spans="1:75" ht="10.199999999999999" x14ac:dyDescent="0.2">
      <c r="A136" s="32"/>
      <c r="B136" s="34"/>
      <c r="C136" s="34"/>
      <c r="D136" s="51"/>
      <c r="E136" s="34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8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38"/>
      <c r="BF136" s="34"/>
      <c r="BG136" s="39"/>
      <c r="BH136" s="34"/>
      <c r="BI136" s="34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</row>
    <row r="137" spans="1:75" ht="10.199999999999999" x14ac:dyDescent="0.2">
      <c r="A137" s="32"/>
      <c r="B137" s="34"/>
      <c r="C137" s="34"/>
      <c r="D137" s="51"/>
      <c r="E137" s="34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8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38"/>
      <c r="BF137" s="34"/>
      <c r="BG137" s="39"/>
      <c r="BH137" s="34"/>
      <c r="BI137" s="34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</row>
    <row r="138" spans="1:75" ht="10.199999999999999" x14ac:dyDescent="0.2">
      <c r="A138" s="32"/>
      <c r="B138" s="34"/>
      <c r="C138" s="34"/>
      <c r="D138" s="51"/>
      <c r="E138" s="34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8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38"/>
      <c r="BF138" s="34"/>
      <c r="BG138" s="39"/>
      <c r="BH138" s="34"/>
      <c r="BI138" s="34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</row>
    <row r="139" spans="1:75" ht="10.199999999999999" x14ac:dyDescent="0.2">
      <c r="A139" s="32"/>
      <c r="B139" s="34"/>
      <c r="C139" s="34"/>
      <c r="D139" s="51"/>
      <c r="E139" s="34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8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38"/>
      <c r="BF139" s="34"/>
      <c r="BG139" s="39"/>
      <c r="BH139" s="34"/>
      <c r="BI139" s="34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</row>
    <row r="140" spans="1:75" ht="10.199999999999999" x14ac:dyDescent="0.2">
      <c r="A140" s="32"/>
      <c r="B140" s="34"/>
      <c r="C140" s="34"/>
      <c r="D140" s="51"/>
      <c r="E140" s="34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8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38"/>
      <c r="BF140" s="34"/>
      <c r="BG140" s="39"/>
      <c r="BH140" s="34"/>
      <c r="BI140" s="34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</row>
    <row r="141" spans="1:75" ht="10.199999999999999" x14ac:dyDescent="0.2">
      <c r="A141" s="32"/>
      <c r="B141" s="34"/>
      <c r="C141" s="34"/>
      <c r="D141" s="51"/>
      <c r="E141" s="34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8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38"/>
      <c r="BF141" s="34"/>
      <c r="BG141" s="39"/>
      <c r="BH141" s="34"/>
      <c r="BI141" s="34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</row>
    <row r="142" spans="1:75" ht="10.199999999999999" x14ac:dyDescent="0.2">
      <c r="A142" s="32"/>
      <c r="B142" s="34"/>
      <c r="C142" s="34"/>
      <c r="D142" s="51"/>
      <c r="E142" s="34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8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38"/>
      <c r="BF142" s="34"/>
      <c r="BG142" s="39"/>
      <c r="BH142" s="34"/>
      <c r="BI142" s="34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</row>
    <row r="143" spans="1:75" ht="10.199999999999999" x14ac:dyDescent="0.2">
      <c r="A143" s="32"/>
      <c r="B143" s="34"/>
      <c r="C143" s="34"/>
      <c r="D143" s="51"/>
      <c r="E143" s="34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8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38"/>
      <c r="BF143" s="34"/>
      <c r="BG143" s="39"/>
      <c r="BH143" s="34"/>
      <c r="BI143" s="34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</row>
    <row r="144" spans="1:75" ht="10.199999999999999" x14ac:dyDescent="0.2">
      <c r="A144" s="32"/>
      <c r="B144" s="34"/>
      <c r="C144" s="34"/>
      <c r="D144" s="51"/>
      <c r="E144" s="34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8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38"/>
      <c r="BF144" s="34"/>
      <c r="BG144" s="39"/>
      <c r="BH144" s="34"/>
      <c r="BI144" s="34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</row>
    <row r="145" spans="1:75" ht="10.199999999999999" x14ac:dyDescent="0.2">
      <c r="A145" s="32"/>
      <c r="B145" s="34"/>
      <c r="C145" s="34"/>
      <c r="D145" s="51"/>
      <c r="E145" s="34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8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38"/>
      <c r="BF145" s="34"/>
      <c r="BG145" s="39"/>
      <c r="BH145" s="34"/>
      <c r="BI145" s="34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</row>
    <row r="146" spans="1:75" ht="10.199999999999999" x14ac:dyDescent="0.2">
      <c r="A146" s="32"/>
      <c r="B146" s="34"/>
      <c r="C146" s="34"/>
      <c r="D146" s="51"/>
      <c r="E146" s="34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8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38"/>
      <c r="BF146" s="34"/>
      <c r="BG146" s="39"/>
      <c r="BH146" s="34"/>
      <c r="BI146" s="34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</row>
    <row r="147" spans="1:75" ht="10.199999999999999" x14ac:dyDescent="0.2">
      <c r="A147" s="32"/>
      <c r="B147" s="34"/>
      <c r="C147" s="34"/>
      <c r="D147" s="51"/>
      <c r="E147" s="34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8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38"/>
      <c r="BF147" s="34"/>
      <c r="BG147" s="39"/>
      <c r="BH147" s="34"/>
      <c r="BI147" s="34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</row>
    <row r="148" spans="1:75" ht="10.199999999999999" x14ac:dyDescent="0.2">
      <c r="A148" s="32"/>
      <c r="B148" s="34"/>
      <c r="C148" s="34"/>
      <c r="D148" s="51"/>
      <c r="E148" s="34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8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38"/>
      <c r="BF148" s="34"/>
      <c r="BG148" s="39"/>
      <c r="BH148" s="34"/>
      <c r="BI148" s="34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</row>
    <row r="149" spans="1:75" ht="10.199999999999999" x14ac:dyDescent="0.2">
      <c r="A149" s="32"/>
      <c r="B149" s="34"/>
      <c r="C149" s="34"/>
      <c r="D149" s="51"/>
      <c r="E149" s="34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8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38"/>
      <c r="BF149" s="34"/>
      <c r="BG149" s="39"/>
      <c r="BH149" s="34"/>
      <c r="BI149" s="34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</row>
    <row r="150" spans="1:75" ht="10.199999999999999" x14ac:dyDescent="0.2">
      <c r="A150" s="32"/>
      <c r="B150" s="34"/>
      <c r="C150" s="34"/>
      <c r="D150" s="51"/>
      <c r="E150" s="34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8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38"/>
      <c r="BF150" s="34"/>
      <c r="BG150" s="39"/>
      <c r="BH150" s="34"/>
      <c r="BI150" s="34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</row>
    <row r="151" spans="1:75" ht="10.199999999999999" x14ac:dyDescent="0.2">
      <c r="A151" s="32"/>
      <c r="B151" s="34"/>
      <c r="C151" s="34"/>
      <c r="D151" s="51"/>
      <c r="E151" s="34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8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38"/>
      <c r="BF151" s="34"/>
      <c r="BG151" s="39"/>
      <c r="BH151" s="34"/>
      <c r="BI151" s="34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</row>
    <row r="152" spans="1:75" ht="10.199999999999999" x14ac:dyDescent="0.2">
      <c r="A152" s="32"/>
      <c r="B152" s="34"/>
      <c r="C152" s="34"/>
      <c r="D152" s="51"/>
      <c r="E152" s="34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8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38"/>
      <c r="BF152" s="34"/>
      <c r="BG152" s="39"/>
      <c r="BH152" s="34"/>
      <c r="BI152" s="34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</row>
    <row r="153" spans="1:75" ht="10.199999999999999" x14ac:dyDescent="0.2">
      <c r="A153" s="32"/>
      <c r="B153" s="34"/>
      <c r="C153" s="34"/>
      <c r="D153" s="51"/>
      <c r="E153" s="34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8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38"/>
      <c r="BF153" s="34"/>
      <c r="BG153" s="39"/>
      <c r="BH153" s="34"/>
      <c r="BI153" s="34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</row>
    <row r="154" spans="1:75" ht="10.199999999999999" x14ac:dyDescent="0.2">
      <c r="A154" s="32"/>
      <c r="B154" s="34"/>
      <c r="C154" s="34"/>
      <c r="D154" s="51"/>
      <c r="E154" s="34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8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38"/>
      <c r="BF154" s="34"/>
      <c r="BG154" s="39"/>
      <c r="BH154" s="34"/>
      <c r="BI154" s="34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</row>
    <row r="155" spans="1:75" ht="10.199999999999999" x14ac:dyDescent="0.2">
      <c r="A155" s="32"/>
      <c r="B155" s="34"/>
      <c r="C155" s="34"/>
      <c r="D155" s="51"/>
      <c r="E155" s="34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8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38"/>
      <c r="BF155" s="34"/>
      <c r="BG155" s="39"/>
      <c r="BH155" s="34"/>
      <c r="BI155" s="34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</row>
    <row r="156" spans="1:75" ht="10.199999999999999" x14ac:dyDescent="0.2">
      <c r="A156" s="32"/>
      <c r="B156" s="34"/>
      <c r="C156" s="34"/>
      <c r="D156" s="51"/>
      <c r="E156" s="34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8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38"/>
      <c r="BF156" s="34"/>
      <c r="BG156" s="39"/>
      <c r="BH156" s="34"/>
      <c r="BI156" s="34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</row>
    <row r="157" spans="1:75" ht="10.199999999999999" x14ac:dyDescent="0.2">
      <c r="A157" s="32"/>
      <c r="B157" s="34"/>
      <c r="C157" s="34"/>
      <c r="D157" s="51"/>
      <c r="E157" s="34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8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38"/>
      <c r="BF157" s="34"/>
      <c r="BG157" s="39"/>
      <c r="BH157" s="34"/>
      <c r="BI157" s="34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</row>
    <row r="158" spans="1:75" ht="10.199999999999999" x14ac:dyDescent="0.2">
      <c r="A158" s="32"/>
      <c r="B158" s="34"/>
      <c r="C158" s="34"/>
      <c r="D158" s="51"/>
      <c r="E158" s="34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8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38"/>
      <c r="BF158" s="34"/>
      <c r="BG158" s="39"/>
      <c r="BH158" s="34"/>
      <c r="BI158" s="34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</row>
    <row r="159" spans="1:75" ht="10.199999999999999" x14ac:dyDescent="0.2">
      <c r="A159" s="32"/>
      <c r="B159" s="34"/>
      <c r="C159" s="34"/>
      <c r="D159" s="51"/>
      <c r="E159" s="34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8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38"/>
      <c r="BF159" s="34"/>
      <c r="BG159" s="39"/>
      <c r="BH159" s="34"/>
      <c r="BI159" s="34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</row>
    <row r="160" spans="1:75" ht="10.199999999999999" x14ac:dyDescent="0.2">
      <c r="A160" s="32"/>
      <c r="B160" s="34"/>
      <c r="C160" s="34"/>
      <c r="D160" s="51"/>
      <c r="E160" s="34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8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38"/>
      <c r="BF160" s="34"/>
      <c r="BG160" s="39"/>
      <c r="BH160" s="34"/>
      <c r="BI160" s="34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</row>
    <row r="161" spans="1:75" ht="10.199999999999999" x14ac:dyDescent="0.2">
      <c r="A161" s="32"/>
      <c r="B161" s="34"/>
      <c r="C161" s="34"/>
      <c r="D161" s="51"/>
      <c r="E161" s="34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8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38"/>
      <c r="BF161" s="34"/>
      <c r="BG161" s="39"/>
      <c r="BH161" s="34"/>
      <c r="BI161" s="34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</row>
    <row r="162" spans="1:75" ht="10.199999999999999" x14ac:dyDescent="0.2">
      <c r="A162" s="32"/>
      <c r="B162" s="34"/>
      <c r="C162" s="34"/>
      <c r="D162" s="51"/>
      <c r="E162" s="34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8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38"/>
      <c r="BF162" s="34"/>
      <c r="BG162" s="39"/>
      <c r="BH162" s="34"/>
      <c r="BI162" s="34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</row>
    <row r="163" spans="1:75" ht="10.199999999999999" x14ac:dyDescent="0.2">
      <c r="A163" s="32"/>
      <c r="B163" s="34"/>
      <c r="C163" s="34"/>
      <c r="D163" s="51"/>
      <c r="E163" s="34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8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38"/>
      <c r="BF163" s="34"/>
      <c r="BG163" s="39"/>
      <c r="BH163" s="34"/>
      <c r="BI163" s="34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</row>
    <row r="164" spans="1:75" ht="10.199999999999999" x14ac:dyDescent="0.2">
      <c r="A164" s="32"/>
      <c r="B164" s="34"/>
      <c r="C164" s="34"/>
      <c r="D164" s="51"/>
      <c r="E164" s="34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8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38"/>
      <c r="BF164" s="34"/>
      <c r="BG164" s="39"/>
      <c r="BH164" s="34"/>
      <c r="BI164" s="34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</row>
    <row r="165" spans="1:75" ht="10.199999999999999" x14ac:dyDescent="0.2">
      <c r="A165" s="32"/>
      <c r="B165" s="34"/>
      <c r="C165" s="34"/>
      <c r="D165" s="51"/>
      <c r="E165" s="34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8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38"/>
      <c r="BF165" s="34"/>
      <c r="BG165" s="39"/>
      <c r="BH165" s="34"/>
      <c r="BI165" s="34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</row>
    <row r="166" spans="1:75" ht="10.199999999999999" x14ac:dyDescent="0.2">
      <c r="A166" s="32"/>
      <c r="B166" s="34"/>
      <c r="C166" s="34"/>
      <c r="D166" s="51"/>
      <c r="E166" s="34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8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38"/>
      <c r="BF166" s="34"/>
      <c r="BG166" s="39"/>
      <c r="BH166" s="34"/>
      <c r="BI166" s="34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</row>
    <row r="167" spans="1:75" ht="10.199999999999999" x14ac:dyDescent="0.2">
      <c r="A167" s="32"/>
      <c r="B167" s="34"/>
      <c r="C167" s="34"/>
      <c r="D167" s="51"/>
      <c r="E167" s="34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8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38"/>
      <c r="BF167" s="34"/>
      <c r="BG167" s="39"/>
      <c r="BH167" s="34"/>
      <c r="BI167" s="34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</row>
    <row r="168" spans="1:75" ht="10.199999999999999" x14ac:dyDescent="0.2">
      <c r="A168" s="32"/>
      <c r="B168" s="34"/>
      <c r="C168" s="34"/>
      <c r="D168" s="51"/>
      <c r="E168" s="34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8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38"/>
      <c r="BF168" s="34"/>
      <c r="BG168" s="39"/>
      <c r="BH168" s="34"/>
      <c r="BI168" s="34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</row>
    <row r="169" spans="1:75" ht="10.199999999999999" x14ac:dyDescent="0.2">
      <c r="A169" s="32"/>
      <c r="B169" s="34"/>
      <c r="C169" s="34"/>
      <c r="D169" s="51"/>
      <c r="E169" s="34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8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38"/>
      <c r="BF169" s="34"/>
      <c r="BG169" s="39"/>
      <c r="BH169" s="34"/>
      <c r="BI169" s="34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</row>
    <row r="170" spans="1:75" ht="10.199999999999999" x14ac:dyDescent="0.2">
      <c r="A170" s="32"/>
      <c r="B170" s="34"/>
      <c r="C170" s="34"/>
      <c r="D170" s="51"/>
      <c r="E170" s="34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8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38"/>
      <c r="BF170" s="34"/>
      <c r="BG170" s="39"/>
      <c r="BH170" s="34"/>
      <c r="BI170" s="34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</row>
    <row r="171" spans="1:75" ht="10.199999999999999" x14ac:dyDescent="0.2">
      <c r="A171" s="32"/>
      <c r="B171" s="34"/>
      <c r="C171" s="34"/>
      <c r="D171" s="51"/>
      <c r="E171" s="34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8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38"/>
      <c r="BF171" s="34"/>
      <c r="BG171" s="39"/>
      <c r="BH171" s="34"/>
      <c r="BI171" s="34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</row>
    <row r="172" spans="1:75" ht="10.199999999999999" x14ac:dyDescent="0.2">
      <c r="A172" s="32"/>
      <c r="B172" s="34"/>
      <c r="C172" s="34"/>
      <c r="D172" s="51"/>
      <c r="E172" s="34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8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38"/>
      <c r="BF172" s="34"/>
      <c r="BG172" s="39"/>
      <c r="BH172" s="34"/>
      <c r="BI172" s="34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</row>
    <row r="173" spans="1:75" ht="10.199999999999999" x14ac:dyDescent="0.2">
      <c r="A173" s="32"/>
      <c r="B173" s="34"/>
      <c r="C173" s="34"/>
      <c r="D173" s="51"/>
      <c r="E173" s="34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8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38"/>
      <c r="BF173" s="34"/>
      <c r="BG173" s="39"/>
      <c r="BH173" s="34"/>
      <c r="BI173" s="34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</row>
    <row r="174" spans="1:75" ht="10.199999999999999" x14ac:dyDescent="0.2">
      <c r="A174" s="32"/>
      <c r="B174" s="34"/>
      <c r="C174" s="34"/>
      <c r="D174" s="51"/>
      <c r="E174" s="34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8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38"/>
      <c r="BF174" s="34"/>
      <c r="BG174" s="39"/>
      <c r="BH174" s="34"/>
      <c r="BI174" s="34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</row>
    <row r="175" spans="1:75" ht="10.199999999999999" x14ac:dyDescent="0.2">
      <c r="A175" s="32"/>
      <c r="B175" s="34"/>
      <c r="C175" s="34"/>
      <c r="D175" s="51"/>
      <c r="E175" s="34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8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38"/>
      <c r="BF175" s="34"/>
      <c r="BG175" s="39"/>
      <c r="BH175" s="34"/>
      <c r="BI175" s="34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</row>
    <row r="176" spans="1:75" ht="10.199999999999999" x14ac:dyDescent="0.2">
      <c r="A176" s="32"/>
      <c r="B176" s="34"/>
      <c r="C176" s="34"/>
      <c r="D176" s="51"/>
      <c r="E176" s="34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8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38"/>
      <c r="BF176" s="34"/>
      <c r="BG176" s="39"/>
      <c r="BH176" s="34"/>
      <c r="BI176" s="34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</row>
    <row r="177" spans="1:75" ht="10.199999999999999" x14ac:dyDescent="0.2">
      <c r="A177" s="32"/>
      <c r="B177" s="34"/>
      <c r="C177" s="34"/>
      <c r="D177" s="51"/>
      <c r="E177" s="34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8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38"/>
      <c r="BF177" s="34"/>
      <c r="BG177" s="39"/>
      <c r="BH177" s="34"/>
      <c r="BI177" s="34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</row>
    <row r="178" spans="1:75" ht="10.199999999999999" x14ac:dyDescent="0.2">
      <c r="A178" s="32"/>
      <c r="B178" s="34"/>
      <c r="C178" s="34"/>
      <c r="D178" s="51"/>
      <c r="E178" s="34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8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38"/>
      <c r="BF178" s="34"/>
      <c r="BG178" s="39"/>
      <c r="BH178" s="34"/>
      <c r="BI178" s="34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</row>
    <row r="179" spans="1:75" ht="10.199999999999999" x14ac:dyDescent="0.2">
      <c r="A179" s="32"/>
      <c r="B179" s="34"/>
      <c r="C179" s="34"/>
      <c r="D179" s="51"/>
      <c r="E179" s="34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8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38"/>
      <c r="BF179" s="34"/>
      <c r="BG179" s="39"/>
      <c r="BH179" s="34"/>
      <c r="BI179" s="34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</row>
    <row r="180" spans="1:75" ht="10.199999999999999" x14ac:dyDescent="0.2">
      <c r="A180" s="32"/>
      <c r="B180" s="34"/>
      <c r="C180" s="34"/>
      <c r="D180" s="51"/>
      <c r="E180" s="34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8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38"/>
      <c r="BF180" s="34"/>
      <c r="BG180" s="39"/>
      <c r="BH180" s="34"/>
      <c r="BI180" s="34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</row>
    <row r="181" spans="1:75" ht="10.199999999999999" x14ac:dyDescent="0.2">
      <c r="A181" s="32"/>
      <c r="B181" s="34"/>
      <c r="C181" s="34"/>
      <c r="D181" s="51"/>
      <c r="E181" s="34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8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38"/>
      <c r="BF181" s="34"/>
      <c r="BG181" s="39"/>
      <c r="BH181" s="34"/>
      <c r="BI181" s="34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</row>
    <row r="182" spans="1:75" ht="10.199999999999999" x14ac:dyDescent="0.2">
      <c r="A182" s="32"/>
      <c r="B182" s="34"/>
      <c r="C182" s="34"/>
      <c r="D182" s="51"/>
      <c r="E182" s="34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8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38"/>
      <c r="BF182" s="34"/>
      <c r="BG182" s="39"/>
      <c r="BH182" s="34"/>
      <c r="BI182" s="34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</row>
    <row r="183" spans="1:75" ht="10.199999999999999" x14ac:dyDescent="0.2">
      <c r="A183" s="32"/>
      <c r="B183" s="34"/>
      <c r="C183" s="34"/>
      <c r="D183" s="51"/>
      <c r="E183" s="34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8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38"/>
      <c r="BF183" s="34"/>
      <c r="BG183" s="39"/>
      <c r="BH183" s="34"/>
      <c r="BI183" s="34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</row>
    <row r="184" spans="1:75" ht="10.199999999999999" x14ac:dyDescent="0.2">
      <c r="A184" s="32"/>
      <c r="B184" s="34"/>
      <c r="C184" s="34"/>
      <c r="D184" s="51"/>
      <c r="E184" s="34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8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38"/>
      <c r="BF184" s="34"/>
      <c r="BG184" s="39"/>
      <c r="BH184" s="34"/>
      <c r="BI184" s="34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</row>
    <row r="185" spans="1:75" ht="10.199999999999999" x14ac:dyDescent="0.2">
      <c r="A185" s="32"/>
      <c r="B185" s="34"/>
      <c r="C185" s="34"/>
      <c r="D185" s="51"/>
      <c r="E185" s="34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8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38"/>
      <c r="BF185" s="34"/>
      <c r="BG185" s="39"/>
      <c r="BH185" s="34"/>
      <c r="BI185" s="34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</row>
    <row r="186" spans="1:75" ht="10.199999999999999" x14ac:dyDescent="0.2">
      <c r="A186" s="32"/>
      <c r="B186" s="34"/>
      <c r="C186" s="34"/>
      <c r="D186" s="51"/>
      <c r="E186" s="34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8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38"/>
      <c r="BF186" s="34"/>
      <c r="BG186" s="39"/>
      <c r="BH186" s="34"/>
      <c r="BI186" s="34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</row>
    <row r="187" spans="1:75" ht="10.199999999999999" x14ac:dyDescent="0.2">
      <c r="A187" s="32"/>
      <c r="B187" s="34"/>
      <c r="C187" s="34"/>
      <c r="D187" s="51"/>
      <c r="E187" s="34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8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38"/>
      <c r="BF187" s="34"/>
      <c r="BG187" s="39"/>
      <c r="BH187" s="34"/>
      <c r="BI187" s="34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</row>
    <row r="188" spans="1:75" ht="10.199999999999999" x14ac:dyDescent="0.2">
      <c r="A188" s="32"/>
      <c r="B188" s="34"/>
      <c r="C188" s="34"/>
      <c r="D188" s="51"/>
      <c r="E188" s="34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8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38"/>
      <c r="BF188" s="34"/>
      <c r="BG188" s="39"/>
      <c r="BH188" s="34"/>
      <c r="BI188" s="34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</row>
    <row r="189" spans="1:75" ht="10.199999999999999" x14ac:dyDescent="0.2">
      <c r="A189" s="32"/>
      <c r="B189" s="34"/>
      <c r="C189" s="34"/>
      <c r="D189" s="51"/>
      <c r="E189" s="34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8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38"/>
      <c r="BF189" s="34"/>
      <c r="BG189" s="39"/>
      <c r="BH189" s="34"/>
      <c r="BI189" s="34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</row>
    <row r="190" spans="1:75" ht="10.199999999999999" x14ac:dyDescent="0.2">
      <c r="A190" s="32"/>
      <c r="B190" s="34"/>
      <c r="C190" s="34"/>
      <c r="D190" s="51"/>
      <c r="E190" s="34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8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38"/>
      <c r="BF190" s="34"/>
      <c r="BG190" s="39"/>
      <c r="BH190" s="34"/>
      <c r="BI190" s="34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</row>
    <row r="191" spans="1:75" ht="10.199999999999999" x14ac:dyDescent="0.2">
      <c r="A191" s="32"/>
      <c r="B191" s="34"/>
      <c r="C191" s="34"/>
      <c r="D191" s="51"/>
      <c r="E191" s="34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8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38"/>
      <c r="BF191" s="34"/>
      <c r="BG191" s="39"/>
      <c r="BH191" s="34"/>
      <c r="BI191" s="34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</row>
    <row r="192" spans="1:75" ht="10.199999999999999" x14ac:dyDescent="0.2">
      <c r="A192" s="32"/>
      <c r="B192" s="34"/>
      <c r="C192" s="34"/>
      <c r="D192" s="51"/>
      <c r="E192" s="34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8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38"/>
      <c r="BF192" s="34"/>
      <c r="BG192" s="39"/>
      <c r="BH192" s="34"/>
      <c r="BI192" s="34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</row>
    <row r="193" spans="1:75" ht="10.199999999999999" x14ac:dyDescent="0.2">
      <c r="A193" s="32"/>
      <c r="B193" s="34"/>
      <c r="C193" s="34"/>
      <c r="D193" s="51"/>
      <c r="E193" s="34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8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38"/>
      <c r="BF193" s="34"/>
      <c r="BG193" s="39"/>
      <c r="BH193" s="34"/>
      <c r="BI193" s="34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</row>
    <row r="194" spans="1:75" ht="10.199999999999999" x14ac:dyDescent="0.2">
      <c r="A194" s="32"/>
      <c r="B194" s="34"/>
      <c r="C194" s="34"/>
      <c r="D194" s="51"/>
      <c r="E194" s="34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8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38"/>
      <c r="BF194" s="34"/>
      <c r="BG194" s="39"/>
      <c r="BH194" s="34"/>
      <c r="BI194" s="34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</row>
    <row r="195" spans="1:75" ht="10.199999999999999" x14ac:dyDescent="0.2">
      <c r="A195" s="32"/>
      <c r="B195" s="34"/>
      <c r="C195" s="34"/>
      <c r="D195" s="51"/>
      <c r="E195" s="34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8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38"/>
      <c r="BF195" s="34"/>
      <c r="BG195" s="39"/>
      <c r="BH195" s="34"/>
      <c r="BI195" s="34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</row>
    <row r="196" spans="1:75" ht="10.199999999999999" x14ac:dyDescent="0.2">
      <c r="A196" s="32"/>
      <c r="B196" s="34"/>
      <c r="C196" s="34"/>
      <c r="D196" s="51"/>
      <c r="E196" s="34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8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38"/>
      <c r="BF196" s="34"/>
      <c r="BG196" s="39"/>
      <c r="BH196" s="34"/>
      <c r="BI196" s="34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</row>
    <row r="197" spans="1:75" ht="10.199999999999999" x14ac:dyDescent="0.2">
      <c r="A197" s="32"/>
      <c r="B197" s="34"/>
      <c r="C197" s="34"/>
      <c r="D197" s="51"/>
      <c r="E197" s="34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8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38"/>
      <c r="BF197" s="34"/>
      <c r="BG197" s="39"/>
      <c r="BH197" s="34"/>
      <c r="BI197" s="34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</row>
    <row r="198" spans="1:75" ht="10.199999999999999" x14ac:dyDescent="0.2">
      <c r="A198" s="32"/>
      <c r="B198" s="34"/>
      <c r="C198" s="34"/>
      <c r="D198" s="51"/>
      <c r="E198" s="34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8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38"/>
      <c r="BF198" s="34"/>
      <c r="BG198" s="39"/>
      <c r="BH198" s="34"/>
      <c r="BI198" s="34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</row>
    <row r="199" spans="1:75" ht="10.199999999999999" x14ac:dyDescent="0.2">
      <c r="A199" s="32"/>
      <c r="B199" s="34"/>
      <c r="C199" s="34"/>
      <c r="D199" s="51"/>
      <c r="E199" s="34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8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38"/>
      <c r="BF199" s="34"/>
      <c r="BG199" s="39"/>
      <c r="BH199" s="34"/>
      <c r="BI199" s="34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</row>
    <row r="200" spans="1:75" ht="10.199999999999999" x14ac:dyDescent="0.2">
      <c r="A200" s="32"/>
      <c r="B200" s="34"/>
      <c r="C200" s="34"/>
      <c r="D200" s="51"/>
      <c r="E200" s="34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8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38"/>
      <c r="BF200" s="34"/>
      <c r="BG200" s="39"/>
      <c r="BH200" s="34"/>
      <c r="BI200" s="34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</row>
    <row r="201" spans="1:75" ht="10.199999999999999" x14ac:dyDescent="0.2">
      <c r="A201" s="32"/>
      <c r="B201" s="34"/>
      <c r="C201" s="34"/>
      <c r="D201" s="51"/>
      <c r="E201" s="34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8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38"/>
      <c r="BF201" s="34"/>
      <c r="BG201" s="39"/>
      <c r="BH201" s="34"/>
      <c r="BI201" s="34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</row>
    <row r="202" spans="1:75" ht="10.199999999999999" x14ac:dyDescent="0.2">
      <c r="A202" s="32"/>
      <c r="B202" s="34"/>
      <c r="C202" s="34"/>
      <c r="D202" s="51"/>
      <c r="E202" s="34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8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38"/>
      <c r="BF202" s="34"/>
      <c r="BG202" s="39"/>
      <c r="BH202" s="34"/>
      <c r="BI202" s="34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</row>
    <row r="203" spans="1:75" ht="10.199999999999999" x14ac:dyDescent="0.2">
      <c r="A203" s="32"/>
      <c r="B203" s="34"/>
      <c r="C203" s="34"/>
      <c r="D203" s="51"/>
      <c r="E203" s="34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8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38"/>
      <c r="BF203" s="34"/>
      <c r="BG203" s="39"/>
      <c r="BH203" s="34"/>
      <c r="BI203" s="34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</row>
    <row r="204" spans="1:75" ht="10.199999999999999" x14ac:dyDescent="0.2">
      <c r="A204" s="32"/>
      <c r="B204" s="34"/>
      <c r="C204" s="34"/>
      <c r="D204" s="51"/>
      <c r="E204" s="34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8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38"/>
      <c r="BF204" s="34"/>
      <c r="BG204" s="39"/>
      <c r="BH204" s="34"/>
      <c r="BI204" s="34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</row>
    <row r="205" spans="1:75" ht="10.199999999999999" x14ac:dyDescent="0.2">
      <c r="A205" s="32"/>
      <c r="B205" s="34"/>
      <c r="C205" s="34"/>
      <c r="D205" s="51"/>
      <c r="E205" s="34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8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38"/>
      <c r="BF205" s="34"/>
      <c r="BG205" s="39"/>
      <c r="BH205" s="34"/>
      <c r="BI205" s="34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</row>
    <row r="206" spans="1:75" ht="10.199999999999999" x14ac:dyDescent="0.2">
      <c r="A206" s="32"/>
      <c r="B206" s="34"/>
      <c r="C206" s="34"/>
      <c r="D206" s="51"/>
      <c r="E206" s="34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8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38"/>
      <c r="BF206" s="34"/>
      <c r="BG206" s="39"/>
      <c r="BH206" s="34"/>
      <c r="BI206" s="34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</row>
    <row r="207" spans="1:75" ht="10.199999999999999" x14ac:dyDescent="0.2">
      <c r="A207" s="32"/>
      <c r="B207" s="34"/>
      <c r="C207" s="34"/>
      <c r="D207" s="51"/>
      <c r="E207" s="34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8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38"/>
      <c r="BF207" s="34"/>
      <c r="BG207" s="39"/>
      <c r="BH207" s="34"/>
      <c r="BI207" s="34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</row>
    <row r="208" spans="1:75" ht="10.199999999999999" x14ac:dyDescent="0.2">
      <c r="A208" s="32"/>
      <c r="B208" s="34"/>
      <c r="C208" s="34"/>
      <c r="D208" s="51"/>
      <c r="E208" s="34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8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38"/>
      <c r="BF208" s="34"/>
      <c r="BG208" s="39"/>
      <c r="BH208" s="34"/>
      <c r="BI208" s="34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</row>
    <row r="209" spans="1:75" ht="10.199999999999999" x14ac:dyDescent="0.2">
      <c r="A209" s="32"/>
      <c r="B209" s="34"/>
      <c r="C209" s="34"/>
      <c r="D209" s="51"/>
      <c r="E209" s="34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8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38"/>
      <c r="BF209" s="34"/>
      <c r="BG209" s="39"/>
      <c r="BH209" s="34"/>
      <c r="BI209" s="34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</row>
    <row r="210" spans="1:75" ht="10.199999999999999" x14ac:dyDescent="0.2">
      <c r="A210" s="32"/>
      <c r="B210" s="34"/>
      <c r="C210" s="34"/>
      <c r="D210" s="51"/>
      <c r="E210" s="34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8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38"/>
      <c r="BF210" s="34"/>
      <c r="BG210" s="39"/>
      <c r="BH210" s="34"/>
      <c r="BI210" s="34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</row>
    <row r="211" spans="1:75" ht="10.199999999999999" x14ac:dyDescent="0.2">
      <c r="A211" s="32"/>
      <c r="B211" s="34"/>
      <c r="C211" s="34"/>
      <c r="D211" s="51"/>
      <c r="E211" s="34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8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38"/>
      <c r="BF211" s="34"/>
      <c r="BG211" s="39"/>
      <c r="BH211" s="34"/>
      <c r="BI211" s="34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</row>
    <row r="212" spans="1:75" ht="10.199999999999999" x14ac:dyDescent="0.2">
      <c r="A212" s="32"/>
      <c r="B212" s="34"/>
      <c r="C212" s="34"/>
      <c r="D212" s="51"/>
      <c r="E212" s="34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8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38"/>
      <c r="BF212" s="34"/>
      <c r="BG212" s="39"/>
      <c r="BH212" s="34"/>
      <c r="BI212" s="34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</row>
    <row r="213" spans="1:75" ht="10.199999999999999" x14ac:dyDescent="0.2">
      <c r="A213" s="32"/>
      <c r="B213" s="34"/>
      <c r="C213" s="34"/>
      <c r="D213" s="51"/>
      <c r="E213" s="34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8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38"/>
      <c r="BF213" s="34"/>
      <c r="BG213" s="39"/>
      <c r="BH213" s="34"/>
      <c r="BI213" s="34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</row>
    <row r="214" spans="1:75" ht="10.199999999999999" x14ac:dyDescent="0.2">
      <c r="A214" s="32"/>
      <c r="B214" s="34"/>
      <c r="C214" s="34"/>
      <c r="D214" s="51"/>
      <c r="E214" s="34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8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38"/>
      <c r="BF214" s="34"/>
      <c r="BG214" s="39"/>
      <c r="BH214" s="34"/>
      <c r="BI214" s="34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</row>
    <row r="215" spans="1:75" ht="10.199999999999999" x14ac:dyDescent="0.2">
      <c r="A215" s="32"/>
      <c r="B215" s="34"/>
      <c r="C215" s="34"/>
      <c r="D215" s="51"/>
      <c r="E215" s="34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8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38"/>
      <c r="BF215" s="34"/>
      <c r="BG215" s="39"/>
      <c r="BH215" s="34"/>
      <c r="BI215" s="34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</row>
    <row r="216" spans="1:75" ht="10.199999999999999" x14ac:dyDescent="0.2">
      <c r="A216" s="32"/>
      <c r="B216" s="34"/>
      <c r="C216" s="34"/>
      <c r="D216" s="51"/>
      <c r="E216" s="34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8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38"/>
      <c r="BF216" s="34"/>
      <c r="BG216" s="39"/>
      <c r="BH216" s="34"/>
      <c r="BI216" s="34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</row>
    <row r="217" spans="1:75" ht="10.199999999999999" x14ac:dyDescent="0.2">
      <c r="A217" s="32"/>
      <c r="B217" s="34"/>
      <c r="C217" s="34"/>
      <c r="D217" s="51"/>
      <c r="E217" s="34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8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38"/>
      <c r="BF217" s="34"/>
      <c r="BG217" s="39"/>
      <c r="BH217" s="34"/>
      <c r="BI217" s="34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</row>
    <row r="218" spans="1:75" ht="10.199999999999999" x14ac:dyDescent="0.2">
      <c r="A218" s="32"/>
      <c r="B218" s="34"/>
      <c r="C218" s="34"/>
      <c r="D218" s="51"/>
      <c r="E218" s="34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8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38"/>
      <c r="BF218" s="34"/>
      <c r="BG218" s="39"/>
      <c r="BH218" s="34"/>
      <c r="BI218" s="34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</row>
    <row r="219" spans="1:75" ht="10.199999999999999" x14ac:dyDescent="0.2">
      <c r="A219" s="32"/>
      <c r="B219" s="34"/>
      <c r="C219" s="34"/>
      <c r="D219" s="51"/>
      <c r="E219" s="34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8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38"/>
      <c r="BF219" s="34"/>
      <c r="BG219" s="39"/>
      <c r="BH219" s="34"/>
      <c r="BI219" s="34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</row>
    <row r="220" spans="1:75" ht="10.199999999999999" x14ac:dyDescent="0.2">
      <c r="A220" s="32"/>
      <c r="B220" s="34"/>
      <c r="C220" s="34"/>
      <c r="D220" s="51"/>
      <c r="E220" s="34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8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38"/>
      <c r="BF220" s="34"/>
      <c r="BG220" s="39"/>
      <c r="BH220" s="34"/>
      <c r="BI220" s="34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</row>
    <row r="221" spans="1:75" ht="10.199999999999999" x14ac:dyDescent="0.2">
      <c r="A221" s="32"/>
      <c r="B221" s="34"/>
      <c r="C221" s="34"/>
      <c r="D221" s="51"/>
      <c r="E221" s="34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8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38"/>
      <c r="BF221" s="34"/>
      <c r="BG221" s="39"/>
      <c r="BH221" s="34"/>
      <c r="BI221" s="34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</row>
    <row r="222" spans="1:75" ht="10.199999999999999" x14ac:dyDescent="0.2">
      <c r="A222" s="32"/>
      <c r="B222" s="34"/>
      <c r="C222" s="34"/>
      <c r="D222" s="51"/>
      <c r="E222" s="34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8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38"/>
      <c r="BF222" s="34"/>
      <c r="BG222" s="39"/>
      <c r="BH222" s="34"/>
      <c r="BI222" s="34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</row>
    <row r="223" spans="1:75" ht="10.199999999999999" x14ac:dyDescent="0.2">
      <c r="A223" s="32"/>
      <c r="B223" s="34"/>
      <c r="C223" s="34"/>
      <c r="D223" s="51"/>
      <c r="E223" s="34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8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38"/>
      <c r="BF223" s="34"/>
      <c r="BG223" s="39"/>
      <c r="BH223" s="34"/>
      <c r="BI223" s="34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</row>
    <row r="224" spans="1:75" ht="10.199999999999999" x14ac:dyDescent="0.2">
      <c r="A224" s="32"/>
      <c r="B224" s="34"/>
      <c r="C224" s="34"/>
      <c r="D224" s="51"/>
      <c r="E224" s="34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8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38"/>
      <c r="BF224" s="34"/>
      <c r="BG224" s="39"/>
      <c r="BH224" s="34"/>
      <c r="BI224" s="34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</row>
    <row r="225" spans="1:75" ht="10.199999999999999" x14ac:dyDescent="0.2">
      <c r="A225" s="32"/>
      <c r="B225" s="34"/>
      <c r="C225" s="34"/>
      <c r="D225" s="51"/>
      <c r="E225" s="34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8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38"/>
      <c r="BF225" s="34"/>
      <c r="BG225" s="39"/>
      <c r="BH225" s="34"/>
      <c r="BI225" s="34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</row>
    <row r="226" spans="1:75" ht="10.199999999999999" x14ac:dyDescent="0.2">
      <c r="A226" s="32"/>
      <c r="B226" s="34"/>
      <c r="C226" s="34"/>
      <c r="D226" s="51"/>
      <c r="E226" s="34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8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38"/>
      <c r="BF226" s="34"/>
      <c r="BG226" s="39"/>
      <c r="BH226" s="34"/>
      <c r="BI226" s="34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</row>
    <row r="227" spans="1:75" ht="10.199999999999999" x14ac:dyDescent="0.2">
      <c r="A227" s="32"/>
      <c r="B227" s="34"/>
      <c r="C227" s="34"/>
      <c r="D227" s="51"/>
      <c r="E227" s="34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8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38"/>
      <c r="BF227" s="34"/>
      <c r="BG227" s="39"/>
      <c r="BH227" s="34"/>
      <c r="BI227" s="34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</row>
    <row r="228" spans="1:75" ht="10.199999999999999" x14ac:dyDescent="0.2">
      <c r="A228" s="32"/>
      <c r="B228" s="34"/>
      <c r="C228" s="34"/>
      <c r="D228" s="51"/>
      <c r="E228" s="34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8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38"/>
      <c r="BF228" s="34"/>
      <c r="BG228" s="39"/>
      <c r="BH228" s="34"/>
      <c r="BI228" s="34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</row>
    <row r="229" spans="1:75" ht="10.199999999999999" x14ac:dyDescent="0.2">
      <c r="A229" s="32"/>
      <c r="B229" s="34"/>
      <c r="C229" s="34"/>
      <c r="D229" s="51"/>
      <c r="E229" s="34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8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38"/>
      <c r="BF229" s="34"/>
      <c r="BG229" s="39"/>
      <c r="BH229" s="34"/>
      <c r="BI229" s="34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</row>
    <row r="230" spans="1:75" ht="10.199999999999999" x14ac:dyDescent="0.2">
      <c r="A230" s="32"/>
      <c r="B230" s="34"/>
      <c r="C230" s="34"/>
      <c r="D230" s="51"/>
      <c r="E230" s="34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8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38"/>
      <c r="BF230" s="34"/>
      <c r="BG230" s="39"/>
      <c r="BH230" s="34"/>
      <c r="BI230" s="34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</row>
    <row r="231" spans="1:75" ht="10.199999999999999" x14ac:dyDescent="0.2">
      <c r="A231" s="32"/>
      <c r="B231" s="34"/>
      <c r="C231" s="34"/>
      <c r="D231" s="51"/>
      <c r="E231" s="34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8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38"/>
      <c r="BF231" s="34"/>
      <c r="BG231" s="39"/>
      <c r="BH231" s="34"/>
      <c r="BI231" s="34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</row>
    <row r="232" spans="1:75" ht="10.199999999999999" x14ac:dyDescent="0.2">
      <c r="A232" s="32"/>
      <c r="B232" s="34"/>
      <c r="C232" s="34"/>
      <c r="D232" s="51"/>
      <c r="E232" s="34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8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38"/>
      <c r="BF232" s="34"/>
      <c r="BG232" s="39"/>
      <c r="BH232" s="34"/>
      <c r="BI232" s="34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</row>
    <row r="233" spans="1:75" ht="10.199999999999999" x14ac:dyDescent="0.2">
      <c r="A233" s="32"/>
      <c r="B233" s="34"/>
      <c r="C233" s="34"/>
      <c r="D233" s="51"/>
      <c r="E233" s="34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8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38"/>
      <c r="BF233" s="34"/>
      <c r="BG233" s="39"/>
      <c r="BH233" s="34"/>
      <c r="BI233" s="34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</row>
    <row r="234" spans="1:75" ht="10.199999999999999" x14ac:dyDescent="0.2">
      <c r="A234" s="32"/>
      <c r="B234" s="34"/>
      <c r="C234" s="34"/>
      <c r="D234" s="51"/>
      <c r="E234" s="34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8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38"/>
      <c r="BF234" s="34"/>
      <c r="BG234" s="39"/>
      <c r="BH234" s="34"/>
      <c r="BI234" s="34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</row>
    <row r="235" spans="1:75" ht="10.199999999999999" x14ac:dyDescent="0.2">
      <c r="A235" s="32"/>
      <c r="B235" s="34"/>
      <c r="C235" s="34"/>
      <c r="D235" s="51"/>
      <c r="E235" s="34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8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38"/>
      <c r="BF235" s="34"/>
      <c r="BG235" s="39"/>
      <c r="BH235" s="34"/>
      <c r="BI235" s="34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</row>
    <row r="236" spans="1:75" ht="10.199999999999999" x14ac:dyDescent="0.2">
      <c r="A236" s="32"/>
      <c r="B236" s="34"/>
      <c r="C236" s="34"/>
      <c r="D236" s="51"/>
      <c r="E236" s="34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8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38"/>
      <c r="BF236" s="34"/>
      <c r="BG236" s="39"/>
      <c r="BH236" s="34"/>
      <c r="BI236" s="34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</row>
    <row r="237" spans="1:75" ht="10.199999999999999" x14ac:dyDescent="0.2">
      <c r="A237" s="32"/>
      <c r="B237" s="34"/>
      <c r="C237" s="34"/>
      <c r="D237" s="51"/>
      <c r="E237" s="34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8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38"/>
      <c r="BF237" s="34"/>
      <c r="BG237" s="39"/>
      <c r="BH237" s="34"/>
      <c r="BI237" s="34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</row>
    <row r="238" spans="1:75" ht="10.199999999999999" x14ac:dyDescent="0.2">
      <c r="A238" s="32"/>
      <c r="B238" s="34"/>
      <c r="C238" s="34"/>
      <c r="D238" s="51"/>
      <c r="E238" s="34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8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38"/>
      <c r="BF238" s="34"/>
      <c r="BG238" s="39"/>
      <c r="BH238" s="34"/>
      <c r="BI238" s="34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</row>
    <row r="239" spans="1:75" ht="10.199999999999999" x14ac:dyDescent="0.2">
      <c r="A239" s="32"/>
      <c r="B239" s="34"/>
      <c r="C239" s="34"/>
      <c r="D239" s="51"/>
      <c r="E239" s="34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8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38"/>
      <c r="BF239" s="34"/>
      <c r="BG239" s="39"/>
      <c r="BH239" s="34"/>
      <c r="BI239" s="34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</row>
    <row r="240" spans="1:75" ht="10.199999999999999" x14ac:dyDescent="0.2">
      <c r="A240" s="32"/>
      <c r="B240" s="34"/>
      <c r="C240" s="34"/>
      <c r="D240" s="51"/>
      <c r="E240" s="34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8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38"/>
      <c r="BF240" s="34"/>
      <c r="BG240" s="39"/>
      <c r="BH240" s="34"/>
      <c r="BI240" s="34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</row>
    <row r="241" spans="1:75" ht="10.199999999999999" x14ac:dyDescent="0.2">
      <c r="A241" s="32"/>
      <c r="B241" s="34"/>
      <c r="C241" s="34"/>
      <c r="D241" s="51"/>
      <c r="E241" s="34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8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38"/>
      <c r="BF241" s="34"/>
      <c r="BG241" s="39"/>
      <c r="BH241" s="34"/>
      <c r="BI241" s="34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</row>
    <row r="242" spans="1:75" ht="10.199999999999999" x14ac:dyDescent="0.2">
      <c r="A242" s="32"/>
      <c r="B242" s="34"/>
      <c r="C242" s="34"/>
      <c r="D242" s="51"/>
      <c r="E242" s="34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8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38"/>
      <c r="BF242" s="34"/>
      <c r="BG242" s="39"/>
      <c r="BH242" s="34"/>
      <c r="BI242" s="34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</row>
    <row r="243" spans="1:75" ht="10.199999999999999" x14ac:dyDescent="0.2">
      <c r="A243" s="32"/>
      <c r="B243" s="34"/>
      <c r="C243" s="34"/>
      <c r="D243" s="51"/>
      <c r="E243" s="34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8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38"/>
      <c r="BF243" s="34"/>
      <c r="BG243" s="39"/>
      <c r="BH243" s="34"/>
      <c r="BI243" s="34"/>
    </row>
    <row r="244" spans="1:75" ht="10.199999999999999" x14ac:dyDescent="0.2">
      <c r="A244" s="32"/>
      <c r="B244" s="34"/>
      <c r="C244" s="34"/>
      <c r="D244" s="51"/>
      <c r="E244" s="34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8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38"/>
      <c r="BF244" s="34"/>
      <c r="BG244" s="39"/>
      <c r="BH244" s="34"/>
      <c r="BI244" s="34"/>
    </row>
    <row r="245" spans="1:75" ht="10.199999999999999" x14ac:dyDescent="0.2">
      <c r="A245" s="32"/>
      <c r="B245" s="34"/>
      <c r="C245" s="34"/>
      <c r="D245" s="51"/>
      <c r="E245" s="34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8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38"/>
      <c r="BF245" s="34"/>
      <c r="BG245" s="39"/>
      <c r="BH245" s="34"/>
      <c r="BI245" s="34"/>
    </row>
    <row r="246" spans="1:75" ht="10.199999999999999" x14ac:dyDescent="0.2">
      <c r="A246" s="32"/>
      <c r="B246" s="34"/>
      <c r="C246" s="34"/>
      <c r="D246" s="51"/>
      <c r="E246" s="34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8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38"/>
      <c r="BF246" s="34"/>
      <c r="BG246" s="39"/>
      <c r="BH246" s="34"/>
      <c r="BI246" s="34"/>
    </row>
    <row r="247" spans="1:75" ht="10.199999999999999" x14ac:dyDescent="0.2">
      <c r="A247" s="32"/>
      <c r="B247" s="34"/>
      <c r="C247" s="34"/>
      <c r="D247" s="51"/>
      <c r="E247" s="34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8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38"/>
      <c r="BF247" s="34"/>
      <c r="BG247" s="39"/>
      <c r="BH247" s="34"/>
      <c r="BI247" s="34"/>
    </row>
    <row r="248" spans="1:75" ht="10.199999999999999" x14ac:dyDescent="0.2">
      <c r="A248" s="32"/>
      <c r="B248" s="34"/>
      <c r="C248" s="34"/>
      <c r="D248" s="51"/>
      <c r="E248" s="34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8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38"/>
      <c r="BF248" s="34"/>
      <c r="BG248" s="39"/>
      <c r="BH248" s="34"/>
      <c r="BI248" s="34"/>
    </row>
    <row r="249" spans="1:75" ht="10.199999999999999" x14ac:dyDescent="0.2">
      <c r="A249" s="32"/>
      <c r="B249" s="34"/>
      <c r="C249" s="34"/>
      <c r="D249" s="51"/>
      <c r="E249" s="34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8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38"/>
      <c r="BF249" s="34"/>
      <c r="BG249" s="39"/>
      <c r="BH249" s="34"/>
      <c r="BI249" s="34"/>
    </row>
    <row r="250" spans="1:75" ht="10.199999999999999" x14ac:dyDescent="0.2">
      <c r="A250" s="32"/>
      <c r="B250" s="34"/>
      <c r="C250" s="34"/>
      <c r="D250" s="51"/>
      <c r="E250" s="34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8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38"/>
      <c r="BF250" s="34"/>
      <c r="BG250" s="39"/>
      <c r="BH250" s="34"/>
      <c r="BI250" s="34"/>
    </row>
    <row r="251" spans="1:75" ht="10.199999999999999" x14ac:dyDescent="0.2">
      <c r="A251" s="32"/>
      <c r="B251" s="34"/>
      <c r="C251" s="34"/>
      <c r="D251" s="51"/>
      <c r="E251" s="34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8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38"/>
      <c r="BF251" s="34"/>
      <c r="BG251" s="39"/>
      <c r="BH251" s="34"/>
      <c r="BI251" s="34"/>
    </row>
    <row r="252" spans="1:75" ht="10.199999999999999" x14ac:dyDescent="0.2">
      <c r="A252" s="32"/>
      <c r="B252" s="34"/>
      <c r="C252" s="34"/>
      <c r="D252" s="51"/>
      <c r="E252" s="34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8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38"/>
      <c r="BF252" s="34"/>
      <c r="BG252" s="39"/>
      <c r="BH252" s="34"/>
      <c r="BI252" s="34"/>
    </row>
    <row r="253" spans="1:75" ht="10.199999999999999" x14ac:dyDescent="0.2">
      <c r="A253" s="32"/>
      <c r="B253" s="34"/>
      <c r="C253" s="34"/>
      <c r="D253" s="51"/>
      <c r="E253" s="34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8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38"/>
      <c r="BF253" s="34"/>
      <c r="BG253" s="39"/>
      <c r="BH253" s="34"/>
      <c r="BI253" s="34"/>
    </row>
    <row r="254" spans="1:75" ht="10.199999999999999" x14ac:dyDescent="0.2">
      <c r="A254" s="32"/>
      <c r="B254" s="34"/>
      <c r="C254" s="34"/>
      <c r="D254" s="51"/>
      <c r="E254" s="34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8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38"/>
      <c r="BF254" s="34"/>
      <c r="BG254" s="39"/>
      <c r="BH254" s="34"/>
      <c r="BI254" s="34"/>
    </row>
    <row r="255" spans="1:75" ht="10.199999999999999" x14ac:dyDescent="0.2">
      <c r="A255" s="32"/>
      <c r="B255" s="34"/>
      <c r="C255" s="34"/>
      <c r="D255" s="51"/>
      <c r="E255" s="34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8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38"/>
      <c r="BF255" s="34"/>
      <c r="BG255" s="39"/>
      <c r="BH255" s="34"/>
      <c r="BI255" s="34"/>
    </row>
    <row r="256" spans="1:75" ht="10.199999999999999" x14ac:dyDescent="0.2">
      <c r="A256" s="32"/>
      <c r="B256" s="34"/>
      <c r="C256" s="34"/>
      <c r="D256" s="51"/>
      <c r="E256" s="34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8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38"/>
      <c r="BF256" s="34"/>
      <c r="BG256" s="39"/>
      <c r="BH256" s="34"/>
      <c r="BI256" s="34"/>
    </row>
    <row r="257" spans="1:61" ht="10.199999999999999" x14ac:dyDescent="0.2">
      <c r="A257" s="32"/>
      <c r="B257" s="34"/>
      <c r="C257" s="34"/>
      <c r="D257" s="51"/>
      <c r="E257" s="34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8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38"/>
      <c r="BF257" s="34"/>
      <c r="BG257" s="39"/>
      <c r="BH257" s="34"/>
      <c r="BI257" s="34"/>
    </row>
    <row r="258" spans="1:61" ht="10.199999999999999" x14ac:dyDescent="0.2">
      <c r="A258" s="32"/>
      <c r="B258" s="34"/>
      <c r="C258" s="34"/>
      <c r="D258" s="51"/>
      <c r="E258" s="34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8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38"/>
      <c r="BF258" s="34"/>
      <c r="BG258" s="39"/>
      <c r="BH258" s="34"/>
      <c r="BI258" s="34"/>
    </row>
    <row r="259" spans="1:61" ht="10.199999999999999" x14ac:dyDescent="0.2">
      <c r="A259" s="32"/>
      <c r="B259" s="34"/>
      <c r="C259" s="34"/>
      <c r="D259" s="51"/>
      <c r="E259" s="34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8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38"/>
      <c r="BF259" s="34"/>
      <c r="BG259" s="39"/>
      <c r="BH259" s="34"/>
      <c r="BI259" s="34"/>
    </row>
    <row r="260" spans="1:61" ht="10.199999999999999" x14ac:dyDescent="0.2">
      <c r="A260" s="32"/>
      <c r="B260" s="34"/>
      <c r="C260" s="34"/>
      <c r="D260" s="51"/>
      <c r="E260" s="34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8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38"/>
      <c r="BF260" s="34"/>
      <c r="BG260" s="39"/>
      <c r="BH260" s="34"/>
      <c r="BI260" s="34"/>
    </row>
    <row r="261" spans="1:61" ht="10.199999999999999" x14ac:dyDescent="0.2">
      <c r="A261" s="32"/>
      <c r="B261" s="34"/>
      <c r="C261" s="34"/>
      <c r="D261" s="51"/>
      <c r="E261" s="34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8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38"/>
      <c r="BF261" s="34"/>
      <c r="BG261" s="39"/>
      <c r="BH261" s="34"/>
      <c r="BI261" s="34"/>
    </row>
    <row r="262" spans="1:61" ht="10.199999999999999" x14ac:dyDescent="0.2">
      <c r="A262" s="32"/>
      <c r="B262" s="34"/>
      <c r="C262" s="34"/>
      <c r="D262" s="51"/>
      <c r="E262" s="34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8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38"/>
      <c r="BF262" s="34"/>
      <c r="BG262" s="39"/>
      <c r="BH262" s="34"/>
      <c r="BI262" s="34"/>
    </row>
    <row r="263" spans="1:61" ht="10.199999999999999" x14ac:dyDescent="0.2">
      <c r="A263" s="32"/>
      <c r="B263" s="34"/>
      <c r="C263" s="34"/>
      <c r="D263" s="51"/>
      <c r="E263" s="34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8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38"/>
      <c r="BF263" s="34"/>
      <c r="BG263" s="39"/>
      <c r="BH263" s="34"/>
      <c r="BI263" s="34"/>
    </row>
    <row r="264" spans="1:61" ht="10.199999999999999" x14ac:dyDescent="0.2">
      <c r="A264" s="32"/>
      <c r="B264" s="34"/>
      <c r="C264" s="34"/>
      <c r="D264" s="51"/>
      <c r="E264" s="34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8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38"/>
      <c r="BF264" s="34"/>
      <c r="BG264" s="39"/>
      <c r="BH264" s="34"/>
      <c r="BI264" s="34"/>
    </row>
    <row r="265" spans="1:61" ht="10.199999999999999" x14ac:dyDescent="0.2">
      <c r="A265" s="32"/>
      <c r="B265" s="34"/>
      <c r="C265" s="34"/>
      <c r="D265" s="51"/>
      <c r="E265" s="34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8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38"/>
      <c r="BF265" s="34"/>
      <c r="BG265" s="39"/>
      <c r="BH265" s="34"/>
      <c r="BI265" s="34"/>
    </row>
    <row r="266" spans="1:61" ht="10.199999999999999" x14ac:dyDescent="0.2">
      <c r="A266" s="32"/>
      <c r="B266" s="34"/>
      <c r="C266" s="34"/>
      <c r="D266" s="51"/>
      <c r="E266" s="34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8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38"/>
      <c r="BF266" s="34"/>
      <c r="BG266" s="39"/>
      <c r="BH266" s="34"/>
      <c r="BI266" s="34"/>
    </row>
    <row r="267" spans="1:61" ht="10.199999999999999" x14ac:dyDescent="0.2">
      <c r="A267" s="32"/>
      <c r="B267" s="34"/>
      <c r="C267" s="34"/>
      <c r="D267" s="51"/>
      <c r="E267" s="34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8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38"/>
      <c r="BF267" s="34"/>
      <c r="BG267" s="39"/>
      <c r="BH267" s="34"/>
      <c r="BI267" s="34"/>
    </row>
    <row r="268" spans="1:61" ht="10.199999999999999" x14ac:dyDescent="0.2">
      <c r="A268" s="32"/>
      <c r="B268" s="34"/>
      <c r="C268" s="34"/>
      <c r="D268" s="51"/>
      <c r="E268" s="34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8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38"/>
      <c r="BF268" s="34"/>
      <c r="BG268" s="39"/>
      <c r="BH268" s="34"/>
      <c r="BI268" s="34"/>
    </row>
    <row r="269" spans="1:61" ht="10.199999999999999" x14ac:dyDescent="0.2">
      <c r="A269" s="32"/>
      <c r="B269" s="34"/>
      <c r="C269" s="34"/>
      <c r="D269" s="51"/>
      <c r="E269" s="34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8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38"/>
      <c r="BF269" s="34"/>
      <c r="BG269" s="39"/>
      <c r="BH269" s="34"/>
      <c r="BI269" s="34"/>
    </row>
    <row r="270" spans="1:61" ht="10.199999999999999" x14ac:dyDescent="0.2">
      <c r="A270" s="32"/>
      <c r="B270" s="34"/>
      <c r="C270" s="34"/>
      <c r="D270" s="51"/>
      <c r="E270" s="34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8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38"/>
      <c r="BF270" s="34"/>
      <c r="BG270" s="39"/>
      <c r="BH270" s="34"/>
      <c r="BI270" s="34"/>
    </row>
    <row r="271" spans="1:61" ht="10.199999999999999" x14ac:dyDescent="0.2">
      <c r="A271" s="32"/>
      <c r="B271" s="34"/>
      <c r="C271" s="34"/>
      <c r="D271" s="51"/>
      <c r="E271" s="34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8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38"/>
      <c r="BF271" s="34"/>
      <c r="BG271" s="39"/>
      <c r="BH271" s="34"/>
      <c r="BI271" s="34"/>
    </row>
    <row r="272" spans="1:61" ht="10.199999999999999" x14ac:dyDescent="0.2">
      <c r="A272" s="32"/>
      <c r="B272" s="34"/>
      <c r="C272" s="34"/>
      <c r="D272" s="51"/>
      <c r="E272" s="34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8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38"/>
      <c r="BF272" s="34"/>
      <c r="BG272" s="39"/>
      <c r="BH272" s="34"/>
      <c r="BI272" s="34"/>
    </row>
    <row r="273" spans="1:61" ht="10.199999999999999" x14ac:dyDescent="0.2">
      <c r="A273" s="32"/>
      <c r="B273" s="34"/>
      <c r="C273" s="34"/>
      <c r="D273" s="51"/>
      <c r="E273" s="34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8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38"/>
      <c r="BF273" s="34"/>
      <c r="BG273" s="39"/>
      <c r="BH273" s="34"/>
      <c r="BI273" s="34"/>
    </row>
    <row r="274" spans="1:61" ht="10.199999999999999" x14ac:dyDescent="0.2">
      <c r="A274" s="32"/>
      <c r="B274" s="34"/>
      <c r="C274" s="34"/>
      <c r="D274" s="51"/>
      <c r="E274" s="34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8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38"/>
      <c r="BF274" s="34"/>
      <c r="BG274" s="39"/>
      <c r="BH274" s="34"/>
      <c r="BI274" s="34"/>
    </row>
    <row r="275" spans="1:61" ht="10.199999999999999" x14ac:dyDescent="0.2">
      <c r="A275" s="32"/>
      <c r="B275" s="34"/>
      <c r="C275" s="34"/>
      <c r="D275" s="51"/>
      <c r="E275" s="34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8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38"/>
      <c r="BF275" s="34"/>
      <c r="BG275" s="39"/>
      <c r="BH275" s="34"/>
      <c r="BI275" s="34"/>
    </row>
    <row r="276" spans="1:61" ht="10.199999999999999" x14ac:dyDescent="0.2">
      <c r="A276" s="32"/>
      <c r="B276" s="34"/>
      <c r="C276" s="34"/>
      <c r="D276" s="51"/>
      <c r="E276" s="34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8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38"/>
      <c r="BF276" s="34"/>
      <c r="BG276" s="39"/>
      <c r="BH276" s="34"/>
      <c r="BI276" s="34"/>
    </row>
    <row r="277" spans="1:61" ht="10.199999999999999" x14ac:dyDescent="0.2">
      <c r="A277" s="32"/>
      <c r="B277" s="34"/>
      <c r="C277" s="34"/>
      <c r="D277" s="51"/>
      <c r="E277" s="34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8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38"/>
      <c r="BF277" s="34"/>
      <c r="BG277" s="39"/>
      <c r="BH277" s="34"/>
      <c r="BI277" s="34"/>
    </row>
    <row r="278" spans="1:61" ht="10.199999999999999" x14ac:dyDescent="0.2">
      <c r="A278" s="32"/>
      <c r="B278" s="34"/>
      <c r="C278" s="34"/>
      <c r="D278" s="51"/>
      <c r="E278" s="34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8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38"/>
      <c r="BF278" s="34"/>
      <c r="BG278" s="39"/>
      <c r="BH278" s="34"/>
      <c r="BI278" s="34"/>
    </row>
    <row r="279" spans="1:61" ht="10.199999999999999" x14ac:dyDescent="0.2">
      <c r="A279" s="32"/>
      <c r="B279" s="34"/>
      <c r="C279" s="34"/>
      <c r="D279" s="51"/>
      <c r="E279" s="34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8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38"/>
      <c r="BF279" s="34"/>
      <c r="BG279" s="39"/>
      <c r="BH279" s="34"/>
      <c r="BI279" s="34"/>
    </row>
    <row r="280" spans="1:61" ht="10.199999999999999" x14ac:dyDescent="0.2">
      <c r="A280" s="32"/>
      <c r="B280" s="34"/>
      <c r="C280" s="34"/>
      <c r="D280" s="51"/>
      <c r="E280" s="34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8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38"/>
      <c r="BF280" s="34"/>
      <c r="BG280" s="39"/>
      <c r="BH280" s="34"/>
      <c r="BI280" s="34"/>
    </row>
    <row r="281" spans="1:61" ht="10.199999999999999" x14ac:dyDescent="0.2">
      <c r="A281" s="32"/>
      <c r="B281" s="34"/>
      <c r="C281" s="34"/>
      <c r="D281" s="51"/>
      <c r="E281" s="34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8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38"/>
      <c r="BF281" s="34"/>
      <c r="BG281" s="39"/>
      <c r="BH281" s="34"/>
      <c r="BI281" s="34"/>
    </row>
    <row r="282" spans="1:61" ht="10.199999999999999" x14ac:dyDescent="0.2">
      <c r="A282" s="32"/>
      <c r="B282" s="34"/>
      <c r="C282" s="34"/>
      <c r="D282" s="51"/>
      <c r="E282" s="34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8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38"/>
      <c r="BF282" s="34"/>
      <c r="BG282" s="39"/>
      <c r="BH282" s="34"/>
      <c r="BI282" s="34"/>
    </row>
    <row r="283" spans="1:61" ht="10.199999999999999" x14ac:dyDescent="0.2">
      <c r="A283" s="32"/>
      <c r="B283" s="34"/>
      <c r="C283" s="34"/>
      <c r="D283" s="51"/>
      <c r="E283" s="34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8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38"/>
      <c r="BF283" s="34"/>
      <c r="BG283" s="39"/>
      <c r="BH283" s="34"/>
      <c r="BI283" s="34"/>
    </row>
    <row r="284" spans="1:61" ht="10.199999999999999" x14ac:dyDescent="0.2">
      <c r="A284" s="32"/>
      <c r="B284" s="34"/>
      <c r="C284" s="34"/>
      <c r="D284" s="51"/>
      <c r="E284" s="34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8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38"/>
      <c r="BF284" s="34"/>
      <c r="BG284" s="39"/>
      <c r="BH284" s="34"/>
      <c r="BI284" s="34"/>
    </row>
    <row r="285" spans="1:61" ht="10.199999999999999" x14ac:dyDescent="0.2">
      <c r="A285" s="32"/>
      <c r="B285" s="34"/>
      <c r="C285" s="34"/>
      <c r="D285" s="51"/>
      <c r="E285" s="34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38"/>
      <c r="BF285" s="34"/>
      <c r="BG285" s="39"/>
      <c r="BH285" s="34"/>
      <c r="BI285" s="34"/>
    </row>
    <row r="286" spans="1:61" ht="10.199999999999999" x14ac:dyDescent="0.2">
      <c r="A286" s="32"/>
      <c r="B286" s="34"/>
      <c r="C286" s="34"/>
      <c r="D286" s="51"/>
      <c r="E286" s="34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8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38"/>
      <c r="BF286" s="34"/>
      <c r="BG286" s="39"/>
      <c r="BH286" s="34"/>
      <c r="BI286" s="34"/>
    </row>
    <row r="287" spans="1:61" ht="10.199999999999999" x14ac:dyDescent="0.2">
      <c r="A287" s="32"/>
      <c r="B287" s="34"/>
      <c r="C287" s="34"/>
      <c r="D287" s="51"/>
      <c r="E287" s="34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8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38"/>
      <c r="BF287" s="34"/>
      <c r="BG287" s="39"/>
      <c r="BH287" s="34"/>
      <c r="BI287" s="34"/>
    </row>
    <row r="288" spans="1:61" ht="10.199999999999999" x14ac:dyDescent="0.2">
      <c r="A288" s="32"/>
      <c r="B288" s="34"/>
      <c r="C288" s="34"/>
      <c r="D288" s="51"/>
      <c r="E288" s="34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8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38"/>
      <c r="BF288" s="34"/>
      <c r="BG288" s="39"/>
      <c r="BH288" s="34"/>
      <c r="BI288" s="34"/>
    </row>
    <row r="289" spans="1:61" ht="10.199999999999999" x14ac:dyDescent="0.2">
      <c r="A289" s="32"/>
      <c r="B289" s="34"/>
      <c r="C289" s="34"/>
      <c r="D289" s="51"/>
      <c r="E289" s="34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8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38"/>
      <c r="BF289" s="34"/>
      <c r="BG289" s="39"/>
      <c r="BH289" s="34"/>
      <c r="BI289" s="34"/>
    </row>
    <row r="290" spans="1:61" ht="10.199999999999999" x14ac:dyDescent="0.2">
      <c r="A290" s="32"/>
      <c r="B290" s="34"/>
      <c r="C290" s="34"/>
      <c r="D290" s="51"/>
      <c r="E290" s="34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8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38"/>
      <c r="BF290" s="34"/>
      <c r="BG290" s="39"/>
      <c r="BH290" s="34"/>
      <c r="BI290" s="34"/>
    </row>
    <row r="291" spans="1:61" ht="10.199999999999999" x14ac:dyDescent="0.2">
      <c r="A291" s="32"/>
      <c r="B291" s="34"/>
      <c r="C291" s="34"/>
      <c r="D291" s="51"/>
      <c r="E291" s="34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8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38"/>
      <c r="BF291" s="34"/>
      <c r="BG291" s="39"/>
      <c r="BH291" s="34"/>
      <c r="BI291" s="34"/>
    </row>
    <row r="292" spans="1:61" ht="10.199999999999999" x14ac:dyDescent="0.2">
      <c r="A292" s="32"/>
      <c r="B292" s="34"/>
      <c r="C292" s="34"/>
      <c r="D292" s="51"/>
      <c r="E292" s="34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8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38"/>
      <c r="BF292" s="34"/>
      <c r="BG292" s="39"/>
      <c r="BH292" s="34"/>
      <c r="BI292" s="34"/>
    </row>
    <row r="293" spans="1:61" ht="10.199999999999999" x14ac:dyDescent="0.2">
      <c r="A293" s="32"/>
      <c r="B293" s="34"/>
      <c r="C293" s="34"/>
      <c r="D293" s="51"/>
      <c r="E293" s="34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8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38"/>
      <c r="BF293" s="34"/>
      <c r="BG293" s="39"/>
      <c r="BH293" s="34"/>
      <c r="BI293" s="34"/>
    </row>
    <row r="294" spans="1:61" ht="10.199999999999999" x14ac:dyDescent="0.2">
      <c r="A294" s="32"/>
      <c r="B294" s="34"/>
      <c r="C294" s="34"/>
      <c r="D294" s="51"/>
      <c r="E294" s="34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8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38"/>
      <c r="BF294" s="34"/>
      <c r="BG294" s="39"/>
      <c r="BH294" s="34"/>
      <c r="BI294" s="34"/>
    </row>
    <row r="295" spans="1:61" ht="10.199999999999999" x14ac:dyDescent="0.2">
      <c r="A295" s="32"/>
      <c r="B295" s="34"/>
      <c r="C295" s="34"/>
      <c r="D295" s="51"/>
      <c r="E295" s="34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8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38"/>
      <c r="BF295" s="34"/>
      <c r="BG295" s="39"/>
      <c r="BH295" s="34"/>
      <c r="BI295" s="34"/>
    </row>
    <row r="296" spans="1:61" ht="10.199999999999999" x14ac:dyDescent="0.2">
      <c r="A296" s="32"/>
      <c r="B296" s="34"/>
      <c r="C296" s="34"/>
      <c r="D296" s="51"/>
      <c r="E296" s="34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8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38"/>
      <c r="BF296" s="34"/>
      <c r="BG296" s="39"/>
      <c r="BH296" s="34"/>
      <c r="BI296" s="34"/>
    </row>
    <row r="297" spans="1:61" ht="10.199999999999999" x14ac:dyDescent="0.2">
      <c r="A297" s="32"/>
      <c r="B297" s="34"/>
      <c r="C297" s="34"/>
      <c r="D297" s="51"/>
      <c r="E297" s="34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8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38"/>
      <c r="BF297" s="34"/>
      <c r="BG297" s="39"/>
      <c r="BH297" s="34"/>
      <c r="BI297" s="34"/>
    </row>
    <row r="298" spans="1:61" ht="10.199999999999999" x14ac:dyDescent="0.2">
      <c r="A298" s="32"/>
      <c r="B298" s="34"/>
      <c r="C298" s="34"/>
      <c r="D298" s="51"/>
      <c r="E298" s="34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8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38"/>
      <c r="BF298" s="34"/>
      <c r="BG298" s="39"/>
      <c r="BH298" s="34"/>
      <c r="BI298" s="34"/>
    </row>
    <row r="299" spans="1:61" ht="10.199999999999999" x14ac:dyDescent="0.2">
      <c r="A299" s="32"/>
      <c r="B299" s="34"/>
      <c r="C299" s="34"/>
      <c r="D299" s="51"/>
      <c r="E299" s="34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8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38"/>
      <c r="BF299" s="34"/>
      <c r="BG299" s="39"/>
      <c r="BH299" s="34"/>
      <c r="BI299" s="34"/>
    </row>
    <row r="300" spans="1:61" ht="10.199999999999999" x14ac:dyDescent="0.2">
      <c r="A300" s="32"/>
      <c r="B300" s="34"/>
      <c r="C300" s="34"/>
      <c r="D300" s="51"/>
      <c r="E300" s="34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8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38"/>
      <c r="BF300" s="34"/>
      <c r="BG300" s="39"/>
      <c r="BH300" s="34"/>
      <c r="BI300" s="34"/>
    </row>
    <row r="301" spans="1:61" ht="10.199999999999999" x14ac:dyDescent="0.2">
      <c r="A301" s="32"/>
      <c r="B301" s="34"/>
      <c r="C301" s="34"/>
      <c r="D301" s="51"/>
      <c r="E301" s="34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8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38"/>
      <c r="BF301" s="34"/>
      <c r="BG301" s="39"/>
      <c r="BH301" s="34"/>
      <c r="BI301" s="34"/>
    </row>
    <row r="302" spans="1:61" ht="10.199999999999999" x14ac:dyDescent="0.2">
      <c r="A302" s="32"/>
      <c r="B302" s="34"/>
      <c r="C302" s="34"/>
      <c r="D302" s="51"/>
      <c r="E302" s="34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8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38"/>
      <c r="BF302" s="34"/>
      <c r="BG302" s="39"/>
      <c r="BH302" s="34"/>
      <c r="BI302" s="34"/>
    </row>
    <row r="303" spans="1:61" ht="10.199999999999999" x14ac:dyDescent="0.2">
      <c r="A303" s="32"/>
      <c r="B303" s="34"/>
      <c r="C303" s="34"/>
      <c r="D303" s="51"/>
      <c r="E303" s="34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8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38"/>
      <c r="BF303" s="34"/>
      <c r="BG303" s="39"/>
      <c r="BH303" s="34"/>
      <c r="BI303" s="34"/>
    </row>
    <row r="304" spans="1:61" ht="10.199999999999999" x14ac:dyDescent="0.2">
      <c r="A304" s="32"/>
      <c r="B304" s="34"/>
      <c r="C304" s="34"/>
      <c r="D304" s="51"/>
      <c r="E304" s="34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8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38"/>
      <c r="BF304" s="34"/>
      <c r="BG304" s="39"/>
      <c r="BH304" s="34"/>
      <c r="BI304" s="34"/>
    </row>
    <row r="305" spans="1:61" ht="10.199999999999999" x14ac:dyDescent="0.2">
      <c r="A305" s="32"/>
      <c r="B305" s="34"/>
      <c r="C305" s="34"/>
      <c r="D305" s="51"/>
      <c r="E305" s="34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8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38"/>
      <c r="BF305" s="34"/>
      <c r="BG305" s="39"/>
      <c r="BH305" s="34"/>
      <c r="BI305" s="34"/>
    </row>
    <row r="306" spans="1:61" ht="10.199999999999999" x14ac:dyDescent="0.2">
      <c r="A306" s="32"/>
      <c r="B306" s="34"/>
      <c r="C306" s="34"/>
      <c r="D306" s="51"/>
      <c r="E306" s="34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8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38"/>
      <c r="BF306" s="34"/>
      <c r="BG306" s="39"/>
      <c r="BH306" s="34"/>
      <c r="BI306" s="34"/>
    </row>
    <row r="307" spans="1:61" ht="10.199999999999999" x14ac:dyDescent="0.2">
      <c r="A307" s="32"/>
      <c r="B307" s="34"/>
      <c r="C307" s="34"/>
      <c r="D307" s="51"/>
      <c r="E307" s="34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8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38"/>
      <c r="BF307" s="34"/>
      <c r="BG307" s="39"/>
      <c r="BH307" s="34"/>
      <c r="BI307" s="34"/>
    </row>
    <row r="308" spans="1:61" ht="10.199999999999999" x14ac:dyDescent="0.2">
      <c r="A308" s="32"/>
      <c r="B308" s="34"/>
      <c r="C308" s="34"/>
      <c r="D308" s="51"/>
      <c r="E308" s="34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8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38"/>
      <c r="BF308" s="34"/>
      <c r="BG308" s="39"/>
      <c r="BH308" s="34"/>
      <c r="BI308" s="34"/>
    </row>
    <row r="309" spans="1:61" ht="10.199999999999999" x14ac:dyDescent="0.2">
      <c r="A309" s="32"/>
      <c r="B309" s="34"/>
      <c r="C309" s="34"/>
      <c r="D309" s="51"/>
      <c r="E309" s="34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8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38"/>
      <c r="BF309" s="34"/>
      <c r="BG309" s="39"/>
      <c r="BH309" s="34"/>
      <c r="BI309" s="34"/>
    </row>
    <row r="310" spans="1:61" ht="10.199999999999999" x14ac:dyDescent="0.2">
      <c r="A310" s="32"/>
      <c r="B310" s="34"/>
      <c r="C310" s="34"/>
      <c r="D310" s="51"/>
      <c r="E310" s="34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8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38"/>
      <c r="BF310" s="34"/>
      <c r="BG310" s="39"/>
      <c r="BH310" s="34"/>
      <c r="BI310" s="34"/>
    </row>
    <row r="311" spans="1:61" ht="10.199999999999999" x14ac:dyDescent="0.2">
      <c r="A311" s="32"/>
      <c r="B311" s="34"/>
      <c r="C311" s="34"/>
      <c r="D311" s="51"/>
      <c r="E311" s="34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8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38"/>
      <c r="BF311" s="34"/>
      <c r="BG311" s="39"/>
      <c r="BH311" s="34"/>
      <c r="BI311" s="34"/>
    </row>
    <row r="312" spans="1:61" ht="10.199999999999999" x14ac:dyDescent="0.2">
      <c r="A312" s="32"/>
      <c r="B312" s="34"/>
      <c r="C312" s="34"/>
      <c r="D312" s="51"/>
      <c r="E312" s="34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8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8"/>
      <c r="BF312" s="34"/>
      <c r="BG312" s="39"/>
      <c r="BH312" s="34"/>
      <c r="BI312" s="34"/>
    </row>
    <row r="313" spans="1:61" ht="10.199999999999999" x14ac:dyDescent="0.2">
      <c r="A313" s="32"/>
      <c r="B313" s="34"/>
      <c r="C313" s="34"/>
      <c r="D313" s="51"/>
      <c r="E313" s="34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8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8"/>
      <c r="BF313" s="34"/>
      <c r="BG313" s="39"/>
      <c r="BH313" s="34"/>
      <c r="BI313" s="34"/>
    </row>
    <row r="314" spans="1:61" ht="10.199999999999999" x14ac:dyDescent="0.2">
      <c r="A314" s="32"/>
      <c r="B314" s="34"/>
      <c r="C314" s="34"/>
      <c r="D314" s="51"/>
      <c r="E314" s="34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8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8"/>
      <c r="BF314" s="34"/>
      <c r="BG314" s="39"/>
      <c r="BH314" s="34"/>
      <c r="BI314" s="34"/>
    </row>
    <row r="315" spans="1:61" ht="10.199999999999999" x14ac:dyDescent="0.2">
      <c r="A315" s="32"/>
      <c r="B315" s="34"/>
      <c r="C315" s="34"/>
      <c r="D315" s="51"/>
      <c r="E315" s="34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8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8"/>
      <c r="BF315" s="34"/>
      <c r="BG315" s="39"/>
      <c r="BH315" s="34"/>
      <c r="BI315" s="34"/>
    </row>
    <row r="316" spans="1:61" ht="10.199999999999999" x14ac:dyDescent="0.2">
      <c r="A316" s="32"/>
      <c r="B316" s="34"/>
      <c r="C316" s="34"/>
      <c r="D316" s="51"/>
      <c r="E316" s="34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8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8"/>
      <c r="BF316" s="34"/>
      <c r="BG316" s="39"/>
      <c r="BH316" s="34"/>
      <c r="BI316" s="34"/>
    </row>
    <row r="317" spans="1:61" ht="10.199999999999999" x14ac:dyDescent="0.2">
      <c r="A317" s="32"/>
      <c r="B317" s="34"/>
      <c r="C317" s="34"/>
      <c r="D317" s="51"/>
      <c r="E317" s="34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8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8"/>
      <c r="BF317" s="34"/>
      <c r="BG317" s="39"/>
      <c r="BH317" s="34"/>
      <c r="BI317" s="34"/>
    </row>
    <row r="318" spans="1:61" ht="10.199999999999999" x14ac:dyDescent="0.2">
      <c r="A318" s="32"/>
      <c r="B318" s="34"/>
      <c r="C318" s="34"/>
      <c r="D318" s="51"/>
      <c r="E318" s="34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8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8"/>
      <c r="BF318" s="34"/>
      <c r="BG318" s="39"/>
      <c r="BH318" s="34"/>
      <c r="BI318" s="34"/>
    </row>
    <row r="319" spans="1:61" ht="10.199999999999999" x14ac:dyDescent="0.2">
      <c r="A319" s="32"/>
      <c r="B319" s="34"/>
      <c r="C319" s="34"/>
      <c r="D319" s="51"/>
      <c r="E319" s="34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8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8"/>
      <c r="BF319" s="34"/>
      <c r="BG319" s="39"/>
      <c r="BH319" s="34"/>
      <c r="BI319" s="34"/>
    </row>
    <row r="320" spans="1:61" ht="10.199999999999999" x14ac:dyDescent="0.2">
      <c r="A320" s="32"/>
      <c r="B320" s="34"/>
      <c r="C320" s="34"/>
      <c r="D320" s="51"/>
      <c r="E320" s="34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8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8"/>
      <c r="BF320" s="34"/>
      <c r="BG320" s="39"/>
      <c r="BH320" s="34"/>
      <c r="BI320" s="34"/>
    </row>
    <row r="321" spans="1:61" ht="10.199999999999999" x14ac:dyDescent="0.2">
      <c r="A321" s="32"/>
      <c r="B321" s="34"/>
      <c r="C321" s="34"/>
      <c r="D321" s="51"/>
      <c r="E321" s="34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8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8"/>
      <c r="BF321" s="34"/>
      <c r="BG321" s="39"/>
      <c r="BH321" s="34"/>
      <c r="BI321" s="34"/>
    </row>
    <row r="322" spans="1:61" ht="10.199999999999999" x14ac:dyDescent="0.2">
      <c r="A322" s="32"/>
      <c r="B322" s="34"/>
      <c r="C322" s="34"/>
      <c r="D322" s="51"/>
      <c r="E322" s="34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8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8"/>
      <c r="BF322" s="34"/>
      <c r="BG322" s="39"/>
      <c r="BH322" s="34"/>
      <c r="BI322" s="34"/>
    </row>
    <row r="323" spans="1:61" ht="10.199999999999999" x14ac:dyDescent="0.2">
      <c r="A323" s="32"/>
      <c r="B323" s="34"/>
      <c r="C323" s="34"/>
      <c r="D323" s="51"/>
      <c r="E323" s="34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8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8"/>
      <c r="BF323" s="34"/>
      <c r="BG323" s="39"/>
      <c r="BH323" s="34"/>
      <c r="BI323" s="34"/>
    </row>
    <row r="324" spans="1:61" ht="10.199999999999999" x14ac:dyDescent="0.2">
      <c r="A324" s="32"/>
      <c r="B324" s="34"/>
      <c r="C324" s="34"/>
      <c r="D324" s="51"/>
      <c r="E324" s="34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8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8"/>
      <c r="BF324" s="34"/>
      <c r="BG324" s="39"/>
      <c r="BH324" s="34"/>
      <c r="BI324" s="34"/>
    </row>
    <row r="325" spans="1:61" ht="10.199999999999999" x14ac:dyDescent="0.2">
      <c r="A325" s="32"/>
      <c r="B325" s="34"/>
      <c r="C325" s="34"/>
      <c r="D325" s="51"/>
      <c r="E325" s="34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8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8"/>
      <c r="BF325" s="34"/>
      <c r="BG325" s="39"/>
      <c r="BH325" s="34"/>
      <c r="BI325" s="34"/>
    </row>
    <row r="326" spans="1:61" ht="10.199999999999999" x14ac:dyDescent="0.2">
      <c r="A326" s="32"/>
      <c r="B326" s="34"/>
      <c r="C326" s="34"/>
      <c r="D326" s="51"/>
      <c r="E326" s="34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8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8"/>
      <c r="BF326" s="34"/>
      <c r="BG326" s="39"/>
      <c r="BH326" s="34"/>
      <c r="BI326" s="34"/>
    </row>
    <row r="327" spans="1:61" ht="10.199999999999999" x14ac:dyDescent="0.2">
      <c r="A327" s="32"/>
      <c r="B327" s="34"/>
      <c r="C327" s="34"/>
      <c r="D327" s="51"/>
      <c r="E327" s="34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8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8"/>
      <c r="BF327" s="34"/>
      <c r="BG327" s="39"/>
      <c r="BH327" s="34"/>
      <c r="BI327" s="34"/>
    </row>
    <row r="328" spans="1:61" ht="10.199999999999999" x14ac:dyDescent="0.2">
      <c r="A328" s="32"/>
      <c r="B328" s="34"/>
      <c r="C328" s="34"/>
      <c r="D328" s="51"/>
      <c r="E328" s="34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8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8"/>
      <c r="BF328" s="34"/>
      <c r="BG328" s="39"/>
      <c r="BH328" s="34"/>
      <c r="BI328" s="34"/>
    </row>
    <row r="329" spans="1:61" ht="10.199999999999999" x14ac:dyDescent="0.2">
      <c r="A329" s="32"/>
      <c r="B329" s="34"/>
      <c r="C329" s="34"/>
      <c r="D329" s="51"/>
      <c r="E329" s="34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8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8"/>
      <c r="BF329" s="34"/>
      <c r="BG329" s="39"/>
      <c r="BH329" s="34"/>
      <c r="BI329" s="34"/>
    </row>
    <row r="330" spans="1:61" ht="10.199999999999999" x14ac:dyDescent="0.2">
      <c r="A330" s="32"/>
      <c r="B330" s="34"/>
      <c r="C330" s="34"/>
      <c r="D330" s="51"/>
      <c r="E330" s="34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8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8"/>
      <c r="BF330" s="34"/>
      <c r="BG330" s="39"/>
      <c r="BH330" s="34"/>
      <c r="BI330" s="34"/>
    </row>
    <row r="331" spans="1:61" ht="10.199999999999999" x14ac:dyDescent="0.2">
      <c r="A331" s="32"/>
      <c r="B331" s="34"/>
      <c r="C331" s="34"/>
      <c r="D331" s="51"/>
      <c r="E331" s="34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8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8"/>
      <c r="BF331" s="34"/>
      <c r="BG331" s="39"/>
      <c r="BH331" s="34"/>
      <c r="BI331" s="34"/>
    </row>
    <row r="332" spans="1:61" ht="10.199999999999999" x14ac:dyDescent="0.2">
      <c r="A332" s="32"/>
      <c r="B332" s="34"/>
      <c r="C332" s="34"/>
      <c r="D332" s="51"/>
      <c r="E332" s="34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8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8"/>
      <c r="BF332" s="34"/>
      <c r="BG332" s="39"/>
      <c r="BH332" s="34"/>
      <c r="BI332" s="34"/>
    </row>
    <row r="333" spans="1:61" ht="10.199999999999999" x14ac:dyDescent="0.2">
      <c r="A333" s="32"/>
      <c r="B333" s="34"/>
      <c r="C333" s="34"/>
      <c r="D333" s="51"/>
      <c r="E333" s="34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8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8"/>
      <c r="BF333" s="34"/>
      <c r="BG333" s="39"/>
      <c r="BH333" s="34"/>
      <c r="BI333" s="34"/>
    </row>
    <row r="334" spans="1:61" ht="10.199999999999999" x14ac:dyDescent="0.2">
      <c r="A334" s="32"/>
      <c r="B334" s="34"/>
      <c r="C334" s="34"/>
      <c r="D334" s="51"/>
      <c r="E334" s="34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8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8"/>
      <c r="BF334" s="34"/>
      <c r="BG334" s="39"/>
      <c r="BH334" s="34"/>
      <c r="BI334" s="34"/>
    </row>
    <row r="335" spans="1:61" ht="10.199999999999999" x14ac:dyDescent="0.2">
      <c r="A335" s="32"/>
      <c r="B335" s="34"/>
      <c r="C335" s="34"/>
      <c r="D335" s="51"/>
      <c r="E335" s="34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8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8"/>
      <c r="BF335" s="34"/>
      <c r="BG335" s="39"/>
      <c r="BH335" s="34"/>
      <c r="BI335" s="34"/>
    </row>
    <row r="336" spans="1:61" ht="10.199999999999999" x14ac:dyDescent="0.2">
      <c r="A336" s="32"/>
      <c r="B336" s="34"/>
      <c r="C336" s="34"/>
      <c r="D336" s="51"/>
      <c r="E336" s="34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8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8"/>
      <c r="BF336" s="34"/>
      <c r="BG336" s="39"/>
      <c r="BH336" s="34"/>
      <c r="BI336" s="34"/>
    </row>
    <row r="337" spans="1:61" ht="10.199999999999999" x14ac:dyDescent="0.2">
      <c r="A337" s="32"/>
      <c r="B337" s="34"/>
      <c r="C337" s="34"/>
      <c r="D337" s="51"/>
      <c r="E337" s="34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8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8"/>
      <c r="BF337" s="34"/>
      <c r="BG337" s="39"/>
      <c r="BH337" s="34"/>
      <c r="BI337" s="34"/>
    </row>
    <row r="338" spans="1:61" ht="10.199999999999999" x14ac:dyDescent="0.2">
      <c r="A338" s="32"/>
      <c r="B338" s="34"/>
      <c r="C338" s="34"/>
      <c r="D338" s="51"/>
      <c r="E338" s="34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8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8"/>
      <c r="BF338" s="34"/>
      <c r="BG338" s="39"/>
      <c r="BH338" s="34"/>
      <c r="BI338" s="34"/>
    </row>
    <row r="339" spans="1:61" ht="10.199999999999999" x14ac:dyDescent="0.2">
      <c r="A339" s="32"/>
      <c r="B339" s="34"/>
      <c r="C339" s="34"/>
      <c r="D339" s="51"/>
      <c r="E339" s="34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8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8"/>
      <c r="BF339" s="34"/>
      <c r="BG339" s="39"/>
      <c r="BH339" s="34"/>
      <c r="BI339" s="34"/>
    </row>
    <row r="340" spans="1:61" ht="10.199999999999999" x14ac:dyDescent="0.2">
      <c r="A340" s="32"/>
      <c r="B340" s="34"/>
      <c r="C340" s="34"/>
      <c r="D340" s="51"/>
      <c r="E340" s="34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8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8"/>
      <c r="BF340" s="34"/>
      <c r="BG340" s="39"/>
      <c r="BH340" s="34"/>
      <c r="BI340" s="34"/>
    </row>
    <row r="341" spans="1:61" ht="10.199999999999999" x14ac:dyDescent="0.2">
      <c r="A341" s="32"/>
      <c r="B341" s="34"/>
      <c r="C341" s="34"/>
      <c r="D341" s="51"/>
      <c r="E341" s="34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8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8"/>
      <c r="BF341" s="34"/>
      <c r="BG341" s="39"/>
      <c r="BH341" s="34"/>
      <c r="BI341" s="34"/>
    </row>
    <row r="342" spans="1:61" ht="10.199999999999999" x14ac:dyDescent="0.2">
      <c r="A342" s="32"/>
      <c r="B342" s="34"/>
      <c r="C342" s="34"/>
      <c r="D342" s="51"/>
      <c r="E342" s="34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8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8"/>
      <c r="BF342" s="34"/>
      <c r="BG342" s="39"/>
      <c r="BH342" s="34"/>
      <c r="BI342" s="34"/>
    </row>
    <row r="343" spans="1:61" ht="10.199999999999999" x14ac:dyDescent="0.2">
      <c r="A343" s="32"/>
      <c r="B343" s="34"/>
      <c r="C343" s="34"/>
      <c r="D343" s="51"/>
      <c r="E343" s="34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8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8"/>
      <c r="BF343" s="34"/>
      <c r="BG343" s="39"/>
      <c r="BH343" s="34"/>
      <c r="BI343" s="34"/>
    </row>
    <row r="344" spans="1:61" ht="10.199999999999999" x14ac:dyDescent="0.2">
      <c r="A344" s="32"/>
      <c r="B344" s="34"/>
      <c r="C344" s="34"/>
      <c r="D344" s="51"/>
      <c r="E344" s="34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8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8"/>
      <c r="BF344" s="34"/>
      <c r="BG344" s="39"/>
      <c r="BH344" s="34"/>
      <c r="BI344" s="34"/>
    </row>
    <row r="345" spans="1:61" ht="10.199999999999999" x14ac:dyDescent="0.2">
      <c r="A345" s="32"/>
      <c r="B345" s="34"/>
      <c r="C345" s="34"/>
      <c r="D345" s="51"/>
      <c r="E345" s="34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8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8"/>
      <c r="BF345" s="34"/>
      <c r="BG345" s="39"/>
      <c r="BH345" s="34"/>
      <c r="BI345" s="34"/>
    </row>
    <row r="346" spans="1:61" ht="10.199999999999999" x14ac:dyDescent="0.2">
      <c r="A346" s="32"/>
      <c r="B346" s="34"/>
      <c r="C346" s="34"/>
      <c r="D346" s="51"/>
      <c r="E346" s="34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8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8"/>
      <c r="BF346" s="34"/>
      <c r="BG346" s="39"/>
      <c r="BH346" s="34"/>
      <c r="BI346" s="34"/>
    </row>
    <row r="347" spans="1:61" ht="10.199999999999999" x14ac:dyDescent="0.2">
      <c r="A347" s="32"/>
      <c r="B347" s="34"/>
      <c r="C347" s="34"/>
      <c r="D347" s="51"/>
      <c r="E347" s="34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8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8"/>
      <c r="BF347" s="34"/>
      <c r="BG347" s="39"/>
      <c r="BH347" s="34"/>
      <c r="BI347" s="34"/>
    </row>
    <row r="348" spans="1:61" ht="10.199999999999999" x14ac:dyDescent="0.2">
      <c r="A348" s="32"/>
      <c r="B348" s="34"/>
      <c r="C348" s="34"/>
      <c r="D348" s="51"/>
      <c r="E348" s="34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8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8"/>
      <c r="BF348" s="34"/>
      <c r="BG348" s="39"/>
      <c r="BH348" s="34"/>
      <c r="BI348" s="34"/>
    </row>
    <row r="349" spans="1:61" ht="10.199999999999999" x14ac:dyDescent="0.2">
      <c r="A349" s="32"/>
      <c r="B349" s="34"/>
      <c r="C349" s="34"/>
      <c r="D349" s="51"/>
      <c r="E349" s="34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8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8"/>
      <c r="BF349" s="34"/>
      <c r="BG349" s="39"/>
      <c r="BH349" s="34"/>
      <c r="BI349" s="34"/>
    </row>
    <row r="350" spans="1:61" ht="10.199999999999999" x14ac:dyDescent="0.2">
      <c r="A350" s="32"/>
      <c r="B350" s="34"/>
      <c r="C350" s="34"/>
      <c r="D350" s="51"/>
      <c r="E350" s="34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8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8"/>
      <c r="BF350" s="34"/>
      <c r="BG350" s="39"/>
      <c r="BH350" s="34"/>
      <c r="BI350" s="34"/>
    </row>
    <row r="351" spans="1:61" ht="10.199999999999999" x14ac:dyDescent="0.2">
      <c r="A351" s="32"/>
      <c r="B351" s="34"/>
      <c r="C351" s="34"/>
      <c r="D351" s="51"/>
      <c r="E351" s="34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8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8"/>
      <c r="BF351" s="34"/>
      <c r="BG351" s="39"/>
      <c r="BH351" s="34"/>
      <c r="BI351" s="34"/>
    </row>
    <row r="352" spans="1:61" ht="10.199999999999999" x14ac:dyDescent="0.2">
      <c r="A352" s="32"/>
      <c r="B352" s="34"/>
      <c r="C352" s="34"/>
      <c r="D352" s="51"/>
      <c r="E352" s="34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8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8"/>
      <c r="BF352" s="34"/>
      <c r="BG352" s="39"/>
      <c r="BH352" s="34"/>
      <c r="BI352" s="34"/>
    </row>
    <row r="353" spans="1:61" ht="10.199999999999999" x14ac:dyDescent="0.2">
      <c r="A353" s="32"/>
      <c r="B353" s="34"/>
      <c r="C353" s="34"/>
      <c r="D353" s="51"/>
      <c r="E353" s="34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8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8"/>
      <c r="BF353" s="34"/>
      <c r="BG353" s="39"/>
      <c r="BH353" s="34"/>
      <c r="BI353" s="34"/>
    </row>
    <row r="354" spans="1:61" ht="10.199999999999999" x14ac:dyDescent="0.2">
      <c r="A354" s="32"/>
      <c r="B354" s="34"/>
      <c r="C354" s="34"/>
      <c r="D354" s="51"/>
      <c r="E354" s="34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8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8"/>
      <c r="BF354" s="34"/>
      <c r="BG354" s="39"/>
      <c r="BH354" s="34"/>
      <c r="BI354" s="34"/>
    </row>
    <row r="355" spans="1:61" ht="10.199999999999999" x14ac:dyDescent="0.2">
      <c r="A355" s="32"/>
      <c r="B355" s="34"/>
      <c r="C355" s="34"/>
      <c r="D355" s="51"/>
      <c r="E355" s="34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8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8"/>
      <c r="BF355" s="34"/>
      <c r="BG355" s="39"/>
      <c r="BH355" s="34"/>
      <c r="BI355" s="34"/>
    </row>
    <row r="356" spans="1:61" ht="10.199999999999999" x14ac:dyDescent="0.2">
      <c r="A356" s="32"/>
      <c r="B356" s="34"/>
      <c r="C356" s="34"/>
      <c r="D356" s="51"/>
      <c r="E356" s="34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8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8"/>
      <c r="BF356" s="34"/>
      <c r="BG356" s="39"/>
      <c r="BH356" s="34"/>
      <c r="BI356" s="34"/>
    </row>
    <row r="357" spans="1:61" ht="10.199999999999999" x14ac:dyDescent="0.2">
      <c r="A357" s="32"/>
      <c r="B357" s="34"/>
      <c r="C357" s="34"/>
      <c r="D357" s="51"/>
      <c r="E357" s="34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8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8"/>
      <c r="BF357" s="34"/>
      <c r="BG357" s="39"/>
      <c r="BH357" s="34"/>
      <c r="BI357" s="34"/>
    </row>
    <row r="358" spans="1:61" ht="10.199999999999999" x14ac:dyDescent="0.2">
      <c r="A358" s="32"/>
      <c r="B358" s="34"/>
      <c r="C358" s="34"/>
      <c r="D358" s="51"/>
      <c r="E358" s="34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8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8"/>
      <c r="BF358" s="34"/>
      <c r="BG358" s="39"/>
      <c r="BH358" s="34"/>
      <c r="BI358" s="34"/>
    </row>
    <row r="359" spans="1:61" ht="10.199999999999999" x14ac:dyDescent="0.2">
      <c r="A359" s="32"/>
      <c r="B359" s="34"/>
      <c r="C359" s="34"/>
      <c r="D359" s="51"/>
      <c r="E359" s="34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8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8"/>
      <c r="BF359" s="34"/>
      <c r="BG359" s="39"/>
      <c r="BH359" s="34"/>
      <c r="BI359" s="34"/>
    </row>
    <row r="360" spans="1:61" ht="10.199999999999999" x14ac:dyDescent="0.2">
      <c r="A360" s="32"/>
      <c r="B360" s="34"/>
      <c r="C360" s="34"/>
      <c r="D360" s="51"/>
      <c r="E360" s="34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8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8"/>
      <c r="BF360" s="34"/>
      <c r="BG360" s="39"/>
      <c r="BH360" s="34"/>
      <c r="BI360" s="34"/>
    </row>
    <row r="361" spans="1:61" ht="10.199999999999999" x14ac:dyDescent="0.2">
      <c r="A361" s="32"/>
      <c r="B361" s="34"/>
      <c r="C361" s="34"/>
      <c r="D361" s="51"/>
      <c r="E361" s="34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8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8"/>
      <c r="BF361" s="34"/>
      <c r="BG361" s="39"/>
      <c r="BH361" s="34"/>
      <c r="BI361" s="34"/>
    </row>
    <row r="362" spans="1:61" ht="10.199999999999999" x14ac:dyDescent="0.2">
      <c r="A362" s="32"/>
      <c r="B362" s="34"/>
      <c r="C362" s="34"/>
      <c r="D362" s="51"/>
      <c r="E362" s="34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8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8"/>
      <c r="BF362" s="34"/>
      <c r="BG362" s="39"/>
      <c r="BH362" s="34"/>
      <c r="BI362" s="34"/>
    </row>
    <row r="363" spans="1:61" ht="10.199999999999999" x14ac:dyDescent="0.2">
      <c r="A363" s="32"/>
      <c r="B363" s="34"/>
      <c r="C363" s="34"/>
      <c r="D363" s="51"/>
      <c r="E363" s="34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8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8"/>
      <c r="BF363" s="34"/>
      <c r="BG363" s="39"/>
      <c r="BH363" s="34"/>
      <c r="BI363" s="34"/>
    </row>
    <row r="364" spans="1:61" ht="10.199999999999999" x14ac:dyDescent="0.2">
      <c r="A364" s="32"/>
      <c r="B364" s="34"/>
      <c r="C364" s="34"/>
      <c r="D364" s="51"/>
      <c r="E364" s="34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8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8"/>
      <c r="BF364" s="34"/>
      <c r="BG364" s="39"/>
      <c r="BH364" s="34"/>
      <c r="BI364" s="34"/>
    </row>
    <row r="365" spans="1:61" ht="10.199999999999999" x14ac:dyDescent="0.2">
      <c r="A365" s="32"/>
      <c r="B365" s="34"/>
      <c r="C365" s="34"/>
      <c r="D365" s="51"/>
      <c r="E365" s="34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8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8"/>
      <c r="BF365" s="34"/>
      <c r="BG365" s="39"/>
      <c r="BH365" s="34"/>
      <c r="BI365" s="34"/>
    </row>
    <row r="366" spans="1:61" ht="10.199999999999999" x14ac:dyDescent="0.2">
      <c r="A366" s="32"/>
      <c r="B366" s="34"/>
      <c r="C366" s="34"/>
      <c r="D366" s="51"/>
      <c r="E366" s="34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8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8"/>
      <c r="BF366" s="34"/>
      <c r="BG366" s="39"/>
      <c r="BH366" s="34"/>
      <c r="BI366" s="34"/>
    </row>
    <row r="367" spans="1:61" ht="10.199999999999999" x14ac:dyDescent="0.2">
      <c r="A367" s="32"/>
      <c r="B367" s="34"/>
      <c r="C367" s="34"/>
      <c r="D367" s="51"/>
      <c r="E367" s="34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8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8"/>
      <c r="BF367" s="34"/>
      <c r="BG367" s="39"/>
      <c r="BH367" s="34"/>
      <c r="BI367" s="34"/>
    </row>
    <row r="368" spans="1:61" ht="10.199999999999999" x14ac:dyDescent="0.2">
      <c r="A368" s="32"/>
      <c r="B368" s="34"/>
      <c r="C368" s="34"/>
      <c r="D368" s="51"/>
      <c r="E368" s="34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8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8"/>
      <c r="BF368" s="34"/>
      <c r="BG368" s="39"/>
      <c r="BH368" s="34"/>
      <c r="BI368" s="34"/>
    </row>
    <row r="369" spans="1:61" ht="10.199999999999999" x14ac:dyDescent="0.2">
      <c r="A369" s="32"/>
      <c r="B369" s="34"/>
      <c r="C369" s="34"/>
      <c r="D369" s="51"/>
      <c r="E369" s="34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8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8"/>
      <c r="BF369" s="34"/>
      <c r="BG369" s="39"/>
      <c r="BH369" s="34"/>
      <c r="BI369" s="34"/>
    </row>
    <row r="370" spans="1:61" ht="10.199999999999999" x14ac:dyDescent="0.2">
      <c r="A370" s="32"/>
      <c r="B370" s="34"/>
      <c r="C370" s="34"/>
      <c r="D370" s="51"/>
      <c r="E370" s="34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8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8"/>
      <c r="BF370" s="34"/>
      <c r="BG370" s="39"/>
      <c r="BH370" s="34"/>
      <c r="BI370" s="34"/>
    </row>
    <row r="371" spans="1:61" ht="10.199999999999999" x14ac:dyDescent="0.2">
      <c r="A371" s="32"/>
      <c r="B371" s="34"/>
      <c r="C371" s="34"/>
      <c r="D371" s="51"/>
      <c r="E371" s="34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8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8"/>
      <c r="BF371" s="34"/>
      <c r="BG371" s="39"/>
      <c r="BH371" s="34"/>
      <c r="BI371" s="34"/>
    </row>
    <row r="372" spans="1:61" ht="10.199999999999999" x14ac:dyDescent="0.2">
      <c r="A372" s="32"/>
      <c r="B372" s="34"/>
      <c r="C372" s="34"/>
      <c r="D372" s="51"/>
      <c r="E372" s="34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8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8"/>
      <c r="BF372" s="34"/>
      <c r="BG372" s="39"/>
      <c r="BH372" s="34"/>
      <c r="BI372" s="34"/>
    </row>
    <row r="373" spans="1:61" ht="10.199999999999999" x14ac:dyDescent="0.2">
      <c r="A373" s="32"/>
      <c r="B373" s="34"/>
      <c r="C373" s="34"/>
      <c r="D373" s="51"/>
      <c r="E373" s="34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8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8"/>
      <c r="BF373" s="34"/>
      <c r="BG373" s="39"/>
      <c r="BH373" s="34"/>
      <c r="BI373" s="34"/>
    </row>
    <row r="374" spans="1:61" ht="10.199999999999999" x14ac:dyDescent="0.2">
      <c r="A374" s="32"/>
      <c r="B374" s="34"/>
      <c r="C374" s="34"/>
      <c r="D374" s="51"/>
      <c r="E374" s="34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8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8"/>
      <c r="BF374" s="34"/>
      <c r="BG374" s="39"/>
      <c r="BH374" s="34"/>
      <c r="BI374" s="34"/>
    </row>
    <row r="375" spans="1:61" ht="10.199999999999999" x14ac:dyDescent="0.2">
      <c r="A375" s="32"/>
      <c r="B375" s="34"/>
      <c r="C375" s="34"/>
      <c r="D375" s="51"/>
      <c r="E375" s="34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8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8"/>
      <c r="BF375" s="34"/>
      <c r="BG375" s="39"/>
      <c r="BH375" s="34"/>
      <c r="BI375" s="34"/>
    </row>
    <row r="376" spans="1:61" ht="10.199999999999999" x14ac:dyDescent="0.2">
      <c r="A376" s="32"/>
      <c r="B376" s="34"/>
      <c r="C376" s="34"/>
      <c r="D376" s="51"/>
      <c r="E376" s="34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8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8"/>
      <c r="BF376" s="34"/>
      <c r="BG376" s="39"/>
      <c r="BH376" s="34"/>
      <c r="BI376" s="34"/>
    </row>
    <row r="377" spans="1:61" ht="10.199999999999999" x14ac:dyDescent="0.2">
      <c r="A377" s="32"/>
      <c r="B377" s="34"/>
      <c r="C377" s="34"/>
      <c r="D377" s="51"/>
      <c r="E377" s="34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8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8"/>
      <c r="BF377" s="34"/>
      <c r="BG377" s="39"/>
      <c r="BH377" s="34"/>
      <c r="BI377" s="34"/>
    </row>
    <row r="378" spans="1:61" ht="10.199999999999999" x14ac:dyDescent="0.2">
      <c r="A378" s="32"/>
      <c r="B378" s="34"/>
      <c r="C378" s="34"/>
      <c r="D378" s="51"/>
      <c r="E378" s="34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8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8"/>
      <c r="BF378" s="34"/>
      <c r="BG378" s="39"/>
      <c r="BH378" s="34"/>
      <c r="BI378" s="34"/>
    </row>
    <row r="379" spans="1:61" ht="10.199999999999999" x14ac:dyDescent="0.2">
      <c r="A379" s="32"/>
      <c r="B379" s="34"/>
      <c r="C379" s="34"/>
      <c r="D379" s="51"/>
      <c r="E379" s="34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8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8"/>
      <c r="BF379" s="34"/>
      <c r="BG379" s="39"/>
      <c r="BH379" s="34"/>
      <c r="BI379" s="34"/>
    </row>
    <row r="380" spans="1:61" ht="10.199999999999999" x14ac:dyDescent="0.2">
      <c r="A380" s="32"/>
      <c r="B380" s="34"/>
      <c r="C380" s="34"/>
      <c r="D380" s="51"/>
      <c r="E380" s="34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8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8"/>
      <c r="BF380" s="34"/>
      <c r="BG380" s="39"/>
      <c r="BH380" s="34"/>
      <c r="BI380" s="34"/>
    </row>
    <row r="381" spans="1:61" ht="10.199999999999999" x14ac:dyDescent="0.2">
      <c r="A381" s="32"/>
      <c r="B381" s="34"/>
      <c r="C381" s="34"/>
      <c r="D381" s="51"/>
      <c r="E381" s="34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8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8"/>
      <c r="BF381" s="34"/>
      <c r="BG381" s="39"/>
      <c r="BH381" s="34"/>
      <c r="BI381" s="34"/>
    </row>
    <row r="382" spans="1:61" ht="10.199999999999999" x14ac:dyDescent="0.2">
      <c r="A382" s="32"/>
      <c r="B382" s="34"/>
      <c r="C382" s="34"/>
      <c r="D382" s="51"/>
      <c r="E382" s="34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8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8"/>
      <c r="BF382" s="34"/>
      <c r="BG382" s="39"/>
      <c r="BH382" s="34"/>
      <c r="BI382" s="34"/>
    </row>
    <row r="383" spans="1:61" ht="10.199999999999999" x14ac:dyDescent="0.2">
      <c r="A383" s="32"/>
      <c r="B383" s="34"/>
      <c r="C383" s="34"/>
      <c r="D383" s="51"/>
      <c r="E383" s="34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8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8"/>
      <c r="BF383" s="34"/>
      <c r="BG383" s="39"/>
      <c r="BH383" s="34"/>
      <c r="BI383" s="34"/>
    </row>
    <row r="384" spans="1:61" ht="10.199999999999999" x14ac:dyDescent="0.2">
      <c r="A384" s="32"/>
      <c r="B384" s="34"/>
      <c r="C384" s="34"/>
      <c r="D384" s="51"/>
      <c r="E384" s="34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8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8"/>
      <c r="BF384" s="34"/>
      <c r="BG384" s="39"/>
      <c r="BH384" s="34"/>
      <c r="BI384" s="34"/>
    </row>
    <row r="385" spans="1:61" ht="10.199999999999999" x14ac:dyDescent="0.2">
      <c r="A385" s="32"/>
      <c r="B385" s="34"/>
      <c r="C385" s="34"/>
      <c r="D385" s="51"/>
      <c r="E385" s="34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8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8"/>
      <c r="BF385" s="34"/>
      <c r="BG385" s="39"/>
      <c r="BH385" s="34"/>
      <c r="BI385" s="34"/>
    </row>
    <row r="386" spans="1:61" ht="10.199999999999999" x14ac:dyDescent="0.2">
      <c r="A386" s="32"/>
      <c r="B386" s="34"/>
      <c r="C386" s="34"/>
      <c r="D386" s="51"/>
      <c r="E386" s="34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8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8"/>
      <c r="BF386" s="34"/>
      <c r="BG386" s="39"/>
      <c r="BH386" s="34"/>
      <c r="BI386" s="34"/>
    </row>
    <row r="387" spans="1:61" ht="10.199999999999999" x14ac:dyDescent="0.2">
      <c r="A387" s="32"/>
      <c r="B387" s="34"/>
      <c r="C387" s="34"/>
      <c r="D387" s="51"/>
      <c r="E387" s="34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8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8"/>
      <c r="BF387" s="34"/>
      <c r="BG387" s="39"/>
      <c r="BH387" s="34"/>
      <c r="BI387" s="34"/>
    </row>
    <row r="388" spans="1:61" ht="10.199999999999999" x14ac:dyDescent="0.2">
      <c r="A388" s="32"/>
      <c r="B388" s="34"/>
      <c r="C388" s="34"/>
      <c r="D388" s="51"/>
      <c r="E388" s="34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8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8"/>
      <c r="BF388" s="34"/>
      <c r="BG388" s="39"/>
      <c r="BH388" s="34"/>
      <c r="BI388" s="34"/>
    </row>
    <row r="389" spans="1:61" ht="10.199999999999999" x14ac:dyDescent="0.2">
      <c r="A389" s="32"/>
      <c r="B389" s="34"/>
      <c r="C389" s="34"/>
      <c r="D389" s="51"/>
      <c r="E389" s="34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8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8"/>
      <c r="BF389" s="34"/>
      <c r="BG389" s="39"/>
      <c r="BH389" s="34"/>
      <c r="BI389" s="34"/>
    </row>
    <row r="390" spans="1:61" ht="10.199999999999999" x14ac:dyDescent="0.2">
      <c r="A390" s="32"/>
      <c r="B390" s="34"/>
      <c r="C390" s="34"/>
      <c r="D390" s="51"/>
      <c r="E390" s="34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8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8"/>
      <c r="BF390" s="34"/>
      <c r="BG390" s="39"/>
      <c r="BH390" s="34"/>
      <c r="BI390" s="34"/>
    </row>
    <row r="391" spans="1:61" ht="10.199999999999999" x14ac:dyDescent="0.2">
      <c r="A391" s="32"/>
      <c r="B391" s="34"/>
      <c r="C391" s="34"/>
      <c r="D391" s="51"/>
      <c r="E391" s="34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8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8"/>
      <c r="BF391" s="34"/>
      <c r="BG391" s="39"/>
      <c r="BH391" s="34"/>
      <c r="BI391" s="34"/>
    </row>
    <row r="392" spans="1:61" ht="10.199999999999999" x14ac:dyDescent="0.2">
      <c r="A392" s="32"/>
      <c r="B392" s="34"/>
      <c r="C392" s="34"/>
      <c r="D392" s="51"/>
      <c r="E392" s="34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8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8"/>
      <c r="BF392" s="34"/>
      <c r="BG392" s="39"/>
      <c r="BH392" s="34"/>
      <c r="BI392" s="34"/>
    </row>
    <row r="393" spans="1:61" ht="10.199999999999999" x14ac:dyDescent="0.2">
      <c r="A393" s="32"/>
      <c r="B393" s="34"/>
      <c r="C393" s="34"/>
      <c r="D393" s="51"/>
      <c r="E393" s="34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8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8"/>
      <c r="BF393" s="34"/>
      <c r="BG393" s="39"/>
      <c r="BH393" s="34"/>
      <c r="BI393" s="34"/>
    </row>
    <row r="394" spans="1:61" ht="10.199999999999999" x14ac:dyDescent="0.2">
      <c r="A394" s="32"/>
      <c r="B394" s="34"/>
      <c r="C394" s="34"/>
      <c r="D394" s="51"/>
      <c r="E394" s="34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8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8"/>
      <c r="BF394" s="34"/>
      <c r="BG394" s="39"/>
      <c r="BH394" s="34"/>
      <c r="BI394" s="34"/>
    </row>
    <row r="395" spans="1:61" ht="10.199999999999999" x14ac:dyDescent="0.2">
      <c r="A395" s="32"/>
      <c r="B395" s="34"/>
      <c r="C395" s="34"/>
      <c r="D395" s="51"/>
      <c r="E395" s="34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8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8"/>
      <c r="BF395" s="34"/>
      <c r="BG395" s="39"/>
      <c r="BH395" s="34"/>
      <c r="BI395" s="34"/>
    </row>
    <row r="396" spans="1:61" ht="10.199999999999999" x14ac:dyDescent="0.2">
      <c r="A396" s="32"/>
      <c r="B396" s="34"/>
      <c r="C396" s="34"/>
      <c r="D396" s="51"/>
      <c r="E396" s="34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8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8"/>
      <c r="BF396" s="34"/>
      <c r="BG396" s="39"/>
      <c r="BH396" s="34"/>
      <c r="BI396" s="34"/>
    </row>
    <row r="397" spans="1:61" ht="10.199999999999999" x14ac:dyDescent="0.2">
      <c r="A397" s="32"/>
      <c r="B397" s="34"/>
      <c r="C397" s="34"/>
      <c r="D397" s="51"/>
      <c r="E397" s="34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8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8"/>
      <c r="BF397" s="34"/>
      <c r="BG397" s="39"/>
      <c r="BH397" s="34"/>
      <c r="BI397" s="34"/>
    </row>
    <row r="398" spans="1:61" ht="10.199999999999999" x14ac:dyDescent="0.2">
      <c r="A398" s="32"/>
      <c r="B398" s="34"/>
      <c r="C398" s="34"/>
      <c r="D398" s="51"/>
      <c r="E398" s="34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8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8"/>
      <c r="BF398" s="34"/>
      <c r="BG398" s="39"/>
      <c r="BH398" s="34"/>
      <c r="BI398" s="34"/>
    </row>
    <row r="399" spans="1:61" ht="10.199999999999999" x14ac:dyDescent="0.2">
      <c r="A399" s="32"/>
      <c r="B399" s="34"/>
      <c r="C399" s="34"/>
      <c r="D399" s="51"/>
      <c r="E399" s="34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8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8"/>
      <c r="BF399" s="34"/>
      <c r="BG399" s="39"/>
      <c r="BH399" s="34"/>
      <c r="BI399" s="34"/>
    </row>
    <row r="400" spans="1:61" ht="10.199999999999999" x14ac:dyDescent="0.2">
      <c r="A400" s="32"/>
      <c r="B400" s="34"/>
      <c r="C400" s="34"/>
      <c r="D400" s="51"/>
      <c r="E400" s="34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8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8"/>
      <c r="BF400" s="34"/>
      <c r="BG400" s="39"/>
      <c r="BH400" s="34"/>
      <c r="BI400" s="34"/>
    </row>
    <row r="401" spans="1:61" ht="10.199999999999999" x14ac:dyDescent="0.2">
      <c r="A401" s="32"/>
      <c r="B401" s="34"/>
      <c r="C401" s="34"/>
      <c r="D401" s="51"/>
      <c r="E401" s="34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8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8"/>
      <c r="BF401" s="34"/>
      <c r="BG401" s="39"/>
      <c r="BH401" s="34"/>
      <c r="BI401" s="34"/>
    </row>
    <row r="402" spans="1:61" ht="10.199999999999999" x14ac:dyDescent="0.2">
      <c r="A402" s="32"/>
      <c r="B402" s="34"/>
      <c r="C402" s="34"/>
      <c r="D402" s="51"/>
      <c r="E402" s="34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8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8"/>
      <c r="BF402" s="34"/>
      <c r="BG402" s="39"/>
      <c r="BH402" s="34"/>
      <c r="BI402" s="34"/>
    </row>
    <row r="403" spans="1:61" ht="10.199999999999999" x14ac:dyDescent="0.2">
      <c r="A403" s="32"/>
      <c r="B403" s="34"/>
      <c r="C403" s="34"/>
      <c r="D403" s="51"/>
      <c r="E403" s="34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8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8"/>
      <c r="BF403" s="34"/>
      <c r="BG403" s="39"/>
      <c r="BH403" s="34"/>
      <c r="BI403" s="34"/>
    </row>
    <row r="404" spans="1:61" ht="10.199999999999999" x14ac:dyDescent="0.2">
      <c r="A404" s="32"/>
      <c r="B404" s="34"/>
      <c r="C404" s="34"/>
      <c r="D404" s="51"/>
      <c r="E404" s="34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8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8"/>
      <c r="BF404" s="34"/>
      <c r="BG404" s="39"/>
      <c r="BH404" s="34"/>
      <c r="BI404" s="34"/>
    </row>
    <row r="405" spans="1:61" ht="10.199999999999999" x14ac:dyDescent="0.2">
      <c r="A405" s="32"/>
      <c r="B405" s="34"/>
      <c r="C405" s="34"/>
      <c r="D405" s="51"/>
      <c r="E405" s="34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8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8"/>
      <c r="BF405" s="34"/>
      <c r="BG405" s="39"/>
      <c r="BH405" s="34"/>
      <c r="BI405" s="34"/>
    </row>
    <row r="406" spans="1:61" ht="10.199999999999999" x14ac:dyDescent="0.2">
      <c r="A406" s="32"/>
      <c r="B406" s="34"/>
      <c r="C406" s="34"/>
      <c r="D406" s="51"/>
      <c r="E406" s="34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8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8"/>
      <c r="BF406" s="34"/>
      <c r="BG406" s="39"/>
      <c r="BH406" s="34"/>
      <c r="BI406" s="34"/>
    </row>
    <row r="407" spans="1:61" ht="10.199999999999999" x14ac:dyDescent="0.2">
      <c r="A407" s="32"/>
      <c r="B407" s="34"/>
      <c r="C407" s="34"/>
      <c r="D407" s="51"/>
      <c r="E407" s="34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8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8"/>
      <c r="BF407" s="34"/>
      <c r="BG407" s="39"/>
      <c r="BH407" s="34"/>
      <c r="BI407" s="34"/>
    </row>
    <row r="408" spans="1:61" ht="10.199999999999999" x14ac:dyDescent="0.2">
      <c r="A408" s="32"/>
      <c r="B408" s="34"/>
      <c r="C408" s="34"/>
      <c r="D408" s="51"/>
      <c r="E408" s="34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8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8"/>
      <c r="BF408" s="34"/>
      <c r="BG408" s="39"/>
      <c r="BH408" s="34"/>
      <c r="BI408" s="34"/>
    </row>
    <row r="409" spans="1:61" ht="10.199999999999999" x14ac:dyDescent="0.2">
      <c r="A409" s="32"/>
      <c r="B409" s="34"/>
      <c r="C409" s="34"/>
      <c r="D409" s="51"/>
      <c r="E409" s="34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8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8"/>
      <c r="BF409" s="34"/>
      <c r="BG409" s="39"/>
      <c r="BH409" s="34"/>
      <c r="BI409" s="34"/>
    </row>
    <row r="410" spans="1:61" ht="10.199999999999999" x14ac:dyDescent="0.2">
      <c r="A410" s="32"/>
      <c r="B410" s="34"/>
      <c r="C410" s="34"/>
      <c r="D410" s="51"/>
      <c r="E410" s="34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8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8"/>
      <c r="BF410" s="34"/>
      <c r="BG410" s="39"/>
      <c r="BH410" s="34"/>
      <c r="BI410" s="34"/>
    </row>
    <row r="411" spans="1:61" ht="10.199999999999999" x14ac:dyDescent="0.2">
      <c r="A411" s="32"/>
      <c r="B411" s="34"/>
      <c r="C411" s="34"/>
      <c r="D411" s="51"/>
      <c r="E411" s="34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8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8"/>
      <c r="BF411" s="34"/>
      <c r="BG411" s="39"/>
      <c r="BH411" s="34"/>
      <c r="BI411" s="34"/>
    </row>
    <row r="412" spans="1:61" ht="10.199999999999999" x14ac:dyDescent="0.2">
      <c r="A412" s="32"/>
      <c r="B412" s="34"/>
      <c r="C412" s="34"/>
      <c r="D412" s="51"/>
      <c r="E412" s="34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8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8"/>
      <c r="BF412" s="34"/>
      <c r="BG412" s="39"/>
      <c r="BH412" s="34"/>
      <c r="BI412" s="34"/>
    </row>
    <row r="413" spans="1:61" ht="10.199999999999999" x14ac:dyDescent="0.2">
      <c r="A413" s="32"/>
      <c r="B413" s="34"/>
      <c r="C413" s="34"/>
      <c r="D413" s="51"/>
      <c r="E413" s="34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8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8"/>
      <c r="BF413" s="34"/>
      <c r="BG413" s="39"/>
      <c r="BH413" s="34"/>
      <c r="BI413" s="34"/>
    </row>
    <row r="414" spans="1:61" ht="10.199999999999999" x14ac:dyDescent="0.2">
      <c r="A414" s="32"/>
      <c r="B414" s="34"/>
      <c r="C414" s="34"/>
      <c r="D414" s="51"/>
      <c r="E414" s="34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8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8"/>
      <c r="BF414" s="34"/>
      <c r="BG414" s="39"/>
      <c r="BH414" s="34"/>
      <c r="BI414" s="34"/>
    </row>
    <row r="415" spans="1:61" ht="10.199999999999999" x14ac:dyDescent="0.2">
      <c r="A415" s="32"/>
      <c r="B415" s="34"/>
      <c r="C415" s="34"/>
      <c r="D415" s="51"/>
      <c r="E415" s="34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8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8"/>
      <c r="BF415" s="34"/>
      <c r="BG415" s="39"/>
      <c r="BH415" s="34"/>
      <c r="BI415" s="34"/>
    </row>
    <row r="416" spans="1:61" ht="10.199999999999999" x14ac:dyDescent="0.2">
      <c r="A416" s="32"/>
      <c r="B416" s="34"/>
      <c r="C416" s="34"/>
      <c r="D416" s="51"/>
      <c r="E416" s="34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8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8"/>
      <c r="BF416" s="34"/>
      <c r="BG416" s="39"/>
      <c r="BH416" s="34"/>
      <c r="BI416" s="34"/>
    </row>
    <row r="417" spans="1:61" ht="10.199999999999999" x14ac:dyDescent="0.2">
      <c r="A417" s="32"/>
      <c r="B417" s="34"/>
      <c r="C417" s="34"/>
      <c r="D417" s="51"/>
      <c r="E417" s="34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8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8"/>
      <c r="BF417" s="34"/>
      <c r="BG417" s="39"/>
      <c r="BH417" s="34"/>
      <c r="BI417" s="34"/>
    </row>
    <row r="418" spans="1:61" ht="10.199999999999999" x14ac:dyDescent="0.2">
      <c r="A418" s="32"/>
      <c r="B418" s="34"/>
      <c r="C418" s="34"/>
      <c r="D418" s="51"/>
      <c r="E418" s="34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8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8"/>
      <c r="BF418" s="34"/>
      <c r="BG418" s="39"/>
      <c r="BH418" s="34"/>
      <c r="BI418" s="34"/>
    </row>
    <row r="419" spans="1:61" ht="10.199999999999999" x14ac:dyDescent="0.2">
      <c r="A419" s="32"/>
      <c r="B419" s="34"/>
      <c r="C419" s="34"/>
      <c r="D419" s="51"/>
      <c r="E419" s="34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8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8"/>
      <c r="BF419" s="34"/>
      <c r="BG419" s="39"/>
      <c r="BH419" s="34"/>
      <c r="BI419" s="34"/>
    </row>
    <row r="420" spans="1:61" ht="10.199999999999999" x14ac:dyDescent="0.2">
      <c r="A420" s="32"/>
      <c r="B420" s="34"/>
      <c r="C420" s="34"/>
      <c r="D420" s="51"/>
      <c r="E420" s="34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8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8"/>
      <c r="BF420" s="34"/>
      <c r="BG420" s="39"/>
      <c r="BH420" s="34"/>
      <c r="BI420" s="34"/>
    </row>
    <row r="421" spans="1:61" ht="10.199999999999999" x14ac:dyDescent="0.2">
      <c r="A421" s="32"/>
      <c r="B421" s="34"/>
      <c r="C421" s="34"/>
      <c r="D421" s="51"/>
      <c r="E421" s="34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8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8"/>
      <c r="BF421" s="34"/>
      <c r="BG421" s="39"/>
      <c r="BH421" s="34"/>
      <c r="BI421" s="34"/>
    </row>
    <row r="422" spans="1:61" ht="10.199999999999999" x14ac:dyDescent="0.2">
      <c r="A422" s="32"/>
      <c r="B422" s="34"/>
      <c r="C422" s="34"/>
      <c r="D422" s="51"/>
      <c r="E422" s="34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8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8"/>
      <c r="BF422" s="34"/>
      <c r="BG422" s="39"/>
      <c r="BH422" s="34"/>
      <c r="BI422" s="34"/>
    </row>
    <row r="423" spans="1:61" ht="10.199999999999999" x14ac:dyDescent="0.2">
      <c r="A423" s="32"/>
      <c r="B423" s="34"/>
      <c r="C423" s="34"/>
      <c r="D423" s="51"/>
      <c r="E423" s="34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8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8"/>
      <c r="BF423" s="34"/>
      <c r="BG423" s="39"/>
      <c r="BH423" s="34"/>
      <c r="BI423" s="34"/>
    </row>
    <row r="424" spans="1:61" ht="10.199999999999999" x14ac:dyDescent="0.2">
      <c r="A424" s="32"/>
      <c r="B424" s="34"/>
      <c r="C424" s="34"/>
      <c r="D424" s="51"/>
      <c r="E424" s="34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8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8"/>
      <c r="BF424" s="34"/>
      <c r="BG424" s="39"/>
      <c r="BH424" s="34"/>
      <c r="BI424" s="34"/>
    </row>
    <row r="425" spans="1:61" ht="10.199999999999999" x14ac:dyDescent="0.2">
      <c r="A425" s="32"/>
      <c r="B425" s="34"/>
      <c r="C425" s="34"/>
      <c r="D425" s="51"/>
      <c r="E425" s="34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8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8"/>
      <c r="BF425" s="34"/>
      <c r="BG425" s="39"/>
      <c r="BH425" s="34"/>
      <c r="BI425" s="34"/>
    </row>
    <row r="426" spans="1:61" ht="10.199999999999999" x14ac:dyDescent="0.2">
      <c r="A426" s="32"/>
      <c r="B426" s="34"/>
      <c r="C426" s="34"/>
      <c r="D426" s="51"/>
      <c r="E426" s="34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8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8"/>
      <c r="BF426" s="34"/>
      <c r="BG426" s="39"/>
      <c r="BH426" s="34"/>
      <c r="BI426" s="34"/>
    </row>
    <row r="427" spans="1:61" ht="10.199999999999999" x14ac:dyDescent="0.2">
      <c r="A427" s="32"/>
      <c r="B427" s="34"/>
      <c r="C427" s="34"/>
      <c r="D427" s="51"/>
      <c r="E427" s="34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8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8"/>
      <c r="BF427" s="34"/>
      <c r="BG427" s="39"/>
      <c r="BH427" s="34"/>
      <c r="BI427" s="34"/>
    </row>
    <row r="428" spans="1:61" ht="10.199999999999999" x14ac:dyDescent="0.2">
      <c r="A428" s="32"/>
      <c r="B428" s="34"/>
      <c r="C428" s="34"/>
      <c r="D428" s="51"/>
      <c r="E428" s="34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8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8"/>
      <c r="BF428" s="34"/>
      <c r="BG428" s="39"/>
      <c r="BH428" s="34"/>
      <c r="BI428" s="34"/>
    </row>
    <row r="429" spans="1:61" ht="10.199999999999999" x14ac:dyDescent="0.2">
      <c r="A429" s="32"/>
      <c r="B429" s="34"/>
      <c r="C429" s="34"/>
      <c r="D429" s="51"/>
      <c r="E429" s="34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8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8"/>
      <c r="BF429" s="34"/>
      <c r="BG429" s="39"/>
      <c r="BH429" s="34"/>
      <c r="BI429" s="34"/>
    </row>
    <row r="430" spans="1:61" ht="10.199999999999999" x14ac:dyDescent="0.2">
      <c r="A430" s="32"/>
      <c r="B430" s="34"/>
      <c r="C430" s="34"/>
      <c r="D430" s="51"/>
      <c r="E430" s="34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8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8"/>
      <c r="BF430" s="34"/>
      <c r="BG430" s="39"/>
      <c r="BH430" s="34"/>
      <c r="BI430" s="34"/>
    </row>
    <row r="431" spans="1:61" ht="10.199999999999999" x14ac:dyDescent="0.2">
      <c r="A431" s="32"/>
      <c r="B431" s="34"/>
      <c r="C431" s="34"/>
      <c r="D431" s="51"/>
      <c r="E431" s="34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8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8"/>
      <c r="BF431" s="34"/>
      <c r="BG431" s="39"/>
      <c r="BH431" s="34"/>
      <c r="BI431" s="34"/>
    </row>
    <row r="432" spans="1:61" ht="10.199999999999999" x14ac:dyDescent="0.2">
      <c r="A432" s="32"/>
      <c r="B432" s="34"/>
      <c r="C432" s="34"/>
      <c r="D432" s="51"/>
      <c r="E432" s="34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8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8"/>
      <c r="BF432" s="34"/>
      <c r="BG432" s="39"/>
      <c r="BH432" s="34"/>
      <c r="BI432" s="34"/>
    </row>
    <row r="433" spans="1:61" ht="10.199999999999999" x14ac:dyDescent="0.2">
      <c r="A433" s="32"/>
      <c r="B433" s="34"/>
      <c r="C433" s="34"/>
      <c r="D433" s="51"/>
      <c r="E433" s="34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8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8"/>
      <c r="BF433" s="34"/>
      <c r="BG433" s="39"/>
      <c r="BH433" s="34"/>
      <c r="BI433" s="34"/>
    </row>
    <row r="434" spans="1:61" ht="10.199999999999999" x14ac:dyDescent="0.2">
      <c r="A434" s="32"/>
      <c r="B434" s="34"/>
      <c r="C434" s="34"/>
      <c r="D434" s="51"/>
      <c r="E434" s="34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8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8"/>
      <c r="BF434" s="34"/>
      <c r="BG434" s="39"/>
      <c r="BH434" s="34"/>
      <c r="BI434" s="34"/>
    </row>
    <row r="435" spans="1:61" ht="10.199999999999999" x14ac:dyDescent="0.2">
      <c r="A435" s="32"/>
      <c r="B435" s="34"/>
      <c r="C435" s="34"/>
      <c r="D435" s="51"/>
      <c r="E435" s="34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8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8"/>
      <c r="BF435" s="34"/>
      <c r="BG435" s="39"/>
      <c r="BH435" s="34"/>
      <c r="BI435" s="34"/>
    </row>
    <row r="436" spans="1:61" ht="10.199999999999999" x14ac:dyDescent="0.2">
      <c r="A436" s="32"/>
      <c r="B436" s="34"/>
      <c r="C436" s="34"/>
      <c r="D436" s="51"/>
      <c r="E436" s="34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8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8"/>
      <c r="BF436" s="34"/>
      <c r="BG436" s="39"/>
      <c r="BH436" s="34"/>
      <c r="BI436" s="34"/>
    </row>
    <row r="437" spans="1:61" ht="10.199999999999999" x14ac:dyDescent="0.2">
      <c r="A437" s="32"/>
      <c r="B437" s="34"/>
      <c r="C437" s="34"/>
      <c r="D437" s="51"/>
      <c r="E437" s="34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8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8"/>
      <c r="BF437" s="34"/>
      <c r="BG437" s="39"/>
      <c r="BH437" s="34"/>
      <c r="BI437" s="34"/>
    </row>
    <row r="438" spans="1:61" ht="10.199999999999999" x14ac:dyDescent="0.2">
      <c r="A438" s="32"/>
      <c r="B438" s="34"/>
      <c r="C438" s="34"/>
      <c r="D438" s="51"/>
      <c r="E438" s="34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8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8"/>
      <c r="BF438" s="34"/>
      <c r="BG438" s="39"/>
      <c r="BH438" s="34"/>
      <c r="BI438" s="34"/>
    </row>
    <row r="439" spans="1:61" ht="10.199999999999999" x14ac:dyDescent="0.2">
      <c r="A439" s="32"/>
      <c r="B439" s="34"/>
      <c r="C439" s="34"/>
      <c r="D439" s="51"/>
      <c r="E439" s="34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8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8"/>
      <c r="BF439" s="34"/>
      <c r="BG439" s="39"/>
      <c r="BH439" s="34"/>
      <c r="BI439" s="34"/>
    </row>
    <row r="440" spans="1:61" ht="10.199999999999999" x14ac:dyDescent="0.2">
      <c r="A440" s="32"/>
      <c r="B440" s="34"/>
      <c r="C440" s="34"/>
      <c r="D440" s="51"/>
      <c r="E440" s="34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8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8"/>
      <c r="BF440" s="34"/>
      <c r="BG440" s="39"/>
      <c r="BH440" s="34"/>
      <c r="BI440" s="34"/>
    </row>
    <row r="441" spans="1:61" ht="10.199999999999999" x14ac:dyDescent="0.2">
      <c r="A441" s="32"/>
      <c r="B441" s="34"/>
      <c r="C441" s="34"/>
      <c r="D441" s="51"/>
      <c r="E441" s="34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8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8"/>
      <c r="BF441" s="34"/>
      <c r="BG441" s="39"/>
      <c r="BH441" s="34"/>
      <c r="BI441" s="34"/>
    </row>
    <row r="442" spans="1:61" ht="10.199999999999999" x14ac:dyDescent="0.2">
      <c r="A442" s="32"/>
      <c r="B442" s="34"/>
      <c r="C442" s="34"/>
      <c r="D442" s="51"/>
      <c r="E442" s="34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8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8"/>
      <c r="BF442" s="34"/>
      <c r="BG442" s="39"/>
      <c r="BH442" s="34"/>
      <c r="BI442" s="34"/>
    </row>
    <row r="443" spans="1:61" ht="10.199999999999999" x14ac:dyDescent="0.2">
      <c r="A443" s="32"/>
      <c r="B443" s="34"/>
      <c r="C443" s="34"/>
      <c r="D443" s="51"/>
      <c r="E443" s="34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8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8"/>
      <c r="BF443" s="34"/>
      <c r="BG443" s="39"/>
      <c r="BH443" s="34"/>
      <c r="BI443" s="34"/>
    </row>
    <row r="444" spans="1:61" ht="10.199999999999999" x14ac:dyDescent="0.2">
      <c r="A444" s="32"/>
      <c r="B444" s="34"/>
      <c r="C444" s="34"/>
      <c r="D444" s="51"/>
      <c r="E444" s="34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8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8"/>
      <c r="BF444" s="34"/>
      <c r="BG444" s="39"/>
      <c r="BH444" s="34"/>
      <c r="BI444" s="34"/>
    </row>
    <row r="445" spans="1:61" ht="10.199999999999999" x14ac:dyDescent="0.2">
      <c r="A445" s="32"/>
      <c r="B445" s="34"/>
      <c r="C445" s="34"/>
      <c r="D445" s="51"/>
      <c r="E445" s="34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8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8"/>
      <c r="BF445" s="34"/>
      <c r="BG445" s="39"/>
      <c r="BH445" s="34"/>
      <c r="BI445" s="34"/>
    </row>
    <row r="446" spans="1:61" ht="10.199999999999999" x14ac:dyDescent="0.2">
      <c r="A446" s="32"/>
      <c r="B446" s="34"/>
      <c r="C446" s="34"/>
      <c r="D446" s="51"/>
      <c r="E446" s="34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8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8"/>
      <c r="BF446" s="34"/>
      <c r="BG446" s="39"/>
      <c r="BH446" s="34"/>
      <c r="BI446" s="34"/>
    </row>
    <row r="447" spans="1:61" ht="10.199999999999999" x14ac:dyDescent="0.2">
      <c r="A447" s="32"/>
      <c r="B447" s="34"/>
      <c r="C447" s="34"/>
      <c r="D447" s="51"/>
      <c r="E447" s="34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8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8"/>
      <c r="BF447" s="34"/>
      <c r="BG447" s="39"/>
      <c r="BH447" s="34"/>
      <c r="BI447" s="34"/>
    </row>
    <row r="448" spans="1:61" ht="10.199999999999999" x14ac:dyDescent="0.2">
      <c r="A448" s="32"/>
      <c r="B448" s="34"/>
      <c r="C448" s="34"/>
      <c r="D448" s="51"/>
      <c r="E448" s="34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8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8"/>
      <c r="BF448" s="34"/>
      <c r="BG448" s="39"/>
      <c r="BH448" s="34"/>
      <c r="BI448" s="34"/>
    </row>
    <row r="449" spans="1:61" ht="10.199999999999999" x14ac:dyDescent="0.2">
      <c r="A449" s="32"/>
      <c r="B449" s="34"/>
      <c r="C449" s="34"/>
      <c r="D449" s="51"/>
      <c r="E449" s="34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8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8"/>
      <c r="BF449" s="34"/>
      <c r="BG449" s="39"/>
      <c r="BH449" s="34"/>
      <c r="BI449" s="34"/>
    </row>
    <row r="450" spans="1:61" ht="10.199999999999999" x14ac:dyDescent="0.2">
      <c r="A450" s="32"/>
      <c r="B450" s="34"/>
      <c r="C450" s="34"/>
      <c r="D450" s="51"/>
      <c r="E450" s="34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8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8"/>
      <c r="BF450" s="34"/>
      <c r="BG450" s="39"/>
      <c r="BH450" s="34"/>
      <c r="BI450" s="34"/>
    </row>
    <row r="451" spans="1:61" ht="10.199999999999999" x14ac:dyDescent="0.2">
      <c r="A451" s="32"/>
      <c r="B451" s="34"/>
      <c r="C451" s="34"/>
      <c r="D451" s="51"/>
      <c r="E451" s="34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8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8"/>
      <c r="BF451" s="34"/>
      <c r="BG451" s="39"/>
      <c r="BH451" s="34"/>
      <c r="BI451" s="34"/>
    </row>
    <row r="452" spans="1:61" ht="10.199999999999999" x14ac:dyDescent="0.2">
      <c r="A452" s="32"/>
      <c r="B452" s="34"/>
      <c r="C452" s="34"/>
      <c r="D452" s="51"/>
      <c r="E452" s="34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8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8"/>
      <c r="BF452" s="34"/>
      <c r="BG452" s="39"/>
      <c r="BH452" s="34"/>
      <c r="BI452" s="34"/>
    </row>
    <row r="453" spans="1:61" ht="10.199999999999999" x14ac:dyDescent="0.2">
      <c r="A453" s="32"/>
      <c r="B453" s="34"/>
      <c r="C453" s="34"/>
      <c r="D453" s="51"/>
      <c r="E453" s="34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8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8"/>
      <c r="BF453" s="34"/>
      <c r="BG453" s="39"/>
      <c r="BH453" s="34"/>
      <c r="BI453" s="34"/>
    </row>
    <row r="454" spans="1:61" ht="10.199999999999999" x14ac:dyDescent="0.2">
      <c r="A454" s="32"/>
      <c r="B454" s="34"/>
      <c r="C454" s="34"/>
      <c r="D454" s="51"/>
      <c r="E454" s="34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8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8"/>
      <c r="BF454" s="34"/>
      <c r="BG454" s="39"/>
      <c r="BH454" s="34"/>
      <c r="BI454" s="34"/>
    </row>
    <row r="455" spans="1:61" ht="10.199999999999999" x14ac:dyDescent="0.2">
      <c r="A455" s="32"/>
      <c r="B455" s="34"/>
      <c r="C455" s="34"/>
      <c r="D455" s="51"/>
      <c r="E455" s="34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8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8"/>
      <c r="BF455" s="34"/>
      <c r="BG455" s="39"/>
      <c r="BH455" s="34"/>
      <c r="BI455" s="34"/>
    </row>
    <row r="456" spans="1:61" ht="10.199999999999999" x14ac:dyDescent="0.2">
      <c r="A456" s="32"/>
      <c r="B456" s="34"/>
      <c r="C456" s="34"/>
      <c r="D456" s="51"/>
      <c r="E456" s="34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8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8"/>
      <c r="BF456" s="34"/>
      <c r="BG456" s="39"/>
      <c r="BH456" s="34"/>
      <c r="BI456" s="34"/>
    </row>
    <row r="457" spans="1:61" ht="10.199999999999999" x14ac:dyDescent="0.2">
      <c r="A457" s="32"/>
      <c r="B457" s="34"/>
      <c r="C457" s="34"/>
      <c r="D457" s="51"/>
      <c r="E457" s="34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8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8"/>
      <c r="BF457" s="34"/>
      <c r="BG457" s="39"/>
      <c r="BH457" s="34"/>
      <c r="BI457" s="34"/>
    </row>
    <row r="458" spans="1:61" ht="10.199999999999999" x14ac:dyDescent="0.2">
      <c r="A458" s="32"/>
      <c r="B458" s="34"/>
      <c r="C458" s="34"/>
      <c r="D458" s="51"/>
      <c r="E458" s="34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8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8"/>
      <c r="BF458" s="34"/>
      <c r="BG458" s="39"/>
      <c r="BH458" s="34"/>
      <c r="BI458" s="34"/>
    </row>
    <row r="459" spans="1:61" ht="10.199999999999999" x14ac:dyDescent="0.2">
      <c r="A459" s="32"/>
      <c r="B459" s="34"/>
      <c r="C459" s="34"/>
      <c r="D459" s="51"/>
      <c r="E459" s="34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8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8"/>
      <c r="BF459" s="34"/>
      <c r="BG459" s="39"/>
      <c r="BH459" s="34"/>
      <c r="BI459" s="34"/>
    </row>
    <row r="460" spans="1:61" ht="10.199999999999999" x14ac:dyDescent="0.2">
      <c r="A460" s="32"/>
      <c r="B460" s="34"/>
      <c r="C460" s="34"/>
      <c r="D460" s="51"/>
      <c r="E460" s="34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8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8"/>
      <c r="BF460" s="34"/>
      <c r="BG460" s="39"/>
      <c r="BH460" s="34"/>
      <c r="BI460" s="34"/>
    </row>
    <row r="461" spans="1:61" ht="10.199999999999999" x14ac:dyDescent="0.2">
      <c r="A461" s="32"/>
      <c r="B461" s="34"/>
      <c r="C461" s="34"/>
      <c r="D461" s="51"/>
      <c r="E461" s="34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8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8"/>
      <c r="BF461" s="34"/>
      <c r="BG461" s="39"/>
      <c r="BH461" s="34"/>
      <c r="BI461" s="34"/>
    </row>
    <row r="462" spans="1:61" ht="10.199999999999999" x14ac:dyDescent="0.2">
      <c r="A462" s="32"/>
      <c r="B462" s="34"/>
      <c r="C462" s="34"/>
      <c r="D462" s="51"/>
      <c r="E462" s="34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8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8"/>
      <c r="BF462" s="34"/>
      <c r="BG462" s="39"/>
      <c r="BH462" s="34"/>
      <c r="BI462" s="34"/>
    </row>
    <row r="463" spans="1:61" ht="10.199999999999999" x14ac:dyDescent="0.2">
      <c r="A463" s="32"/>
      <c r="B463" s="34"/>
      <c r="C463" s="34"/>
      <c r="D463" s="51"/>
      <c r="E463" s="34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8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8"/>
      <c r="BF463" s="34"/>
      <c r="BG463" s="39"/>
      <c r="BH463" s="34"/>
      <c r="BI463" s="34"/>
    </row>
    <row r="464" spans="1:61" ht="10.199999999999999" x14ac:dyDescent="0.2">
      <c r="A464" s="32"/>
      <c r="B464" s="34"/>
      <c r="C464" s="34"/>
      <c r="D464" s="51"/>
      <c r="E464" s="34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8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8"/>
      <c r="BF464" s="34"/>
      <c r="BG464" s="39"/>
      <c r="BH464" s="34"/>
      <c r="BI464" s="34"/>
    </row>
    <row r="465" spans="1:61" ht="10.199999999999999" x14ac:dyDescent="0.2">
      <c r="A465" s="32"/>
      <c r="B465" s="34"/>
      <c r="C465" s="34"/>
      <c r="D465" s="51"/>
      <c r="E465" s="34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8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8"/>
      <c r="BF465" s="34"/>
      <c r="BG465" s="39"/>
      <c r="BH465" s="34"/>
      <c r="BI465" s="34"/>
    </row>
    <row r="466" spans="1:61" ht="10.199999999999999" x14ac:dyDescent="0.2">
      <c r="A466" s="32"/>
      <c r="B466" s="34"/>
      <c r="C466" s="34"/>
      <c r="D466" s="51"/>
      <c r="E466" s="34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8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8"/>
      <c r="BF466" s="34"/>
      <c r="BG466" s="39"/>
      <c r="BH466" s="34"/>
      <c r="BI466" s="34"/>
    </row>
    <row r="467" spans="1:61" ht="10.199999999999999" x14ac:dyDescent="0.2">
      <c r="A467" s="32"/>
      <c r="B467" s="34"/>
      <c r="C467" s="34"/>
      <c r="D467" s="51"/>
      <c r="E467" s="34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8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8"/>
      <c r="BF467" s="34"/>
      <c r="BG467" s="39"/>
      <c r="BH467" s="34"/>
      <c r="BI467" s="34"/>
    </row>
    <row r="468" spans="1:61" ht="10.199999999999999" x14ac:dyDescent="0.2">
      <c r="A468" s="32"/>
      <c r="B468" s="34"/>
      <c r="C468" s="34"/>
      <c r="D468" s="51"/>
      <c r="E468" s="34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8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8"/>
      <c r="BF468" s="34"/>
      <c r="BG468" s="39"/>
      <c r="BH468" s="34"/>
      <c r="BI468" s="34"/>
    </row>
    <row r="469" spans="1:61" ht="10.199999999999999" x14ac:dyDescent="0.2">
      <c r="A469" s="32"/>
      <c r="B469" s="34"/>
      <c r="C469" s="34"/>
      <c r="D469" s="51"/>
      <c r="E469" s="34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8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8"/>
      <c r="BF469" s="34"/>
      <c r="BG469" s="39"/>
      <c r="BH469" s="34"/>
      <c r="BI469" s="34"/>
    </row>
    <row r="470" spans="1:61" ht="10.199999999999999" x14ac:dyDescent="0.2">
      <c r="A470" s="32"/>
      <c r="B470" s="34"/>
      <c r="C470" s="34"/>
      <c r="D470" s="51"/>
      <c r="E470" s="34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8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8"/>
      <c r="BF470" s="34"/>
      <c r="BG470" s="39"/>
      <c r="BH470" s="34"/>
      <c r="BI470" s="34"/>
    </row>
    <row r="471" spans="1:61" ht="10.199999999999999" x14ac:dyDescent="0.2">
      <c r="A471" s="32"/>
      <c r="B471" s="34"/>
      <c r="C471" s="34"/>
      <c r="D471" s="51"/>
      <c r="E471" s="34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8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8"/>
      <c r="BF471" s="34"/>
      <c r="BG471" s="39"/>
      <c r="BH471" s="34"/>
      <c r="BI471" s="34"/>
    </row>
    <row r="472" spans="1:61" ht="10.199999999999999" x14ac:dyDescent="0.2">
      <c r="A472" s="32"/>
      <c r="B472" s="34"/>
      <c r="C472" s="34"/>
      <c r="D472" s="51"/>
      <c r="E472" s="34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8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8"/>
      <c r="BF472" s="34"/>
      <c r="BG472" s="39"/>
      <c r="BH472" s="34"/>
      <c r="BI472" s="34"/>
    </row>
    <row r="473" spans="1:61" ht="10.199999999999999" x14ac:dyDescent="0.2">
      <c r="A473" s="32"/>
      <c r="B473" s="34"/>
      <c r="C473" s="34"/>
      <c r="D473" s="51"/>
      <c r="E473" s="34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8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8"/>
      <c r="BF473" s="34"/>
      <c r="BG473" s="39"/>
      <c r="BH473" s="34"/>
      <c r="BI473" s="34"/>
    </row>
    <row r="474" spans="1:61" ht="10.199999999999999" x14ac:dyDescent="0.2">
      <c r="A474" s="32"/>
      <c r="B474" s="34"/>
      <c r="C474" s="34"/>
      <c r="D474" s="51"/>
      <c r="E474" s="34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8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8"/>
      <c r="BF474" s="34"/>
      <c r="BG474" s="39"/>
      <c r="BH474" s="34"/>
      <c r="BI474" s="34"/>
    </row>
    <row r="475" spans="1:61" ht="10.199999999999999" x14ac:dyDescent="0.2">
      <c r="A475" s="32"/>
      <c r="B475" s="34"/>
      <c r="C475" s="34"/>
      <c r="D475" s="51"/>
      <c r="E475" s="34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8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8"/>
      <c r="BF475" s="34"/>
      <c r="BG475" s="39"/>
      <c r="BH475" s="34"/>
      <c r="BI475" s="34"/>
    </row>
    <row r="476" spans="1:61" ht="10.199999999999999" x14ac:dyDescent="0.2">
      <c r="A476" s="32"/>
      <c r="B476" s="34"/>
      <c r="C476" s="34"/>
      <c r="D476" s="51"/>
      <c r="E476" s="34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8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8"/>
      <c r="BF476" s="34"/>
      <c r="BG476" s="39"/>
      <c r="BH476" s="34"/>
      <c r="BI476" s="34"/>
    </row>
    <row r="477" spans="1:61" ht="10.199999999999999" x14ac:dyDescent="0.2">
      <c r="A477" s="32"/>
      <c r="B477" s="34"/>
      <c r="C477" s="34"/>
      <c r="D477" s="51"/>
      <c r="E477" s="34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8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8"/>
      <c r="BF477" s="34"/>
      <c r="BG477" s="39"/>
      <c r="BH477" s="34"/>
      <c r="BI477" s="34"/>
    </row>
    <row r="478" spans="1:61" ht="10.199999999999999" x14ac:dyDescent="0.2">
      <c r="A478" s="32"/>
      <c r="B478" s="34"/>
      <c r="C478" s="34"/>
      <c r="D478" s="51"/>
      <c r="E478" s="34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8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8"/>
      <c r="BF478" s="34"/>
      <c r="BG478" s="39"/>
      <c r="BH478" s="34"/>
      <c r="BI478" s="34"/>
    </row>
    <row r="479" spans="1:61" ht="10.199999999999999" x14ac:dyDescent="0.2">
      <c r="A479" s="32"/>
      <c r="B479" s="34"/>
      <c r="C479" s="34"/>
      <c r="D479" s="51"/>
      <c r="E479" s="34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8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8"/>
      <c r="BF479" s="34"/>
      <c r="BG479" s="39"/>
      <c r="BH479" s="34"/>
      <c r="BI479" s="34"/>
    </row>
    <row r="480" spans="1:61" ht="10.199999999999999" x14ac:dyDescent="0.2">
      <c r="A480" s="32"/>
      <c r="B480" s="34"/>
      <c r="C480" s="34"/>
      <c r="D480" s="51"/>
      <c r="E480" s="34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8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8"/>
      <c r="BF480" s="34"/>
      <c r="BG480" s="39"/>
      <c r="BH480" s="34"/>
      <c r="BI480" s="34"/>
    </row>
    <row r="481" spans="1:61" ht="10.199999999999999" x14ac:dyDescent="0.2">
      <c r="A481" s="32"/>
      <c r="B481" s="34"/>
      <c r="C481" s="34"/>
      <c r="D481" s="51"/>
      <c r="E481" s="34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8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8"/>
      <c r="BF481" s="34"/>
      <c r="BG481" s="39"/>
      <c r="BH481" s="34"/>
      <c r="BI481" s="34"/>
    </row>
    <row r="482" spans="1:61" ht="10.199999999999999" x14ac:dyDescent="0.2">
      <c r="A482" s="32"/>
      <c r="B482" s="34"/>
      <c r="C482" s="34"/>
      <c r="D482" s="51"/>
      <c r="E482" s="34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8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8"/>
      <c r="BF482" s="34"/>
      <c r="BG482" s="39"/>
      <c r="BH482" s="34"/>
      <c r="BI482" s="34"/>
    </row>
    <row r="483" spans="1:61" ht="10.199999999999999" x14ac:dyDescent="0.2">
      <c r="A483" s="32"/>
      <c r="B483" s="34"/>
      <c r="C483" s="34"/>
      <c r="D483" s="51"/>
      <c r="E483" s="34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8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8"/>
      <c r="BF483" s="34"/>
      <c r="BG483" s="39"/>
      <c r="BH483" s="34"/>
      <c r="BI483" s="34"/>
    </row>
    <row r="484" spans="1:61" ht="10.199999999999999" x14ac:dyDescent="0.2">
      <c r="A484" s="32"/>
      <c r="B484" s="34"/>
      <c r="C484" s="34"/>
      <c r="D484" s="51"/>
      <c r="E484" s="34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8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8"/>
      <c r="BF484" s="34"/>
      <c r="BG484" s="39"/>
      <c r="BH484" s="34"/>
      <c r="BI484" s="34"/>
    </row>
    <row r="485" spans="1:61" ht="10.199999999999999" x14ac:dyDescent="0.2">
      <c r="A485" s="32"/>
      <c r="B485" s="34"/>
      <c r="C485" s="34"/>
      <c r="D485" s="51"/>
      <c r="E485" s="34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8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8"/>
      <c r="BF485" s="34"/>
      <c r="BG485" s="39"/>
      <c r="BH485" s="34"/>
      <c r="BI485" s="34"/>
    </row>
    <row r="486" spans="1:61" ht="10.199999999999999" x14ac:dyDescent="0.2">
      <c r="A486" s="32"/>
      <c r="B486" s="34"/>
      <c r="C486" s="34"/>
      <c r="D486" s="51"/>
      <c r="E486" s="34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8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8"/>
      <c r="BF486" s="34"/>
      <c r="BG486" s="39"/>
      <c r="BH486" s="34"/>
      <c r="BI486" s="34"/>
    </row>
    <row r="487" spans="1:61" ht="10.199999999999999" x14ac:dyDescent="0.2">
      <c r="A487" s="32"/>
      <c r="B487" s="34"/>
      <c r="C487" s="34"/>
      <c r="D487" s="51"/>
      <c r="E487" s="34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8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8"/>
      <c r="BF487" s="34"/>
      <c r="BG487" s="39"/>
      <c r="BH487" s="34"/>
      <c r="BI487" s="34"/>
    </row>
    <row r="488" spans="1:61" ht="10.199999999999999" x14ac:dyDescent="0.2">
      <c r="A488" s="32"/>
      <c r="B488" s="34"/>
      <c r="C488" s="34"/>
      <c r="D488" s="51"/>
      <c r="E488" s="34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8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8"/>
      <c r="BF488" s="34"/>
      <c r="BG488" s="39"/>
      <c r="BH488" s="34"/>
      <c r="BI488" s="34"/>
    </row>
    <row r="489" spans="1:61" ht="10.199999999999999" x14ac:dyDescent="0.2">
      <c r="A489" s="32"/>
      <c r="B489" s="34"/>
      <c r="C489" s="34"/>
      <c r="D489" s="51"/>
      <c r="E489" s="34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8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8"/>
      <c r="BF489" s="34"/>
      <c r="BG489" s="39"/>
      <c r="BH489" s="34"/>
      <c r="BI489" s="34"/>
    </row>
    <row r="490" spans="1:61" ht="10.199999999999999" x14ac:dyDescent="0.2">
      <c r="A490" s="32"/>
      <c r="B490" s="34"/>
      <c r="C490" s="34"/>
      <c r="D490" s="51"/>
      <c r="E490" s="34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8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8"/>
      <c r="BF490" s="34"/>
      <c r="BG490" s="39"/>
      <c r="BH490" s="34"/>
      <c r="BI490" s="34"/>
    </row>
    <row r="491" spans="1:61" ht="10.199999999999999" x14ac:dyDescent="0.2">
      <c r="A491" s="32"/>
      <c r="B491" s="34"/>
      <c r="C491" s="34"/>
      <c r="D491" s="51"/>
      <c r="E491" s="34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8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8"/>
      <c r="BF491" s="34"/>
      <c r="BG491" s="39"/>
      <c r="BH491" s="34"/>
      <c r="BI491" s="34"/>
    </row>
    <row r="492" spans="1:61" ht="10.199999999999999" x14ac:dyDescent="0.2">
      <c r="A492" s="32"/>
      <c r="B492" s="34"/>
      <c r="C492" s="34"/>
      <c r="D492" s="51"/>
      <c r="E492" s="34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8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8"/>
      <c r="BF492" s="34"/>
      <c r="BG492" s="39"/>
      <c r="BH492" s="34"/>
      <c r="BI492" s="34"/>
    </row>
    <row r="493" spans="1:61" ht="10.199999999999999" x14ac:dyDescent="0.2">
      <c r="A493" s="32"/>
      <c r="B493" s="34"/>
      <c r="C493" s="34"/>
      <c r="D493" s="51"/>
      <c r="E493" s="34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8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8"/>
      <c r="BF493" s="34"/>
      <c r="BG493" s="39"/>
      <c r="BH493" s="34"/>
      <c r="BI493" s="34"/>
    </row>
    <row r="494" spans="1:61" ht="10.199999999999999" x14ac:dyDescent="0.2">
      <c r="A494" s="32"/>
      <c r="B494" s="34"/>
      <c r="C494" s="34"/>
      <c r="D494" s="51"/>
      <c r="E494" s="34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8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8"/>
      <c r="BF494" s="34"/>
      <c r="BG494" s="39"/>
      <c r="BH494" s="34"/>
      <c r="BI494" s="34"/>
    </row>
    <row r="495" spans="1:61" ht="10.199999999999999" x14ac:dyDescent="0.2">
      <c r="A495" s="32"/>
      <c r="B495" s="34"/>
      <c r="C495" s="34"/>
      <c r="D495" s="51"/>
      <c r="E495" s="34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8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8"/>
      <c r="BF495" s="34"/>
      <c r="BG495" s="39"/>
      <c r="BH495" s="34"/>
      <c r="BI495" s="34"/>
    </row>
    <row r="496" spans="1:61" ht="10.199999999999999" x14ac:dyDescent="0.2">
      <c r="A496" s="32"/>
      <c r="B496" s="34"/>
      <c r="C496" s="34"/>
      <c r="D496" s="51"/>
      <c r="E496" s="34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8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8"/>
      <c r="BF496" s="34"/>
      <c r="BG496" s="39"/>
      <c r="BH496" s="34"/>
      <c r="BI496" s="34"/>
    </row>
    <row r="497" spans="1:61" ht="10.199999999999999" x14ac:dyDescent="0.2">
      <c r="A497" s="32"/>
      <c r="B497" s="34"/>
      <c r="C497" s="34"/>
      <c r="D497" s="51"/>
      <c r="E497" s="34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8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8"/>
      <c r="BF497" s="34"/>
      <c r="BG497" s="39"/>
      <c r="BH497" s="34"/>
      <c r="BI497" s="34"/>
    </row>
    <row r="498" spans="1:61" ht="10.199999999999999" x14ac:dyDescent="0.2">
      <c r="A498" s="32"/>
      <c r="B498" s="34"/>
      <c r="C498" s="34"/>
      <c r="D498" s="51"/>
      <c r="E498" s="34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8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8"/>
      <c r="BF498" s="34"/>
      <c r="BG498" s="39"/>
      <c r="BH498" s="34"/>
      <c r="BI498" s="34"/>
    </row>
    <row r="499" spans="1:61" ht="10.199999999999999" x14ac:dyDescent="0.2">
      <c r="A499" s="32"/>
      <c r="B499" s="34"/>
      <c r="C499" s="34"/>
      <c r="D499" s="51"/>
      <c r="E499" s="34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8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8"/>
      <c r="BF499" s="34"/>
      <c r="BG499" s="39"/>
      <c r="BH499" s="34"/>
      <c r="BI499" s="34"/>
    </row>
    <row r="500" spans="1:61" ht="10.199999999999999" x14ac:dyDescent="0.2">
      <c r="A500" s="32"/>
      <c r="B500" s="34"/>
      <c r="C500" s="34"/>
      <c r="D500" s="51"/>
      <c r="E500" s="34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8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8"/>
      <c r="BF500" s="34"/>
      <c r="BG500" s="39"/>
      <c r="BH500" s="34"/>
      <c r="BI500" s="34"/>
    </row>
    <row r="501" spans="1:61" ht="10.199999999999999" x14ac:dyDescent="0.2">
      <c r="A501" s="32"/>
      <c r="B501" s="34"/>
      <c r="C501" s="34"/>
      <c r="D501" s="51"/>
      <c r="E501" s="34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8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8"/>
      <c r="BF501" s="34"/>
      <c r="BG501" s="39"/>
      <c r="BH501" s="34"/>
      <c r="BI501" s="34"/>
    </row>
    <row r="502" spans="1:61" ht="10.199999999999999" x14ac:dyDescent="0.2">
      <c r="A502" s="32"/>
      <c r="B502" s="34"/>
      <c r="C502" s="34"/>
      <c r="D502" s="51"/>
      <c r="E502" s="34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8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8"/>
      <c r="BF502" s="34"/>
      <c r="BG502" s="39"/>
      <c r="BH502" s="34"/>
      <c r="BI502" s="34"/>
    </row>
    <row r="503" spans="1:61" ht="10.199999999999999" x14ac:dyDescent="0.2">
      <c r="A503" s="32"/>
      <c r="B503" s="34"/>
      <c r="C503" s="34"/>
      <c r="D503" s="51"/>
      <c r="E503" s="34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8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8"/>
      <c r="BF503" s="34"/>
      <c r="BG503" s="39"/>
      <c r="BH503" s="34"/>
      <c r="BI503" s="34"/>
    </row>
    <row r="504" spans="1:61" ht="10.199999999999999" x14ac:dyDescent="0.2">
      <c r="A504" s="32"/>
      <c r="B504" s="34"/>
      <c r="C504" s="34"/>
      <c r="D504" s="51"/>
      <c r="E504" s="34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8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8"/>
      <c r="BF504" s="34"/>
      <c r="BG504" s="39"/>
      <c r="BH504" s="34"/>
      <c r="BI504" s="34"/>
    </row>
    <row r="505" spans="1:61" ht="10.199999999999999" x14ac:dyDescent="0.2">
      <c r="A505" s="32"/>
      <c r="B505" s="34"/>
      <c r="C505" s="34"/>
      <c r="D505" s="51"/>
      <c r="E505" s="34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8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8"/>
      <c r="BF505" s="34"/>
      <c r="BG505" s="39"/>
      <c r="BH505" s="34"/>
      <c r="BI505" s="34"/>
    </row>
    <row r="506" spans="1:61" ht="10.199999999999999" x14ac:dyDescent="0.2">
      <c r="A506" s="32"/>
      <c r="B506" s="34"/>
      <c r="C506" s="34"/>
      <c r="D506" s="51"/>
      <c r="E506" s="34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8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8"/>
      <c r="BF506" s="34"/>
      <c r="BG506" s="39"/>
      <c r="BH506" s="34"/>
      <c r="BI506" s="34"/>
    </row>
    <row r="507" spans="1:61" ht="10.199999999999999" x14ac:dyDescent="0.2">
      <c r="A507" s="32"/>
      <c r="B507" s="34"/>
      <c r="C507" s="34"/>
      <c r="D507" s="51"/>
      <c r="E507" s="34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8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8"/>
      <c r="BF507" s="34"/>
      <c r="BG507" s="39"/>
      <c r="BH507" s="34"/>
      <c r="BI507" s="34"/>
    </row>
    <row r="508" spans="1:61" ht="10.199999999999999" x14ac:dyDescent="0.2">
      <c r="A508" s="32"/>
      <c r="B508" s="34"/>
      <c r="C508" s="34"/>
      <c r="D508" s="51"/>
      <c r="E508" s="34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8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8"/>
      <c r="BF508" s="34"/>
      <c r="BG508" s="39"/>
      <c r="BH508" s="34"/>
      <c r="BI508" s="34"/>
    </row>
    <row r="509" spans="1:61" ht="10.199999999999999" x14ac:dyDescent="0.2">
      <c r="A509" s="32"/>
      <c r="B509" s="34"/>
      <c r="C509" s="34"/>
      <c r="D509" s="51"/>
      <c r="E509" s="34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8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8"/>
      <c r="BF509" s="34"/>
      <c r="BG509" s="39"/>
      <c r="BH509" s="34"/>
      <c r="BI509" s="34"/>
    </row>
    <row r="510" spans="1:61" ht="10.199999999999999" x14ac:dyDescent="0.2">
      <c r="A510" s="32"/>
      <c r="B510" s="34"/>
      <c r="C510" s="34"/>
      <c r="D510" s="51"/>
      <c r="E510" s="34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8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8"/>
      <c r="BF510" s="34"/>
      <c r="BG510" s="39"/>
      <c r="BH510" s="34"/>
      <c r="BI510" s="34"/>
    </row>
    <row r="511" spans="1:61" ht="10.199999999999999" x14ac:dyDescent="0.2">
      <c r="A511" s="32"/>
      <c r="B511" s="34"/>
      <c r="C511" s="34"/>
      <c r="D511" s="51"/>
      <c r="E511" s="34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8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8"/>
      <c r="BF511" s="34"/>
      <c r="BG511" s="39"/>
      <c r="BH511" s="34"/>
      <c r="BI511" s="34"/>
    </row>
    <row r="512" spans="1:61" ht="10.199999999999999" x14ac:dyDescent="0.2">
      <c r="A512" s="32"/>
      <c r="B512" s="34"/>
      <c r="C512" s="34"/>
      <c r="D512" s="51"/>
      <c r="E512" s="34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8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8"/>
      <c r="BF512" s="34"/>
      <c r="BG512" s="39"/>
      <c r="BH512" s="34"/>
      <c r="BI512" s="34"/>
    </row>
    <row r="513" spans="1:61" ht="10.199999999999999" x14ac:dyDescent="0.2">
      <c r="A513" s="32"/>
      <c r="B513" s="34"/>
      <c r="C513" s="34"/>
      <c r="D513" s="51"/>
      <c r="E513" s="34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8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8"/>
      <c r="BF513" s="34"/>
      <c r="BG513" s="39"/>
      <c r="BH513" s="34"/>
      <c r="BI513" s="34"/>
    </row>
    <row r="514" spans="1:61" ht="10.199999999999999" x14ac:dyDescent="0.2">
      <c r="A514" s="32"/>
      <c r="B514" s="34"/>
      <c r="C514" s="34"/>
      <c r="D514" s="51"/>
      <c r="E514" s="34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8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8"/>
      <c r="BF514" s="34"/>
      <c r="BG514" s="39"/>
      <c r="BH514" s="34"/>
      <c r="BI514" s="34"/>
    </row>
    <row r="515" spans="1:61" ht="10.199999999999999" x14ac:dyDescent="0.2">
      <c r="A515" s="32"/>
      <c r="B515" s="34"/>
      <c r="C515" s="34"/>
      <c r="D515" s="51"/>
      <c r="E515" s="34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8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8"/>
      <c r="BF515" s="34"/>
      <c r="BG515" s="39"/>
      <c r="BH515" s="34"/>
      <c r="BI515" s="34"/>
    </row>
    <row r="516" spans="1:61" ht="10.199999999999999" x14ac:dyDescent="0.2">
      <c r="A516" s="32"/>
      <c r="B516" s="34"/>
      <c r="C516" s="34"/>
      <c r="D516" s="51"/>
      <c r="E516" s="34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8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8"/>
      <c r="BF516" s="34"/>
      <c r="BG516" s="39"/>
      <c r="BH516" s="34"/>
      <c r="BI516" s="34"/>
    </row>
    <row r="517" spans="1:61" ht="10.199999999999999" x14ac:dyDescent="0.2">
      <c r="A517" s="32"/>
      <c r="B517" s="34"/>
      <c r="C517" s="34"/>
      <c r="D517" s="51"/>
      <c r="E517" s="34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8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8"/>
      <c r="BF517" s="34"/>
      <c r="BG517" s="39"/>
      <c r="BH517" s="34"/>
      <c r="BI517" s="34"/>
    </row>
    <row r="518" spans="1:61" ht="10.199999999999999" x14ac:dyDescent="0.2">
      <c r="A518" s="32"/>
      <c r="B518" s="34"/>
      <c r="C518" s="34"/>
      <c r="D518" s="51"/>
      <c r="E518" s="34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8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8"/>
      <c r="BF518" s="34"/>
      <c r="BG518" s="39"/>
      <c r="BH518" s="34"/>
      <c r="BI518" s="34"/>
    </row>
    <row r="519" spans="1:61" ht="10.199999999999999" x14ac:dyDescent="0.2">
      <c r="A519" s="32"/>
      <c r="B519" s="34"/>
      <c r="C519" s="34"/>
      <c r="D519" s="51"/>
      <c r="E519" s="34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8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8"/>
      <c r="BF519" s="34"/>
      <c r="BG519" s="39"/>
      <c r="BH519" s="34"/>
      <c r="BI519" s="34"/>
    </row>
    <row r="520" spans="1:61" ht="10.199999999999999" x14ac:dyDescent="0.2">
      <c r="A520" s="32"/>
      <c r="B520" s="34"/>
      <c r="C520" s="34"/>
      <c r="D520" s="51"/>
      <c r="E520" s="34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8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8"/>
      <c r="BF520" s="34"/>
      <c r="BG520" s="39"/>
      <c r="BH520" s="34"/>
      <c r="BI520" s="34"/>
    </row>
    <row r="521" spans="1:61" ht="10.199999999999999" x14ac:dyDescent="0.2">
      <c r="A521" s="32"/>
      <c r="B521" s="34"/>
      <c r="C521" s="34"/>
      <c r="D521" s="51"/>
      <c r="E521" s="34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8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8"/>
      <c r="BF521" s="34"/>
      <c r="BG521" s="39"/>
      <c r="BH521" s="34"/>
      <c r="BI521" s="34"/>
    </row>
    <row r="522" spans="1:61" ht="10.199999999999999" x14ac:dyDescent="0.2">
      <c r="A522" s="32"/>
      <c r="B522" s="34"/>
      <c r="C522" s="34"/>
      <c r="D522" s="51"/>
      <c r="E522" s="34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8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8"/>
      <c r="BF522" s="34"/>
      <c r="BG522" s="39"/>
      <c r="BH522" s="34"/>
      <c r="BI522" s="34"/>
    </row>
    <row r="523" spans="1:61" ht="10.199999999999999" x14ac:dyDescent="0.2">
      <c r="A523" s="32"/>
      <c r="B523" s="34"/>
      <c r="C523" s="34"/>
      <c r="D523" s="51"/>
      <c r="E523" s="34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8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8"/>
      <c r="BF523" s="34"/>
      <c r="BG523" s="39"/>
      <c r="BH523" s="34"/>
      <c r="BI523" s="34"/>
    </row>
    <row r="524" spans="1:61" ht="10.199999999999999" x14ac:dyDescent="0.2">
      <c r="A524" s="32"/>
      <c r="B524" s="34"/>
      <c r="C524" s="34"/>
      <c r="D524" s="51"/>
      <c r="E524" s="34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8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8"/>
      <c r="BF524" s="34"/>
      <c r="BG524" s="39"/>
      <c r="BH524" s="34"/>
      <c r="BI524" s="34"/>
    </row>
    <row r="525" spans="1:61" ht="10.199999999999999" x14ac:dyDescent="0.2">
      <c r="A525" s="32"/>
      <c r="B525" s="34"/>
      <c r="C525" s="34"/>
      <c r="D525" s="51"/>
      <c r="E525" s="34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8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8"/>
      <c r="BF525" s="34"/>
      <c r="BG525" s="39"/>
      <c r="BH525" s="34"/>
      <c r="BI525" s="34"/>
    </row>
    <row r="526" spans="1:61" ht="10.199999999999999" x14ac:dyDescent="0.2">
      <c r="A526" s="32"/>
      <c r="B526" s="34"/>
      <c r="C526" s="34"/>
      <c r="D526" s="51"/>
      <c r="E526" s="34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8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8"/>
      <c r="BF526" s="34"/>
      <c r="BG526" s="39"/>
      <c r="BH526" s="34"/>
      <c r="BI526" s="34"/>
    </row>
    <row r="527" spans="1:61" ht="10.199999999999999" x14ac:dyDescent="0.2">
      <c r="A527" s="32"/>
      <c r="B527" s="34"/>
      <c r="C527" s="34"/>
      <c r="D527" s="51"/>
      <c r="E527" s="34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8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8"/>
      <c r="BF527" s="34"/>
      <c r="BG527" s="39"/>
      <c r="BH527" s="34"/>
      <c r="BI527" s="34"/>
    </row>
    <row r="528" spans="1:61" ht="10.199999999999999" x14ac:dyDescent="0.2">
      <c r="A528" s="32"/>
      <c r="B528" s="34"/>
      <c r="C528" s="34"/>
      <c r="D528" s="51"/>
      <c r="E528" s="34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8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8"/>
      <c r="BF528" s="34"/>
      <c r="BG528" s="39"/>
      <c r="BH528" s="34"/>
      <c r="BI528" s="34"/>
    </row>
    <row r="529" spans="1:61" ht="10.199999999999999" x14ac:dyDescent="0.2">
      <c r="A529" s="32"/>
      <c r="B529" s="34"/>
      <c r="C529" s="34"/>
      <c r="D529" s="51"/>
      <c r="E529" s="34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8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8"/>
      <c r="BF529" s="34"/>
      <c r="BG529" s="39"/>
      <c r="BH529" s="34"/>
      <c r="BI529" s="34"/>
    </row>
    <row r="530" spans="1:61" ht="10.199999999999999" x14ac:dyDescent="0.2">
      <c r="A530" s="32"/>
      <c r="B530" s="34"/>
      <c r="C530" s="34"/>
      <c r="D530" s="51"/>
      <c r="E530" s="34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8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8"/>
      <c r="BF530" s="34"/>
      <c r="BG530" s="39"/>
      <c r="BH530" s="34"/>
      <c r="BI530" s="34"/>
    </row>
    <row r="531" spans="1:61" ht="10.199999999999999" x14ac:dyDescent="0.2">
      <c r="A531" s="32"/>
      <c r="B531" s="34"/>
      <c r="C531" s="34"/>
      <c r="D531" s="51"/>
      <c r="E531" s="34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8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8"/>
      <c r="BF531" s="34"/>
      <c r="BG531" s="39"/>
      <c r="BH531" s="34"/>
      <c r="BI531" s="34"/>
    </row>
    <row r="532" spans="1:61" ht="10.199999999999999" x14ac:dyDescent="0.2">
      <c r="A532" s="32"/>
      <c r="B532" s="34"/>
      <c r="C532" s="34"/>
      <c r="D532" s="51"/>
      <c r="E532" s="34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8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8"/>
      <c r="BF532" s="34"/>
      <c r="BG532" s="39"/>
      <c r="BH532" s="34"/>
      <c r="BI532" s="34"/>
    </row>
    <row r="533" spans="1:61" ht="10.199999999999999" x14ac:dyDescent="0.2">
      <c r="A533" s="32"/>
      <c r="B533" s="34"/>
      <c r="C533" s="34"/>
      <c r="D533" s="51"/>
      <c r="E533" s="34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8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8"/>
      <c r="BF533" s="34"/>
      <c r="BG533" s="39"/>
      <c r="BH533" s="34"/>
      <c r="BI533" s="34"/>
    </row>
    <row r="534" spans="1:61" ht="10.199999999999999" x14ac:dyDescent="0.2">
      <c r="A534" s="32"/>
      <c r="B534" s="34"/>
      <c r="C534" s="34"/>
      <c r="D534" s="51"/>
      <c r="E534" s="34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8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8"/>
      <c r="BF534" s="34"/>
      <c r="BG534" s="39"/>
      <c r="BH534" s="34"/>
      <c r="BI534" s="34"/>
    </row>
    <row r="535" spans="1:61" ht="10.199999999999999" x14ac:dyDescent="0.2">
      <c r="A535" s="32"/>
      <c r="B535" s="34"/>
      <c r="C535" s="34"/>
      <c r="D535" s="51"/>
      <c r="E535" s="34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8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8"/>
      <c r="BF535" s="34"/>
      <c r="BG535" s="39"/>
      <c r="BH535" s="34"/>
      <c r="BI535" s="34"/>
    </row>
    <row r="536" spans="1:61" ht="10.199999999999999" x14ac:dyDescent="0.2">
      <c r="A536" s="32"/>
      <c r="B536" s="34"/>
      <c r="C536" s="34"/>
      <c r="D536" s="51"/>
      <c r="E536" s="34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8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8"/>
      <c r="BF536" s="34"/>
      <c r="BG536" s="39"/>
      <c r="BH536" s="34"/>
      <c r="BI536" s="34"/>
    </row>
    <row r="537" spans="1:61" ht="10.199999999999999" x14ac:dyDescent="0.2">
      <c r="A537" s="32"/>
      <c r="B537" s="34"/>
      <c r="C537" s="34"/>
      <c r="D537" s="51"/>
      <c r="E537" s="34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8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8"/>
      <c r="BF537" s="34"/>
      <c r="BG537" s="39"/>
      <c r="BH537" s="34"/>
      <c r="BI537" s="34"/>
    </row>
    <row r="538" spans="1:61" ht="10.199999999999999" x14ac:dyDescent="0.2">
      <c r="A538" s="32"/>
      <c r="B538" s="34"/>
      <c r="C538" s="34"/>
      <c r="D538" s="51"/>
      <c r="E538" s="34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8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8"/>
      <c r="BF538" s="34"/>
      <c r="BG538" s="39"/>
      <c r="BH538" s="34"/>
      <c r="BI538" s="34"/>
    </row>
    <row r="539" spans="1:61" ht="10.199999999999999" x14ac:dyDescent="0.2">
      <c r="A539" s="32"/>
      <c r="B539" s="34"/>
      <c r="C539" s="34"/>
      <c r="D539" s="51"/>
      <c r="E539" s="34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8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8"/>
      <c r="BF539" s="34"/>
      <c r="BG539" s="39"/>
      <c r="BH539" s="34"/>
      <c r="BI539" s="34"/>
    </row>
    <row r="540" spans="1:61" ht="10.199999999999999" x14ac:dyDescent="0.2">
      <c r="A540" s="32"/>
      <c r="B540" s="34"/>
      <c r="C540" s="34"/>
      <c r="D540" s="51"/>
      <c r="E540" s="34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8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8"/>
      <c r="BF540" s="34"/>
      <c r="BG540" s="39"/>
      <c r="BH540" s="34"/>
      <c r="BI540" s="34"/>
    </row>
    <row r="541" spans="1:61" ht="10.199999999999999" x14ac:dyDescent="0.2">
      <c r="A541" s="32"/>
      <c r="B541" s="34"/>
      <c r="C541" s="34"/>
      <c r="D541" s="51"/>
      <c r="E541" s="34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8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8"/>
      <c r="BF541" s="34"/>
      <c r="BG541" s="39"/>
      <c r="BH541" s="34"/>
      <c r="BI541" s="34"/>
    </row>
    <row r="542" spans="1:61" ht="10.199999999999999" x14ac:dyDescent="0.2">
      <c r="A542" s="32"/>
      <c r="B542" s="34"/>
      <c r="C542" s="34"/>
      <c r="D542" s="51"/>
      <c r="E542" s="34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8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8"/>
      <c r="BF542" s="34"/>
      <c r="BG542" s="39"/>
      <c r="BH542" s="34"/>
      <c r="BI542" s="34"/>
    </row>
    <row r="543" spans="1:61" ht="10.199999999999999" x14ac:dyDescent="0.2">
      <c r="A543" s="32"/>
      <c r="B543" s="34"/>
      <c r="C543" s="34"/>
      <c r="D543" s="51"/>
      <c r="E543" s="34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8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8"/>
      <c r="BF543" s="34"/>
      <c r="BG543" s="39"/>
      <c r="BH543" s="34"/>
      <c r="BI543" s="34"/>
    </row>
    <row r="544" spans="1:61" ht="10.199999999999999" x14ac:dyDescent="0.2">
      <c r="A544" s="32"/>
      <c r="B544" s="34"/>
      <c r="C544" s="34"/>
      <c r="D544" s="51"/>
      <c r="E544" s="34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8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8"/>
      <c r="BF544" s="34"/>
      <c r="BG544" s="39"/>
      <c r="BH544" s="34"/>
      <c r="BI544" s="34"/>
    </row>
    <row r="545" spans="1:61" ht="10.199999999999999" x14ac:dyDescent="0.2">
      <c r="A545" s="32"/>
      <c r="B545" s="34"/>
      <c r="C545" s="34"/>
      <c r="D545" s="51"/>
      <c r="E545" s="34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8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8"/>
      <c r="BF545" s="34"/>
      <c r="BG545" s="39"/>
      <c r="BH545" s="34"/>
      <c r="BI545" s="34"/>
    </row>
    <row r="546" spans="1:61" ht="10.199999999999999" x14ac:dyDescent="0.2">
      <c r="A546" s="32"/>
      <c r="B546" s="34"/>
      <c r="C546" s="34"/>
      <c r="D546" s="51"/>
      <c r="E546" s="34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8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8"/>
      <c r="BF546" s="34"/>
      <c r="BG546" s="39"/>
      <c r="BH546" s="34"/>
      <c r="BI546" s="34"/>
    </row>
    <row r="547" spans="1:61" ht="10.199999999999999" x14ac:dyDescent="0.2">
      <c r="A547" s="32"/>
      <c r="B547" s="34"/>
      <c r="C547" s="34"/>
      <c r="D547" s="51"/>
      <c r="E547" s="34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8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8"/>
      <c r="BF547" s="34"/>
      <c r="BG547" s="39"/>
      <c r="BH547" s="34"/>
      <c r="BI547" s="34"/>
    </row>
    <row r="548" spans="1:61" ht="10.199999999999999" x14ac:dyDescent="0.2">
      <c r="A548" s="32"/>
      <c r="B548" s="34"/>
      <c r="C548" s="34"/>
      <c r="D548" s="51"/>
      <c r="E548" s="34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8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8"/>
      <c r="BF548" s="34"/>
      <c r="BG548" s="39"/>
      <c r="BH548" s="34"/>
      <c r="BI548" s="34"/>
    </row>
    <row r="549" spans="1:61" ht="10.199999999999999" x14ac:dyDescent="0.2">
      <c r="A549" s="32"/>
      <c r="B549" s="34"/>
      <c r="C549" s="34"/>
      <c r="D549" s="51"/>
      <c r="E549" s="34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8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8"/>
      <c r="BF549" s="34"/>
      <c r="BG549" s="39"/>
      <c r="BH549" s="34"/>
      <c r="BI549" s="34"/>
    </row>
    <row r="550" spans="1:61" ht="10.199999999999999" x14ac:dyDescent="0.2">
      <c r="A550" s="32"/>
      <c r="B550" s="34"/>
      <c r="C550" s="34"/>
      <c r="D550" s="51"/>
      <c r="E550" s="34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8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8"/>
      <c r="BF550" s="34"/>
      <c r="BG550" s="39"/>
      <c r="BH550" s="34"/>
      <c r="BI550" s="34"/>
    </row>
    <row r="551" spans="1:61" ht="10.199999999999999" x14ac:dyDescent="0.2">
      <c r="A551" s="32"/>
      <c r="B551" s="34"/>
      <c r="C551" s="34"/>
      <c r="D551" s="51"/>
      <c r="E551" s="34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8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8"/>
      <c r="BF551" s="34"/>
      <c r="BG551" s="39"/>
      <c r="BH551" s="34"/>
      <c r="BI551" s="34"/>
    </row>
    <row r="552" spans="1:61" ht="10.199999999999999" x14ac:dyDescent="0.2">
      <c r="A552" s="32"/>
      <c r="B552" s="34"/>
      <c r="C552" s="34"/>
      <c r="D552" s="51"/>
      <c r="E552" s="34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8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8"/>
      <c r="BF552" s="34"/>
      <c r="BG552" s="39"/>
      <c r="BH552" s="34"/>
      <c r="BI552" s="34"/>
    </row>
    <row r="553" spans="1:61" ht="10.199999999999999" x14ac:dyDescent="0.2">
      <c r="A553" s="32"/>
      <c r="B553" s="34"/>
      <c r="C553" s="34"/>
      <c r="D553" s="51"/>
      <c r="E553" s="34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8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8"/>
      <c r="BF553" s="34"/>
      <c r="BG553" s="39"/>
      <c r="BH553" s="34"/>
      <c r="BI553" s="34"/>
    </row>
    <row r="554" spans="1:61" ht="10.199999999999999" x14ac:dyDescent="0.2">
      <c r="A554" s="32"/>
      <c r="B554" s="34"/>
      <c r="C554" s="34"/>
      <c r="D554" s="51"/>
      <c r="E554" s="34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8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8"/>
      <c r="BF554" s="34"/>
      <c r="BG554" s="39"/>
      <c r="BH554" s="34"/>
      <c r="BI554" s="34"/>
    </row>
    <row r="555" spans="1:61" ht="10.199999999999999" x14ac:dyDescent="0.2">
      <c r="A555" s="32"/>
      <c r="B555" s="34"/>
      <c r="C555" s="34"/>
      <c r="D555" s="51"/>
      <c r="E555" s="34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8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8"/>
      <c r="BF555" s="34"/>
      <c r="BG555" s="39"/>
      <c r="BH555" s="34"/>
      <c r="BI555" s="34"/>
    </row>
    <row r="556" spans="1:61" ht="10.199999999999999" x14ac:dyDescent="0.2">
      <c r="A556" s="32"/>
      <c r="B556" s="34"/>
      <c r="C556" s="34"/>
      <c r="D556" s="51"/>
      <c r="E556" s="34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8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8"/>
      <c r="BF556" s="34"/>
      <c r="BG556" s="39"/>
      <c r="BH556" s="34"/>
      <c r="BI556" s="34"/>
    </row>
    <row r="557" spans="1:61" ht="10.199999999999999" x14ac:dyDescent="0.2">
      <c r="A557" s="32"/>
      <c r="B557" s="34"/>
      <c r="C557" s="34"/>
      <c r="D557" s="51"/>
      <c r="E557" s="34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8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8"/>
      <c r="BF557" s="34"/>
      <c r="BG557" s="39"/>
      <c r="BH557" s="34"/>
      <c r="BI557" s="34"/>
    </row>
    <row r="558" spans="1:61" ht="10.199999999999999" x14ac:dyDescent="0.2">
      <c r="A558" s="32"/>
      <c r="B558" s="34"/>
      <c r="C558" s="34"/>
      <c r="D558" s="51"/>
      <c r="E558" s="34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8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8"/>
      <c r="BF558" s="34"/>
      <c r="BG558" s="39"/>
      <c r="BH558" s="34"/>
      <c r="BI558" s="34"/>
    </row>
    <row r="559" spans="1:61" ht="10.199999999999999" x14ac:dyDescent="0.2">
      <c r="A559" s="32"/>
      <c r="B559" s="34"/>
      <c r="C559" s="34"/>
      <c r="D559" s="51"/>
      <c r="E559" s="34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8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8"/>
      <c r="BF559" s="34"/>
      <c r="BG559" s="39"/>
      <c r="BH559" s="34"/>
      <c r="BI559" s="34"/>
    </row>
    <row r="560" spans="1:61" ht="10.199999999999999" x14ac:dyDescent="0.2">
      <c r="A560" s="32"/>
      <c r="B560" s="34"/>
      <c r="C560" s="34"/>
      <c r="D560" s="51"/>
      <c r="E560" s="34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8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8"/>
      <c r="BF560" s="34"/>
      <c r="BG560" s="39"/>
      <c r="BH560" s="34"/>
      <c r="BI560" s="34"/>
    </row>
    <row r="561" spans="1:61" ht="10.199999999999999" x14ac:dyDescent="0.2">
      <c r="A561" s="32"/>
      <c r="B561" s="34"/>
      <c r="C561" s="34"/>
      <c r="D561" s="51"/>
      <c r="E561" s="34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8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8"/>
      <c r="BF561" s="34"/>
      <c r="BG561" s="39"/>
      <c r="BH561" s="34"/>
      <c r="BI561" s="34"/>
    </row>
    <row r="562" spans="1:61" ht="10.199999999999999" x14ac:dyDescent="0.2">
      <c r="A562" s="32"/>
      <c r="B562" s="34"/>
      <c r="C562" s="34"/>
      <c r="D562" s="51"/>
      <c r="E562" s="34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8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8"/>
      <c r="BF562" s="34"/>
      <c r="BG562" s="39"/>
      <c r="BH562" s="34"/>
      <c r="BI562" s="34"/>
    </row>
    <row r="563" spans="1:61" ht="10.199999999999999" x14ac:dyDescent="0.2">
      <c r="A563" s="32"/>
      <c r="B563" s="34"/>
      <c r="C563" s="34"/>
      <c r="D563" s="51"/>
      <c r="E563" s="34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8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8"/>
      <c r="BF563" s="34"/>
      <c r="BG563" s="39"/>
      <c r="BH563" s="34"/>
      <c r="BI563" s="34"/>
    </row>
    <row r="564" spans="1:61" ht="10.199999999999999" x14ac:dyDescent="0.2">
      <c r="A564" s="32"/>
      <c r="B564" s="34"/>
      <c r="C564" s="34"/>
      <c r="D564" s="51"/>
      <c r="E564" s="34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8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8"/>
      <c r="BF564" s="34"/>
      <c r="BG564" s="39"/>
      <c r="BH564" s="34"/>
      <c r="BI564" s="34"/>
    </row>
    <row r="565" spans="1:61" ht="10.199999999999999" x14ac:dyDescent="0.2">
      <c r="A565" s="32"/>
      <c r="B565" s="34"/>
      <c r="C565" s="34"/>
      <c r="D565" s="51"/>
      <c r="E565" s="34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8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8"/>
      <c r="BF565" s="34"/>
      <c r="BG565" s="39"/>
      <c r="BH565" s="34"/>
      <c r="BI565" s="34"/>
    </row>
    <row r="566" spans="1:61" ht="10.199999999999999" x14ac:dyDescent="0.2">
      <c r="A566" s="32"/>
      <c r="B566" s="34"/>
      <c r="C566" s="34"/>
      <c r="D566" s="51"/>
      <c r="E566" s="34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8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8"/>
      <c r="BF566" s="34"/>
      <c r="BG566" s="39"/>
      <c r="BH566" s="34"/>
      <c r="BI566" s="34"/>
    </row>
    <row r="567" spans="1:61" ht="10.199999999999999" x14ac:dyDescent="0.2">
      <c r="A567" s="32"/>
      <c r="B567" s="34"/>
      <c r="C567" s="34"/>
      <c r="D567" s="51"/>
      <c r="E567" s="34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8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8"/>
      <c r="BF567" s="34"/>
      <c r="BG567" s="39"/>
      <c r="BH567" s="34"/>
      <c r="BI567" s="34"/>
    </row>
    <row r="568" spans="1:61" ht="10.199999999999999" x14ac:dyDescent="0.2">
      <c r="A568" s="32"/>
      <c r="B568" s="34"/>
      <c r="C568" s="34"/>
      <c r="D568" s="51"/>
      <c r="E568" s="34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8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8"/>
      <c r="BF568" s="34"/>
      <c r="BG568" s="39"/>
      <c r="BH568" s="34"/>
      <c r="BI568" s="34"/>
    </row>
    <row r="569" spans="1:61" ht="10.199999999999999" x14ac:dyDescent="0.2">
      <c r="A569" s="32"/>
      <c r="B569" s="34"/>
      <c r="C569" s="34"/>
      <c r="D569" s="51"/>
      <c r="E569" s="34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8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8"/>
      <c r="BF569" s="34"/>
      <c r="BG569" s="39"/>
      <c r="BH569" s="34"/>
      <c r="BI569" s="34"/>
    </row>
    <row r="570" spans="1:61" ht="10.199999999999999" x14ac:dyDescent="0.2">
      <c r="A570" s="32"/>
      <c r="B570" s="34"/>
      <c r="C570" s="34"/>
      <c r="D570" s="51"/>
      <c r="E570" s="34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8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8"/>
      <c r="BF570" s="34"/>
      <c r="BG570" s="39"/>
      <c r="BH570" s="34"/>
      <c r="BI570" s="34"/>
    </row>
    <row r="571" spans="1:61" ht="10.199999999999999" x14ac:dyDescent="0.2">
      <c r="A571" s="32"/>
      <c r="B571" s="34"/>
      <c r="C571" s="34"/>
      <c r="D571" s="51"/>
      <c r="E571" s="34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8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8"/>
      <c r="BF571" s="34"/>
      <c r="BG571" s="39"/>
      <c r="BH571" s="34"/>
      <c r="BI571" s="34"/>
    </row>
    <row r="572" spans="1:61" ht="10.199999999999999" x14ac:dyDescent="0.2">
      <c r="A572" s="32"/>
      <c r="B572" s="34"/>
      <c r="C572" s="34"/>
      <c r="D572" s="51"/>
      <c r="E572" s="34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8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8"/>
      <c r="BF572" s="34"/>
      <c r="BG572" s="39"/>
      <c r="BH572" s="34"/>
      <c r="BI572" s="34"/>
    </row>
    <row r="573" spans="1:61" ht="10.199999999999999" x14ac:dyDescent="0.2">
      <c r="A573" s="32"/>
      <c r="B573" s="34"/>
      <c r="C573" s="34"/>
      <c r="D573" s="51"/>
      <c r="E573" s="34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8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8"/>
      <c r="BF573" s="34"/>
      <c r="BG573" s="39"/>
      <c r="BH573" s="34"/>
      <c r="BI573" s="34"/>
    </row>
    <row r="574" spans="1:61" ht="10.199999999999999" x14ac:dyDescent="0.2">
      <c r="A574" s="32"/>
      <c r="B574" s="34"/>
      <c r="C574" s="34"/>
      <c r="D574" s="51"/>
      <c r="E574" s="34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8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8"/>
      <c r="BF574" s="34"/>
      <c r="BG574" s="39"/>
      <c r="BH574" s="34"/>
      <c r="BI574" s="34"/>
    </row>
    <row r="575" spans="1:61" ht="10.199999999999999" x14ac:dyDescent="0.2">
      <c r="A575" s="32"/>
      <c r="B575" s="34"/>
      <c r="C575" s="34"/>
      <c r="D575" s="51"/>
      <c r="E575" s="34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8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8"/>
      <c r="BF575" s="34"/>
      <c r="BG575" s="39"/>
      <c r="BH575" s="34"/>
      <c r="BI575" s="34"/>
    </row>
    <row r="576" spans="1:61" ht="10.199999999999999" x14ac:dyDescent="0.2">
      <c r="A576" s="32"/>
      <c r="B576" s="34"/>
      <c r="C576" s="34"/>
      <c r="D576" s="51"/>
      <c r="E576" s="34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8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8"/>
      <c r="BF576" s="34"/>
      <c r="BG576" s="39"/>
      <c r="BH576" s="34"/>
      <c r="BI576" s="34"/>
    </row>
    <row r="577" spans="1:61" ht="10.199999999999999" x14ac:dyDescent="0.2">
      <c r="A577" s="32"/>
      <c r="B577" s="34"/>
      <c r="C577" s="34"/>
      <c r="D577" s="51"/>
      <c r="E577" s="34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8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8"/>
      <c r="BF577" s="34"/>
      <c r="BG577" s="39"/>
      <c r="BH577" s="34"/>
      <c r="BI577" s="34"/>
    </row>
    <row r="578" spans="1:61" ht="10.199999999999999" x14ac:dyDescent="0.2">
      <c r="A578" s="32"/>
      <c r="B578" s="34"/>
      <c r="C578" s="34"/>
      <c r="D578" s="51"/>
      <c r="E578" s="34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8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8"/>
      <c r="BF578" s="34"/>
      <c r="BG578" s="39"/>
      <c r="BH578" s="34"/>
      <c r="BI578" s="34"/>
    </row>
    <row r="579" spans="1:61" ht="10.199999999999999" x14ac:dyDescent="0.2">
      <c r="A579" s="32"/>
      <c r="B579" s="34"/>
      <c r="C579" s="34"/>
      <c r="D579" s="51"/>
      <c r="E579" s="34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8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8"/>
      <c r="BF579" s="34"/>
      <c r="BG579" s="39"/>
      <c r="BH579" s="34"/>
      <c r="BI579" s="34"/>
    </row>
    <row r="580" spans="1:61" ht="10.199999999999999" x14ac:dyDescent="0.2">
      <c r="A580" s="32"/>
      <c r="B580" s="34"/>
      <c r="C580" s="34"/>
      <c r="D580" s="51"/>
      <c r="E580" s="34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8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8"/>
      <c r="BF580" s="34"/>
      <c r="BG580" s="39"/>
      <c r="BH580" s="34"/>
      <c r="BI580" s="34"/>
    </row>
    <row r="581" spans="1:61" ht="10.199999999999999" x14ac:dyDescent="0.2">
      <c r="A581" s="32"/>
      <c r="B581" s="34"/>
      <c r="C581" s="34"/>
      <c r="D581" s="51"/>
      <c r="E581" s="34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8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8"/>
      <c r="BF581" s="34"/>
      <c r="BG581" s="39"/>
      <c r="BH581" s="34"/>
      <c r="BI581" s="34"/>
    </row>
    <row r="582" spans="1:61" ht="10.199999999999999" x14ac:dyDescent="0.2">
      <c r="A582" s="32"/>
      <c r="B582" s="34"/>
      <c r="C582" s="34"/>
      <c r="D582" s="51"/>
      <c r="E582" s="34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8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8"/>
      <c r="BF582" s="34"/>
      <c r="BG582" s="39"/>
      <c r="BH582" s="34"/>
      <c r="BI582" s="34"/>
    </row>
    <row r="583" spans="1:61" ht="10.199999999999999" x14ac:dyDescent="0.2">
      <c r="A583" s="32"/>
      <c r="B583" s="34"/>
      <c r="C583" s="34"/>
      <c r="D583" s="51"/>
      <c r="E583" s="34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8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8"/>
      <c r="BF583" s="34"/>
      <c r="BG583" s="39"/>
      <c r="BH583" s="34"/>
      <c r="BI583" s="34"/>
    </row>
    <row r="584" spans="1:61" ht="10.199999999999999" x14ac:dyDescent="0.2">
      <c r="A584" s="32"/>
      <c r="B584" s="34"/>
      <c r="C584" s="34"/>
      <c r="D584" s="51"/>
      <c r="E584" s="34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8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8"/>
      <c r="BF584" s="34"/>
      <c r="BG584" s="39"/>
      <c r="BH584" s="34"/>
      <c r="BI584" s="34"/>
    </row>
    <row r="585" spans="1:61" ht="10.199999999999999" x14ac:dyDescent="0.2">
      <c r="A585" s="32"/>
      <c r="B585" s="34"/>
      <c r="C585" s="34"/>
      <c r="D585" s="51"/>
      <c r="E585" s="34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8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8"/>
      <c r="BF585" s="34"/>
      <c r="BG585" s="39"/>
      <c r="BH585" s="34"/>
      <c r="BI585" s="34"/>
    </row>
    <row r="586" spans="1:61" ht="10.199999999999999" x14ac:dyDescent="0.2">
      <c r="A586" s="32"/>
      <c r="B586" s="34"/>
      <c r="C586" s="34"/>
      <c r="D586" s="51"/>
      <c r="E586" s="34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8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8"/>
      <c r="BF586" s="34"/>
      <c r="BG586" s="39"/>
      <c r="BH586" s="34"/>
      <c r="BI586" s="34"/>
    </row>
    <row r="587" spans="1:61" ht="10.199999999999999" x14ac:dyDescent="0.2">
      <c r="A587" s="32"/>
      <c r="B587" s="34"/>
      <c r="C587" s="34"/>
      <c r="D587" s="51"/>
      <c r="E587" s="34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8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8"/>
      <c r="BF587" s="34"/>
      <c r="BG587" s="39"/>
      <c r="BH587" s="34"/>
      <c r="BI587" s="34"/>
    </row>
    <row r="588" spans="1:61" ht="10.199999999999999" x14ac:dyDescent="0.2">
      <c r="A588" s="32"/>
      <c r="B588" s="34"/>
      <c r="C588" s="34"/>
      <c r="D588" s="51"/>
      <c r="E588" s="34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8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8"/>
      <c r="BF588" s="34"/>
      <c r="BG588" s="39"/>
      <c r="BH588" s="34"/>
      <c r="BI588" s="34"/>
    </row>
    <row r="589" spans="1:61" ht="10.199999999999999" x14ac:dyDescent="0.2">
      <c r="A589" s="32"/>
      <c r="B589" s="34"/>
      <c r="C589" s="34"/>
      <c r="D589" s="51"/>
      <c r="E589" s="34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8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8"/>
      <c r="BF589" s="34"/>
      <c r="BG589" s="39"/>
      <c r="BH589" s="34"/>
      <c r="BI589" s="34"/>
    </row>
    <row r="590" spans="1:61" ht="10.199999999999999" x14ac:dyDescent="0.2">
      <c r="A590" s="32"/>
      <c r="B590" s="34"/>
      <c r="C590" s="34"/>
      <c r="D590" s="51"/>
      <c r="E590" s="34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8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8"/>
      <c r="BF590" s="34"/>
      <c r="BG590" s="39"/>
      <c r="BH590" s="34"/>
      <c r="BI590" s="34"/>
    </row>
    <row r="591" spans="1:61" ht="10.199999999999999" x14ac:dyDescent="0.2">
      <c r="A591" s="32"/>
      <c r="B591" s="34"/>
      <c r="C591" s="34"/>
      <c r="D591" s="51"/>
      <c r="E591" s="34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8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8"/>
      <c r="BF591" s="34"/>
      <c r="BG591" s="39"/>
      <c r="BH591" s="34"/>
      <c r="BI591" s="34"/>
    </row>
    <row r="592" spans="1:61" ht="10.199999999999999" x14ac:dyDescent="0.2">
      <c r="A592" s="32"/>
      <c r="B592" s="34"/>
      <c r="C592" s="34"/>
      <c r="D592" s="51"/>
      <c r="E592" s="34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8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8"/>
      <c r="BF592" s="34"/>
      <c r="BG592" s="39"/>
      <c r="BH592" s="34"/>
      <c r="BI592" s="34"/>
    </row>
    <row r="593" spans="1:61" ht="10.199999999999999" x14ac:dyDescent="0.2">
      <c r="A593" s="32"/>
      <c r="B593" s="34"/>
      <c r="C593" s="34"/>
      <c r="D593" s="51"/>
      <c r="E593" s="34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8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8"/>
      <c r="BF593" s="34"/>
      <c r="BG593" s="39"/>
      <c r="BH593" s="34"/>
      <c r="BI593" s="34"/>
    </row>
    <row r="594" spans="1:61" ht="10.199999999999999" x14ac:dyDescent="0.2">
      <c r="A594" s="32"/>
      <c r="B594" s="34"/>
      <c r="C594" s="34"/>
      <c r="D594" s="51"/>
      <c r="E594" s="34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8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8"/>
      <c r="BF594" s="34"/>
      <c r="BG594" s="39"/>
      <c r="BH594" s="34"/>
      <c r="BI594" s="34"/>
    </row>
    <row r="595" spans="1:61" ht="10.199999999999999" x14ac:dyDescent="0.2">
      <c r="A595" s="32"/>
      <c r="B595" s="34"/>
      <c r="C595" s="34"/>
      <c r="D595" s="51"/>
      <c r="E595" s="34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8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8"/>
      <c r="BF595" s="34"/>
      <c r="BG595" s="39"/>
      <c r="BH595" s="34"/>
      <c r="BI595" s="34"/>
    </row>
    <row r="596" spans="1:61" ht="10.199999999999999" x14ac:dyDescent="0.2">
      <c r="A596" s="32"/>
      <c r="B596" s="34"/>
      <c r="C596" s="34"/>
      <c r="D596" s="51"/>
      <c r="E596" s="34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8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8"/>
      <c r="BF596" s="34"/>
      <c r="BG596" s="39"/>
      <c r="BH596" s="34"/>
      <c r="BI596" s="34"/>
    </row>
    <row r="597" spans="1:61" ht="10.199999999999999" x14ac:dyDescent="0.2">
      <c r="A597" s="32"/>
      <c r="B597" s="34"/>
      <c r="C597" s="34"/>
      <c r="D597" s="51"/>
      <c r="E597" s="34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8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8"/>
      <c r="BF597" s="34"/>
      <c r="BG597" s="39"/>
      <c r="BH597" s="34"/>
      <c r="BI597" s="34"/>
    </row>
    <row r="598" spans="1:61" ht="10.199999999999999" x14ac:dyDescent="0.2">
      <c r="A598" s="32"/>
      <c r="B598" s="34"/>
      <c r="C598" s="34"/>
      <c r="D598" s="51"/>
      <c r="E598" s="34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8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8"/>
      <c r="BF598" s="34"/>
      <c r="BG598" s="39"/>
      <c r="BH598" s="34"/>
      <c r="BI598" s="34"/>
    </row>
    <row r="599" spans="1:61" ht="10.199999999999999" x14ac:dyDescent="0.2">
      <c r="A599" s="32"/>
      <c r="B599" s="34"/>
      <c r="C599" s="34"/>
      <c r="D599" s="51"/>
      <c r="E599" s="34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8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8"/>
      <c r="BF599" s="34"/>
      <c r="BG599" s="39"/>
      <c r="BH599" s="34"/>
      <c r="BI599" s="34"/>
    </row>
    <row r="600" spans="1:61" ht="10.199999999999999" x14ac:dyDescent="0.2">
      <c r="A600" s="32"/>
      <c r="B600" s="34"/>
      <c r="C600" s="34"/>
      <c r="D600" s="51"/>
      <c r="E600" s="34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8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8"/>
      <c r="BF600" s="34"/>
      <c r="BG600" s="39"/>
      <c r="BH600" s="34"/>
      <c r="BI600" s="34"/>
    </row>
    <row r="601" spans="1:61" ht="10.199999999999999" x14ac:dyDescent="0.2">
      <c r="A601" s="32"/>
      <c r="B601" s="34"/>
      <c r="C601" s="34"/>
      <c r="D601" s="51"/>
      <c r="E601" s="34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8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8"/>
      <c r="BF601" s="34"/>
      <c r="BG601" s="39"/>
      <c r="BH601" s="34"/>
      <c r="BI601" s="34"/>
    </row>
    <row r="602" spans="1:61" ht="10.199999999999999" x14ac:dyDescent="0.2">
      <c r="A602" s="32"/>
      <c r="B602" s="34"/>
      <c r="C602" s="34"/>
      <c r="D602" s="51"/>
      <c r="E602" s="34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8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8"/>
      <c r="BF602" s="34"/>
      <c r="BG602" s="39"/>
      <c r="BH602" s="34"/>
      <c r="BI602" s="34"/>
    </row>
    <row r="603" spans="1:61" ht="10.199999999999999" x14ac:dyDescent="0.2">
      <c r="A603" s="32"/>
      <c r="B603" s="34"/>
      <c r="C603" s="34"/>
      <c r="D603" s="51"/>
      <c r="E603" s="34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8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8"/>
      <c r="BF603" s="34"/>
      <c r="BG603" s="39"/>
      <c r="BH603" s="34"/>
      <c r="BI603" s="34"/>
    </row>
    <row r="604" spans="1:61" ht="10.199999999999999" x14ac:dyDescent="0.2">
      <c r="A604" s="32"/>
      <c r="B604" s="34"/>
      <c r="C604" s="34"/>
      <c r="D604" s="51"/>
      <c r="E604" s="34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8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8"/>
      <c r="BF604" s="34"/>
      <c r="BG604" s="39"/>
      <c r="BH604" s="34"/>
      <c r="BI604" s="34"/>
    </row>
    <row r="605" spans="1:61" ht="10.199999999999999" x14ac:dyDescent="0.2">
      <c r="A605" s="32"/>
      <c r="B605" s="34"/>
      <c r="C605" s="34"/>
      <c r="D605" s="51"/>
      <c r="E605" s="34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8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8"/>
      <c r="BF605" s="34"/>
      <c r="BG605" s="39"/>
      <c r="BH605" s="34"/>
      <c r="BI605" s="34"/>
    </row>
    <row r="606" spans="1:61" ht="10.199999999999999" x14ac:dyDescent="0.2">
      <c r="A606" s="32"/>
      <c r="B606" s="34"/>
      <c r="C606" s="34"/>
      <c r="D606" s="51"/>
      <c r="E606" s="34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8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8"/>
      <c r="BF606" s="34"/>
      <c r="BG606" s="39"/>
      <c r="BH606" s="34"/>
      <c r="BI606" s="34"/>
    </row>
    <row r="607" spans="1:61" ht="10.199999999999999" x14ac:dyDescent="0.2">
      <c r="A607" s="32"/>
      <c r="B607" s="34"/>
      <c r="C607" s="34"/>
      <c r="D607" s="51"/>
      <c r="E607" s="34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8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8"/>
      <c r="BF607" s="34"/>
      <c r="BG607" s="39"/>
      <c r="BH607" s="34"/>
      <c r="BI607" s="34"/>
    </row>
    <row r="608" spans="1:61" ht="10.199999999999999" x14ac:dyDescent="0.2">
      <c r="A608" s="32"/>
      <c r="B608" s="34"/>
      <c r="C608" s="34"/>
      <c r="D608" s="51"/>
      <c r="E608" s="34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8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8"/>
      <c r="BF608" s="34"/>
      <c r="BG608" s="39"/>
      <c r="BH608" s="34"/>
      <c r="BI608" s="34"/>
    </row>
    <row r="609" spans="1:61" ht="10.199999999999999" x14ac:dyDescent="0.2">
      <c r="A609" s="32"/>
      <c r="B609" s="34"/>
      <c r="C609" s="34"/>
      <c r="D609" s="51"/>
      <c r="E609" s="34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8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8"/>
      <c r="BF609" s="34"/>
      <c r="BG609" s="39"/>
      <c r="BH609" s="34"/>
      <c r="BI609" s="34"/>
    </row>
    <row r="610" spans="1:61" ht="10.199999999999999" x14ac:dyDescent="0.2">
      <c r="A610" s="32"/>
      <c r="B610" s="34"/>
      <c r="C610" s="34"/>
      <c r="D610" s="51"/>
      <c r="E610" s="34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8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8"/>
      <c r="BF610" s="34"/>
      <c r="BG610" s="39"/>
      <c r="BH610" s="34"/>
      <c r="BI610" s="34"/>
    </row>
    <row r="611" spans="1:61" ht="10.199999999999999" x14ac:dyDescent="0.2">
      <c r="A611" s="32"/>
      <c r="B611" s="34"/>
      <c r="C611" s="34"/>
      <c r="D611" s="51"/>
      <c r="E611" s="34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8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8"/>
      <c r="BF611" s="34"/>
      <c r="BG611" s="39"/>
      <c r="BH611" s="34"/>
      <c r="BI611" s="34"/>
    </row>
    <row r="612" spans="1:61" ht="10.199999999999999" x14ac:dyDescent="0.2">
      <c r="A612" s="32"/>
      <c r="B612" s="34"/>
      <c r="C612" s="34"/>
      <c r="D612" s="51"/>
      <c r="E612" s="34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8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8"/>
      <c r="BF612" s="34"/>
      <c r="BG612" s="39"/>
      <c r="BH612" s="34"/>
      <c r="BI612" s="34"/>
    </row>
    <row r="613" spans="1:61" ht="10.199999999999999" x14ac:dyDescent="0.2">
      <c r="A613" s="32"/>
      <c r="B613" s="34"/>
      <c r="C613" s="34"/>
      <c r="D613" s="51"/>
      <c r="E613" s="34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8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8"/>
      <c r="BF613" s="34"/>
      <c r="BG613" s="39"/>
      <c r="BH613" s="34"/>
      <c r="BI613" s="34"/>
    </row>
    <row r="614" spans="1:61" ht="10.199999999999999" x14ac:dyDescent="0.2">
      <c r="A614" s="32"/>
      <c r="B614" s="34"/>
      <c r="C614" s="34"/>
      <c r="D614" s="51"/>
      <c r="E614" s="34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8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8"/>
      <c r="BF614" s="34"/>
      <c r="BG614" s="39"/>
      <c r="BH614" s="34"/>
      <c r="BI614" s="34"/>
    </row>
    <row r="615" spans="1:61" ht="10.199999999999999" x14ac:dyDescent="0.2">
      <c r="A615" s="32"/>
      <c r="B615" s="34"/>
      <c r="C615" s="34"/>
      <c r="D615" s="51"/>
      <c r="E615" s="34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8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8"/>
      <c r="BF615" s="34"/>
      <c r="BG615" s="39"/>
      <c r="BH615" s="34"/>
      <c r="BI615" s="34"/>
    </row>
    <row r="616" spans="1:61" ht="10.199999999999999" x14ac:dyDescent="0.2">
      <c r="A616" s="32"/>
      <c r="B616" s="34"/>
      <c r="C616" s="34"/>
      <c r="D616" s="51"/>
      <c r="E616" s="34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8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8"/>
      <c r="BF616" s="34"/>
      <c r="BG616" s="39"/>
      <c r="BH616" s="34"/>
      <c r="BI616" s="34"/>
    </row>
    <row r="617" spans="1:61" ht="10.199999999999999" x14ac:dyDescent="0.2">
      <c r="A617" s="32"/>
      <c r="B617" s="34"/>
      <c r="C617" s="34"/>
      <c r="D617" s="51"/>
      <c r="E617" s="34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8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8"/>
      <c r="BF617" s="34"/>
      <c r="BG617" s="39"/>
      <c r="BH617" s="34"/>
      <c r="BI617" s="34"/>
    </row>
    <row r="618" spans="1:61" ht="10.199999999999999" x14ac:dyDescent="0.2">
      <c r="A618" s="32"/>
      <c r="B618" s="34"/>
      <c r="C618" s="34"/>
      <c r="D618" s="51"/>
      <c r="E618" s="34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8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8"/>
      <c r="BF618" s="34"/>
      <c r="BG618" s="39"/>
      <c r="BH618" s="34"/>
      <c r="BI618" s="34"/>
    </row>
    <row r="619" spans="1:61" ht="10.199999999999999" x14ac:dyDescent="0.2">
      <c r="A619" s="32"/>
      <c r="B619" s="34"/>
      <c r="C619" s="34"/>
      <c r="D619" s="51"/>
      <c r="E619" s="34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8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8"/>
      <c r="BF619" s="34"/>
      <c r="BG619" s="39"/>
      <c r="BH619" s="34"/>
      <c r="BI619" s="34"/>
    </row>
    <row r="620" spans="1:61" ht="10.199999999999999" x14ac:dyDescent="0.2">
      <c r="A620" s="32"/>
      <c r="B620" s="34"/>
      <c r="C620" s="34"/>
      <c r="D620" s="51"/>
      <c r="E620" s="34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8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8"/>
      <c r="BF620" s="34"/>
      <c r="BG620" s="39"/>
      <c r="BH620" s="34"/>
      <c r="BI620" s="34"/>
    </row>
    <row r="621" spans="1:61" ht="10.199999999999999" x14ac:dyDescent="0.2">
      <c r="A621" s="32"/>
      <c r="B621" s="34"/>
      <c r="C621" s="34"/>
      <c r="D621" s="51"/>
      <c r="E621" s="34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8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8"/>
      <c r="BF621" s="34"/>
      <c r="BG621" s="39"/>
      <c r="BH621" s="34"/>
      <c r="BI621" s="34"/>
    </row>
    <row r="622" spans="1:61" ht="10.199999999999999" x14ac:dyDescent="0.2">
      <c r="A622" s="32"/>
      <c r="B622" s="34"/>
      <c r="C622" s="34"/>
      <c r="D622" s="51"/>
      <c r="E622" s="34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8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8"/>
      <c r="BF622" s="34"/>
      <c r="BG622" s="39"/>
      <c r="BH622" s="34"/>
      <c r="BI622" s="34"/>
    </row>
    <row r="623" spans="1:61" ht="10.199999999999999" x14ac:dyDescent="0.2">
      <c r="A623" s="32"/>
      <c r="B623" s="34"/>
      <c r="C623" s="34"/>
      <c r="D623" s="51"/>
      <c r="E623" s="34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8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8"/>
      <c r="BF623" s="34"/>
      <c r="BG623" s="39"/>
      <c r="BH623" s="34"/>
      <c r="BI623" s="34"/>
    </row>
    <row r="624" spans="1:61" ht="10.199999999999999" x14ac:dyDescent="0.2">
      <c r="A624" s="32"/>
      <c r="B624" s="34"/>
      <c r="C624" s="34"/>
      <c r="D624" s="51"/>
      <c r="E624" s="34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8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8"/>
      <c r="BF624" s="34"/>
      <c r="BG624" s="39"/>
      <c r="BH624" s="34"/>
      <c r="BI624" s="34"/>
    </row>
    <row r="625" spans="1:61" x14ac:dyDescent="0.25">
      <c r="A625" s="32"/>
      <c r="B625" s="34"/>
      <c r="C625" s="34"/>
      <c r="D625" s="51"/>
      <c r="E625" s="34"/>
      <c r="F625" s="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8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8"/>
      <c r="BF625" s="34"/>
      <c r="BG625" s="39"/>
      <c r="BH625" s="34"/>
      <c r="BI625" s="34"/>
    </row>
    <row r="626" spans="1:61" x14ac:dyDescent="0.25">
      <c r="A626" s="32"/>
      <c r="B626" s="34"/>
      <c r="C626" s="34"/>
      <c r="D626" s="51"/>
      <c r="E626" s="34"/>
      <c r="F626" s="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8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8"/>
      <c r="BF626" s="34"/>
      <c r="BG626" s="39"/>
      <c r="BH626" s="34"/>
      <c r="BI626" s="34"/>
    </row>
    <row r="627" spans="1:61" x14ac:dyDescent="0.25">
      <c r="A627" s="32"/>
      <c r="B627" s="34"/>
      <c r="C627" s="34"/>
      <c r="D627" s="51"/>
      <c r="E627" s="34"/>
      <c r="F627" s="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8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8"/>
      <c r="BF627" s="34"/>
      <c r="BG627" s="39"/>
      <c r="BH627" s="34"/>
      <c r="BI627" s="34"/>
    </row>
    <row r="628" spans="1:61" x14ac:dyDescent="0.25">
      <c r="A628" s="32"/>
      <c r="B628" s="34"/>
      <c r="C628" s="34"/>
      <c r="D628" s="51"/>
      <c r="E628" s="34"/>
      <c r="F628" s="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8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8"/>
      <c r="BF628" s="34"/>
      <c r="BG628" s="39"/>
      <c r="BH628" s="34"/>
      <c r="BI628" s="34"/>
    </row>
    <row r="629" spans="1:61" x14ac:dyDescent="0.25">
      <c r="A629" s="32"/>
      <c r="B629" s="34"/>
      <c r="C629" s="34"/>
      <c r="D629" s="51"/>
      <c r="E629" s="34"/>
      <c r="F629" s="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8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8"/>
      <c r="BF629" s="34"/>
      <c r="BG629" s="39"/>
      <c r="BH629" s="34"/>
      <c r="BI629" s="34"/>
    </row>
    <row r="630" spans="1:61" x14ac:dyDescent="0.25">
      <c r="A630" s="32"/>
      <c r="B630" s="34"/>
      <c r="C630" s="34"/>
      <c r="D630" s="51"/>
      <c r="E630" s="34"/>
      <c r="F630" s="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8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8"/>
      <c r="BF630" s="34"/>
      <c r="BG630" s="39"/>
      <c r="BH630" s="34"/>
      <c r="BI630" s="34"/>
    </row>
    <row r="631" spans="1:61" x14ac:dyDescent="0.25">
      <c r="A631" s="32"/>
      <c r="B631" s="34"/>
      <c r="C631" s="34"/>
      <c r="D631" s="51"/>
      <c r="E631" s="34"/>
      <c r="F631" s="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8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8"/>
      <c r="BF631" s="34"/>
      <c r="BG631" s="39"/>
      <c r="BH631" s="34"/>
      <c r="BI631" s="34"/>
    </row>
    <row r="632" spans="1:61" x14ac:dyDescent="0.25">
      <c r="A632" s="32"/>
      <c r="B632" s="34"/>
      <c r="C632" s="34"/>
      <c r="D632" s="51"/>
      <c r="E632" s="34"/>
      <c r="F632" s="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8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8"/>
      <c r="BF632" s="34"/>
      <c r="BG632" s="39"/>
      <c r="BH632" s="34"/>
      <c r="BI632" s="34"/>
    </row>
    <row r="633" spans="1:61" x14ac:dyDescent="0.25">
      <c r="A633" s="32"/>
      <c r="B633" s="34"/>
      <c r="C633" s="34"/>
      <c r="D633" s="51"/>
      <c r="E633" s="34"/>
      <c r="F633" s="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8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8"/>
      <c r="BF633" s="34"/>
      <c r="BG633" s="39"/>
      <c r="BH633" s="34"/>
      <c r="BI633" s="34"/>
    </row>
    <row r="634" spans="1:61" x14ac:dyDescent="0.25">
      <c r="A634" s="32"/>
      <c r="B634" s="34"/>
      <c r="C634" s="34"/>
      <c r="D634" s="51"/>
      <c r="E634" s="34"/>
      <c r="F634" s="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8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8"/>
      <c r="BF634" s="34"/>
      <c r="BG634" s="39"/>
      <c r="BH634" s="34"/>
      <c r="BI634" s="34"/>
    </row>
    <row r="635" spans="1:61" x14ac:dyDescent="0.25">
      <c r="A635" s="32"/>
      <c r="B635" s="34"/>
      <c r="C635" s="34"/>
      <c r="D635" s="51"/>
      <c r="E635" s="34"/>
      <c r="F635" s="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8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8"/>
      <c r="BF635" s="34"/>
      <c r="BG635" s="39"/>
      <c r="BH635" s="34"/>
      <c r="BI635" s="34"/>
    </row>
    <row r="636" spans="1:61" x14ac:dyDescent="0.25">
      <c r="A636" s="32"/>
      <c r="B636" s="34"/>
      <c r="C636" s="34"/>
      <c r="D636" s="51"/>
      <c r="E636" s="34"/>
      <c r="F636" s="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8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8"/>
      <c r="BF636" s="34"/>
      <c r="BG636" s="39"/>
      <c r="BH636" s="34"/>
      <c r="BI636" s="34"/>
    </row>
    <row r="637" spans="1:61" x14ac:dyDescent="0.25">
      <c r="A637" s="32"/>
      <c r="B637" s="34"/>
      <c r="C637" s="34"/>
      <c r="D637" s="51"/>
      <c r="E637" s="34"/>
      <c r="F637" s="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8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8"/>
      <c r="BF637" s="34"/>
      <c r="BG637" s="39"/>
      <c r="BH637" s="34"/>
      <c r="BI637" s="34"/>
    </row>
    <row r="638" spans="1:61" x14ac:dyDescent="0.25">
      <c r="A638" s="32"/>
      <c r="B638" s="34"/>
      <c r="C638" s="34"/>
      <c r="D638" s="51"/>
      <c r="E638" s="34"/>
      <c r="F638" s="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8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8"/>
      <c r="BF638" s="34"/>
      <c r="BG638" s="39"/>
      <c r="BH638" s="34"/>
      <c r="BI638" s="34"/>
    </row>
    <row r="639" spans="1:61" x14ac:dyDescent="0.25">
      <c r="A639" s="32"/>
      <c r="B639" s="34"/>
      <c r="C639" s="34"/>
      <c r="D639" s="51"/>
      <c r="E639" s="34"/>
      <c r="F639" s="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8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8"/>
      <c r="BF639" s="34"/>
      <c r="BG639" s="39"/>
      <c r="BH639" s="34"/>
      <c r="BI639" s="34"/>
    </row>
    <row r="640" spans="1:61" x14ac:dyDescent="0.25">
      <c r="A640" s="32"/>
      <c r="B640" s="34"/>
      <c r="C640" s="34"/>
      <c r="D640" s="51"/>
      <c r="E640" s="34"/>
      <c r="F640" s="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8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8"/>
      <c r="BF640" s="34"/>
      <c r="BG640" s="39"/>
      <c r="BH640" s="34"/>
      <c r="BI640" s="34"/>
    </row>
    <row r="641" spans="1:61" x14ac:dyDescent="0.25">
      <c r="A641" s="32"/>
      <c r="B641" s="34"/>
      <c r="C641" s="34"/>
      <c r="D641" s="51"/>
      <c r="E641" s="34"/>
      <c r="F641" s="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8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8"/>
      <c r="BF641" s="34"/>
      <c r="BG641" s="39"/>
      <c r="BH641" s="34"/>
      <c r="BI641" s="34"/>
    </row>
    <row r="642" spans="1:61" x14ac:dyDescent="0.25">
      <c r="A642" s="32"/>
      <c r="B642" s="34"/>
      <c r="C642" s="34"/>
      <c r="D642" s="51"/>
      <c r="E642" s="34"/>
      <c r="F642" s="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8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8"/>
      <c r="BF642" s="34"/>
      <c r="BG642" s="39"/>
      <c r="BH642" s="34"/>
      <c r="BI642" s="34"/>
    </row>
    <row r="643" spans="1:61" x14ac:dyDescent="0.25">
      <c r="A643" s="32"/>
      <c r="B643" s="34"/>
      <c r="C643" s="34"/>
      <c r="D643" s="51"/>
      <c r="E643" s="34"/>
      <c r="F643" s="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8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8"/>
      <c r="BF643" s="34"/>
      <c r="BG643" s="39"/>
      <c r="BH643" s="34"/>
      <c r="BI643" s="34"/>
    </row>
    <row r="644" spans="1:61" x14ac:dyDescent="0.25">
      <c r="A644" s="32"/>
      <c r="B644" s="34"/>
      <c r="C644" s="34"/>
      <c r="D644" s="51"/>
      <c r="E644" s="34"/>
      <c r="F644" s="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8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8"/>
      <c r="BF644" s="34"/>
      <c r="BG644" s="39"/>
      <c r="BH644" s="34"/>
      <c r="BI644" s="34"/>
    </row>
    <row r="645" spans="1:61" x14ac:dyDescent="0.25">
      <c r="A645" s="32"/>
      <c r="B645" s="34"/>
      <c r="C645" s="34"/>
      <c r="D645" s="51"/>
      <c r="E645" s="34"/>
      <c r="F645" s="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8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8"/>
      <c r="BF645" s="34"/>
      <c r="BG645" s="39"/>
      <c r="BH645" s="34"/>
      <c r="BI645" s="34"/>
    </row>
    <row r="646" spans="1:61" x14ac:dyDescent="0.25">
      <c r="A646" s="32"/>
      <c r="B646" s="34"/>
      <c r="C646" s="34"/>
      <c r="D646" s="51"/>
      <c r="E646" s="34"/>
      <c r="F646" s="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8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8"/>
      <c r="BF646" s="34"/>
      <c r="BG646" s="39"/>
      <c r="BH646" s="34"/>
      <c r="BI646" s="34"/>
    </row>
    <row r="647" spans="1:61" x14ac:dyDescent="0.25">
      <c r="A647" s="32"/>
      <c r="B647" s="34"/>
      <c r="C647" s="34"/>
      <c r="D647" s="51"/>
      <c r="E647" s="34"/>
      <c r="F647" s="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8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8"/>
      <c r="BF647" s="34"/>
      <c r="BG647" s="39"/>
      <c r="BH647" s="34"/>
      <c r="BI647" s="34"/>
    </row>
    <row r="648" spans="1:61" x14ac:dyDescent="0.25">
      <c r="A648" s="32"/>
      <c r="B648" s="34"/>
      <c r="C648" s="34"/>
      <c r="D648" s="51"/>
      <c r="E648" s="34"/>
      <c r="F648" s="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8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8"/>
      <c r="BF648" s="34"/>
      <c r="BG648" s="39"/>
      <c r="BH648" s="34"/>
      <c r="BI648" s="34"/>
    </row>
    <row r="649" spans="1:61" x14ac:dyDescent="0.25">
      <c r="A649" s="32"/>
      <c r="B649" s="34"/>
      <c r="C649" s="34"/>
      <c r="D649" s="51"/>
      <c r="E649" s="34"/>
      <c r="F649" s="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8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8"/>
      <c r="BF649" s="34"/>
      <c r="BG649" s="39"/>
      <c r="BH649" s="34"/>
      <c r="BI649" s="34"/>
    </row>
    <row r="650" spans="1:61" x14ac:dyDescent="0.25">
      <c r="A650" s="32"/>
      <c r="B650" s="34"/>
      <c r="C650" s="34"/>
      <c r="D650" s="51"/>
      <c r="E650" s="34"/>
      <c r="F650" s="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8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8"/>
      <c r="BF650" s="34"/>
      <c r="BG650" s="39"/>
      <c r="BH650" s="34"/>
      <c r="BI650" s="34"/>
    </row>
    <row r="651" spans="1:61" x14ac:dyDescent="0.25">
      <c r="A651" s="32"/>
      <c r="B651" s="34"/>
      <c r="C651" s="34"/>
      <c r="D651" s="51"/>
      <c r="E651" s="34"/>
      <c r="F651" s="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8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8"/>
      <c r="BF651" s="34"/>
      <c r="BG651" s="39"/>
      <c r="BH651" s="34"/>
      <c r="BI651" s="34"/>
    </row>
    <row r="652" spans="1:61" x14ac:dyDescent="0.25">
      <c r="A652" s="32"/>
      <c r="B652" s="34"/>
      <c r="C652" s="34"/>
      <c r="D652" s="51"/>
      <c r="E652" s="34"/>
      <c r="F652" s="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8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8"/>
      <c r="BF652" s="34"/>
      <c r="BG652" s="39"/>
      <c r="BH652" s="34"/>
      <c r="BI652" s="34"/>
    </row>
    <row r="653" spans="1:61" x14ac:dyDescent="0.25">
      <c r="A653" s="32"/>
      <c r="B653" s="34"/>
      <c r="C653" s="34"/>
      <c r="D653" s="51"/>
      <c r="E653" s="34"/>
      <c r="F653" s="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8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8"/>
      <c r="BF653" s="34"/>
      <c r="BG653" s="39"/>
      <c r="BH653" s="34"/>
      <c r="BI653" s="34"/>
    </row>
    <row r="654" spans="1:61" x14ac:dyDescent="0.25">
      <c r="A654" s="32"/>
      <c r="B654" s="34"/>
      <c r="C654" s="34"/>
      <c r="D654" s="51"/>
      <c r="E654" s="34"/>
      <c r="F654" s="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8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8"/>
      <c r="BF654" s="34"/>
      <c r="BG654" s="39"/>
      <c r="BH654" s="34"/>
      <c r="BI654" s="34"/>
    </row>
    <row r="655" spans="1:61" x14ac:dyDescent="0.25">
      <c r="A655" s="32"/>
      <c r="B655" s="34"/>
      <c r="C655" s="34"/>
      <c r="D655" s="51"/>
      <c r="E655" s="34"/>
      <c r="F655" s="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8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8"/>
      <c r="BF655" s="34"/>
      <c r="BG655" s="39"/>
      <c r="BH655" s="34"/>
      <c r="BI655" s="34"/>
    </row>
    <row r="656" spans="1:61" x14ac:dyDescent="0.25">
      <c r="A656" s="32"/>
      <c r="B656" s="34"/>
      <c r="C656" s="34"/>
      <c r="D656" s="51"/>
      <c r="E656" s="34"/>
      <c r="F656" s="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8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8"/>
      <c r="BF656" s="34"/>
      <c r="BG656" s="39"/>
      <c r="BH656" s="34"/>
      <c r="BI656" s="34"/>
    </row>
    <row r="657" spans="1:61" x14ac:dyDescent="0.25">
      <c r="A657" s="32"/>
      <c r="B657" s="34"/>
      <c r="C657" s="34"/>
      <c r="D657" s="51"/>
      <c r="E657" s="34"/>
      <c r="F657" s="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8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8"/>
      <c r="BF657" s="34"/>
      <c r="BG657" s="39"/>
      <c r="BH657" s="34"/>
      <c r="BI657" s="34"/>
    </row>
    <row r="658" spans="1:61" x14ac:dyDescent="0.25">
      <c r="A658" s="32"/>
      <c r="B658" s="34"/>
      <c r="C658" s="34"/>
      <c r="D658" s="51"/>
      <c r="E658" s="34"/>
      <c r="F658" s="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8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8"/>
      <c r="BF658" s="34"/>
      <c r="BG658" s="39"/>
      <c r="BH658" s="34"/>
      <c r="BI658" s="34"/>
    </row>
    <row r="659" spans="1:61" x14ac:dyDescent="0.25">
      <c r="A659" s="32"/>
      <c r="B659" s="34"/>
      <c r="C659" s="34"/>
      <c r="D659" s="51"/>
      <c r="E659" s="34"/>
      <c r="F659" s="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8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8"/>
      <c r="BF659" s="34"/>
      <c r="BG659" s="39"/>
      <c r="BH659" s="34"/>
      <c r="BI659" s="34"/>
    </row>
    <row r="660" spans="1:61" x14ac:dyDescent="0.25">
      <c r="A660" s="32"/>
      <c r="B660" s="34"/>
      <c r="C660" s="34"/>
      <c r="D660" s="51"/>
      <c r="E660" s="34"/>
      <c r="F660" s="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8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8"/>
      <c r="BF660" s="34"/>
      <c r="BG660" s="39"/>
      <c r="BH660" s="34"/>
      <c r="BI660" s="34"/>
    </row>
    <row r="661" spans="1:61" x14ac:dyDescent="0.25">
      <c r="A661" s="32"/>
      <c r="B661" s="34"/>
      <c r="C661" s="34"/>
      <c r="D661" s="51"/>
      <c r="E661" s="34"/>
      <c r="F661" s="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8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8"/>
      <c r="BF661" s="34"/>
      <c r="BG661" s="39"/>
      <c r="BH661" s="34"/>
      <c r="BI661" s="34"/>
    </row>
    <row r="662" spans="1:61" x14ac:dyDescent="0.25">
      <c r="A662" s="32"/>
      <c r="B662" s="34"/>
      <c r="C662" s="34"/>
      <c r="D662" s="51"/>
      <c r="E662" s="34"/>
      <c r="F662" s="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8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8"/>
      <c r="BF662" s="34"/>
      <c r="BG662" s="39"/>
      <c r="BH662" s="34"/>
      <c r="BI662" s="34"/>
    </row>
    <row r="663" spans="1:61" x14ac:dyDescent="0.25">
      <c r="A663" s="32"/>
      <c r="B663" s="34"/>
      <c r="C663" s="34"/>
      <c r="D663" s="51"/>
      <c r="E663" s="34"/>
      <c r="F663" s="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8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8"/>
      <c r="BF663" s="34"/>
      <c r="BG663" s="39"/>
      <c r="BH663" s="34"/>
      <c r="BI663" s="34"/>
    </row>
    <row r="664" spans="1:61" x14ac:dyDescent="0.25">
      <c r="A664" s="32"/>
      <c r="B664" s="34"/>
      <c r="C664" s="34"/>
      <c r="D664" s="51"/>
      <c r="E664" s="34"/>
      <c r="F664" s="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8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8"/>
      <c r="BF664" s="34"/>
      <c r="BG664" s="39"/>
      <c r="BH664" s="34"/>
      <c r="BI664" s="34"/>
    </row>
    <row r="665" spans="1:61" x14ac:dyDescent="0.25">
      <c r="A665" s="32"/>
      <c r="B665" s="34"/>
      <c r="C665" s="34"/>
      <c r="D665" s="51"/>
      <c r="E665" s="34"/>
      <c r="F665" s="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8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8"/>
      <c r="BF665" s="34"/>
      <c r="BG665" s="39"/>
      <c r="BH665" s="34"/>
      <c r="BI665" s="34"/>
    </row>
    <row r="666" spans="1:61" x14ac:dyDescent="0.25">
      <c r="A666" s="32"/>
      <c r="B666" s="34"/>
      <c r="C666" s="34"/>
      <c r="D666" s="51"/>
      <c r="E666" s="34"/>
      <c r="F666" s="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8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8"/>
      <c r="BF666" s="34"/>
      <c r="BG666" s="39"/>
      <c r="BH666" s="34"/>
      <c r="BI666" s="34"/>
    </row>
    <row r="667" spans="1:61" x14ac:dyDescent="0.25">
      <c r="A667" s="32"/>
      <c r="B667" s="34"/>
      <c r="C667" s="34"/>
      <c r="D667" s="51"/>
      <c r="E667" s="34"/>
      <c r="F667" s="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8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8"/>
      <c r="BF667" s="34"/>
      <c r="BG667" s="39"/>
      <c r="BH667" s="34"/>
      <c r="BI667" s="34"/>
    </row>
    <row r="668" spans="1:61" x14ac:dyDescent="0.25">
      <c r="A668" s="32"/>
      <c r="B668" s="34"/>
      <c r="C668" s="34"/>
      <c r="D668" s="51"/>
      <c r="E668" s="34"/>
      <c r="F668" s="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8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8"/>
      <c r="BF668" s="34"/>
      <c r="BG668" s="39"/>
      <c r="BH668" s="34"/>
      <c r="BI668" s="34"/>
    </row>
    <row r="669" spans="1:61" x14ac:dyDescent="0.25">
      <c r="A669" s="32"/>
      <c r="B669" s="34"/>
      <c r="C669" s="34"/>
      <c r="D669" s="51"/>
      <c r="E669" s="34"/>
      <c r="F669" s="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8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8"/>
      <c r="BF669" s="34"/>
      <c r="BG669" s="39"/>
      <c r="BH669" s="34"/>
      <c r="BI669" s="34"/>
    </row>
    <row r="670" spans="1:61" x14ac:dyDescent="0.25">
      <c r="A670" s="32"/>
      <c r="B670" s="34"/>
      <c r="C670" s="34"/>
      <c r="D670" s="51"/>
      <c r="E670" s="34"/>
      <c r="F670" s="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8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8"/>
      <c r="BF670" s="34"/>
      <c r="BG670" s="39"/>
      <c r="BH670" s="34"/>
      <c r="BI670" s="34"/>
    </row>
    <row r="671" spans="1:61" x14ac:dyDescent="0.25">
      <c r="A671" s="32"/>
      <c r="B671" s="34"/>
      <c r="C671" s="34"/>
      <c r="D671" s="51"/>
      <c r="E671" s="34"/>
      <c r="F671" s="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8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8"/>
      <c r="BF671" s="34"/>
      <c r="BG671" s="39"/>
      <c r="BH671" s="34"/>
      <c r="BI671" s="34"/>
    </row>
    <row r="672" spans="1:61" x14ac:dyDescent="0.25">
      <c r="A672" s="32"/>
      <c r="B672" s="34"/>
      <c r="C672" s="34"/>
      <c r="D672" s="51"/>
      <c r="E672" s="34"/>
      <c r="F672" s="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8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8"/>
      <c r="BF672" s="34"/>
      <c r="BG672" s="39"/>
      <c r="BH672" s="34"/>
      <c r="BI672" s="34"/>
    </row>
    <row r="673" spans="1:61" x14ac:dyDescent="0.25">
      <c r="A673" s="32"/>
      <c r="B673" s="34"/>
      <c r="C673" s="34"/>
      <c r="D673" s="51"/>
      <c r="E673" s="34"/>
      <c r="F673" s="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8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8"/>
      <c r="BF673" s="34"/>
      <c r="BG673" s="39"/>
      <c r="BH673" s="34"/>
      <c r="BI673" s="34"/>
    </row>
    <row r="674" spans="1:61" x14ac:dyDescent="0.25">
      <c r="A674" s="32"/>
      <c r="B674" s="34"/>
      <c r="C674" s="34"/>
      <c r="D674" s="51"/>
      <c r="E674" s="34"/>
      <c r="F674" s="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8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8"/>
      <c r="BF674" s="34"/>
      <c r="BG674" s="39"/>
      <c r="BH674" s="34"/>
      <c r="BI674" s="34"/>
    </row>
    <row r="675" spans="1:61" x14ac:dyDescent="0.25">
      <c r="A675" s="32"/>
      <c r="B675" s="34"/>
      <c r="C675" s="34"/>
      <c r="D675" s="51"/>
      <c r="E675" s="34"/>
      <c r="F675" s="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8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8"/>
      <c r="BF675" s="34"/>
      <c r="BG675" s="39"/>
      <c r="BH675" s="34"/>
      <c r="BI675" s="34"/>
    </row>
    <row r="676" spans="1:61" x14ac:dyDescent="0.25">
      <c r="A676" s="32"/>
      <c r="B676" s="34"/>
      <c r="C676" s="34"/>
      <c r="D676" s="51"/>
      <c r="E676" s="34"/>
      <c r="F676" s="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8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8"/>
      <c r="BF676" s="34"/>
      <c r="BG676" s="39"/>
      <c r="BH676" s="34"/>
      <c r="BI676" s="34"/>
    </row>
    <row r="677" spans="1:61" x14ac:dyDescent="0.25">
      <c r="A677" s="32"/>
      <c r="B677" s="34"/>
      <c r="C677" s="34"/>
      <c r="D677" s="51"/>
      <c r="E677" s="34"/>
      <c r="F677" s="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8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8"/>
      <c r="BF677" s="34"/>
      <c r="BG677" s="39"/>
      <c r="BH677" s="34"/>
      <c r="BI677" s="34"/>
    </row>
    <row r="678" spans="1:61" x14ac:dyDescent="0.25">
      <c r="A678" s="32"/>
      <c r="B678" s="34"/>
      <c r="C678" s="34"/>
      <c r="D678" s="51"/>
      <c r="E678" s="34"/>
      <c r="F678" s="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8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8"/>
      <c r="BF678" s="34"/>
      <c r="BG678" s="39"/>
      <c r="BH678" s="34"/>
      <c r="BI678" s="34"/>
    </row>
    <row r="679" spans="1:61" x14ac:dyDescent="0.25">
      <c r="A679" s="32"/>
      <c r="B679" s="34"/>
      <c r="C679" s="34"/>
      <c r="D679" s="51"/>
      <c r="E679" s="34"/>
      <c r="F679" s="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8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8"/>
      <c r="BF679" s="34"/>
      <c r="BG679" s="39"/>
      <c r="BH679" s="34"/>
      <c r="BI679" s="34"/>
    </row>
    <row r="680" spans="1:61" x14ac:dyDescent="0.25">
      <c r="A680" s="32"/>
      <c r="B680" s="34"/>
      <c r="C680" s="34"/>
      <c r="D680" s="51"/>
      <c r="E680" s="34"/>
      <c r="F680" s="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8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8"/>
      <c r="BF680" s="34"/>
      <c r="BG680" s="39"/>
      <c r="BH680" s="34"/>
      <c r="BI680" s="34"/>
    </row>
    <row r="681" spans="1:61" x14ac:dyDescent="0.25">
      <c r="A681" s="32"/>
      <c r="B681" s="34"/>
      <c r="C681" s="34"/>
      <c r="D681" s="51"/>
      <c r="E681" s="34"/>
      <c r="F681" s="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8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8"/>
      <c r="BF681" s="34"/>
      <c r="BG681" s="39"/>
      <c r="BH681" s="34"/>
      <c r="BI681" s="34"/>
    </row>
    <row r="682" spans="1:61" x14ac:dyDescent="0.25">
      <c r="A682" s="32"/>
      <c r="B682" s="34"/>
      <c r="C682" s="34"/>
      <c r="D682" s="51"/>
      <c r="E682" s="34"/>
      <c r="F682" s="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8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8"/>
      <c r="BF682" s="34"/>
      <c r="BG682" s="39"/>
      <c r="BH682" s="34"/>
      <c r="BI682" s="34"/>
    </row>
    <row r="683" spans="1:61" x14ac:dyDescent="0.25">
      <c r="A683" s="32"/>
      <c r="B683" s="34"/>
      <c r="C683" s="34"/>
      <c r="D683" s="51"/>
      <c r="E683" s="34"/>
      <c r="F683" s="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8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8"/>
      <c r="BF683" s="34"/>
      <c r="BG683" s="39"/>
      <c r="BH683" s="34"/>
      <c r="BI683" s="34"/>
    </row>
    <row r="684" spans="1:61" x14ac:dyDescent="0.25">
      <c r="A684" s="32"/>
      <c r="B684" s="34"/>
      <c r="C684" s="34"/>
      <c r="D684" s="51"/>
      <c r="E684" s="34"/>
      <c r="F684" s="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8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8"/>
      <c r="BF684" s="34"/>
      <c r="BG684" s="39"/>
      <c r="BH684" s="34"/>
      <c r="BI684" s="34"/>
    </row>
    <row r="685" spans="1:61" x14ac:dyDescent="0.25">
      <c r="A685" s="32"/>
      <c r="B685" s="34"/>
      <c r="C685" s="34"/>
      <c r="D685" s="51"/>
      <c r="E685" s="34"/>
      <c r="F685" s="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8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8"/>
      <c r="BF685" s="34"/>
      <c r="BG685" s="39"/>
      <c r="BH685" s="34"/>
      <c r="BI685" s="34"/>
    </row>
    <row r="686" spans="1:61" x14ac:dyDescent="0.25">
      <c r="A686" s="32"/>
      <c r="B686" s="34"/>
      <c r="C686" s="34"/>
      <c r="D686" s="51"/>
      <c r="E686" s="34"/>
      <c r="F686" s="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8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8"/>
      <c r="BF686" s="34"/>
      <c r="BG686" s="39"/>
      <c r="BH686" s="34"/>
      <c r="BI686" s="34"/>
    </row>
    <row r="687" spans="1:61" x14ac:dyDescent="0.25">
      <c r="A687" s="32"/>
      <c r="B687" s="34"/>
      <c r="C687" s="34"/>
      <c r="D687" s="51"/>
      <c r="E687" s="34"/>
      <c r="F687" s="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8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8"/>
      <c r="BF687" s="34"/>
      <c r="BG687" s="39"/>
      <c r="BH687" s="34"/>
      <c r="BI687" s="34"/>
    </row>
    <row r="688" spans="1:61" x14ac:dyDescent="0.25">
      <c r="A688" s="32"/>
      <c r="B688" s="34"/>
      <c r="C688" s="34"/>
      <c r="D688" s="51"/>
      <c r="E688" s="34"/>
      <c r="F688" s="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8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8"/>
      <c r="BF688" s="34"/>
      <c r="BG688" s="39"/>
      <c r="BH688" s="34"/>
      <c r="BI688" s="34"/>
    </row>
    <row r="689" spans="1:61" x14ac:dyDescent="0.25">
      <c r="A689" s="32"/>
      <c r="B689" s="34"/>
      <c r="C689" s="34"/>
      <c r="D689" s="51"/>
      <c r="E689" s="34"/>
      <c r="F689" s="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8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8"/>
      <c r="BF689" s="34"/>
      <c r="BG689" s="39"/>
      <c r="BH689" s="34"/>
      <c r="BI689" s="34"/>
    </row>
    <row r="690" spans="1:61" x14ac:dyDescent="0.25">
      <c r="A690" s="32"/>
      <c r="B690" s="34"/>
      <c r="C690" s="34"/>
      <c r="D690" s="51"/>
      <c r="E690" s="34"/>
      <c r="F690" s="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8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8"/>
      <c r="BF690" s="34"/>
      <c r="BG690" s="39"/>
      <c r="BH690" s="34"/>
      <c r="BI690" s="34"/>
    </row>
    <row r="691" spans="1:61" x14ac:dyDescent="0.25">
      <c r="A691" s="32"/>
      <c r="B691" s="34"/>
      <c r="C691" s="34"/>
      <c r="D691" s="51"/>
      <c r="E691" s="34"/>
      <c r="F691" s="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8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8"/>
      <c r="BF691" s="34"/>
      <c r="BG691" s="39"/>
      <c r="BH691" s="34"/>
      <c r="BI691" s="34"/>
    </row>
    <row r="692" spans="1:61" x14ac:dyDescent="0.25">
      <c r="A692" s="32"/>
      <c r="B692" s="34"/>
      <c r="C692" s="34"/>
      <c r="D692" s="51"/>
      <c r="E692" s="34"/>
      <c r="F692" s="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8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8"/>
      <c r="BF692" s="34"/>
      <c r="BG692" s="39"/>
      <c r="BH692" s="34"/>
      <c r="BI692" s="34"/>
    </row>
    <row r="693" spans="1:61" x14ac:dyDescent="0.25">
      <c r="A693" s="32"/>
      <c r="B693" s="34"/>
      <c r="C693" s="34"/>
      <c r="D693" s="51"/>
      <c r="E693" s="34"/>
      <c r="F693" s="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8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8"/>
      <c r="BF693" s="34"/>
      <c r="BG693" s="39"/>
      <c r="BH693" s="34"/>
      <c r="BI693" s="34"/>
    </row>
    <row r="694" spans="1:61" x14ac:dyDescent="0.25">
      <c r="A694" s="32"/>
      <c r="B694" s="34"/>
      <c r="C694" s="34"/>
      <c r="D694" s="51"/>
      <c r="E694" s="34"/>
      <c r="F694" s="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8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8"/>
      <c r="BF694" s="34"/>
      <c r="BG694" s="39"/>
      <c r="BH694" s="34"/>
      <c r="BI694" s="34"/>
    </row>
    <row r="695" spans="1:61" x14ac:dyDescent="0.25">
      <c r="A695" s="32"/>
      <c r="B695" s="34"/>
      <c r="C695" s="34"/>
      <c r="D695" s="51"/>
      <c r="E695" s="34"/>
      <c r="F695" s="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8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8"/>
      <c r="BF695" s="34"/>
      <c r="BG695" s="39"/>
      <c r="BH695" s="34"/>
      <c r="BI695" s="34"/>
    </row>
    <row r="696" spans="1:61" x14ac:dyDescent="0.25">
      <c r="A696" s="32"/>
      <c r="B696" s="34"/>
      <c r="C696" s="34"/>
      <c r="D696" s="51"/>
      <c r="E696" s="34"/>
      <c r="F696" s="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8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8"/>
      <c r="BF696" s="34"/>
      <c r="BG696" s="39"/>
      <c r="BH696" s="34"/>
      <c r="BI696" s="34"/>
    </row>
    <row r="697" spans="1:61" x14ac:dyDescent="0.25">
      <c r="A697" s="32"/>
      <c r="B697" s="34"/>
      <c r="C697" s="34"/>
      <c r="D697" s="51"/>
      <c r="E697" s="34"/>
      <c r="F697" s="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8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8"/>
      <c r="BF697" s="34"/>
      <c r="BG697" s="39"/>
      <c r="BH697" s="34"/>
      <c r="BI697" s="34"/>
    </row>
    <row r="698" spans="1:61" x14ac:dyDescent="0.25">
      <c r="A698" s="32"/>
      <c r="B698" s="34"/>
      <c r="C698" s="34"/>
      <c r="D698" s="51"/>
      <c r="E698" s="34"/>
      <c r="F698" s="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8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8"/>
      <c r="BF698" s="34"/>
      <c r="BG698" s="39"/>
      <c r="BH698" s="34"/>
      <c r="BI698" s="34"/>
    </row>
    <row r="699" spans="1:61" x14ac:dyDescent="0.25">
      <c r="A699" s="32"/>
      <c r="B699" s="34"/>
      <c r="C699" s="34"/>
      <c r="D699" s="51"/>
      <c r="E699" s="34"/>
      <c r="F699" s="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8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8"/>
      <c r="BF699" s="34"/>
      <c r="BG699" s="39"/>
      <c r="BH699" s="34"/>
      <c r="BI699" s="34"/>
    </row>
    <row r="700" spans="1:61" x14ac:dyDescent="0.25">
      <c r="A700" s="32"/>
      <c r="B700" s="34"/>
      <c r="C700" s="34"/>
      <c r="D700" s="51"/>
      <c r="E700" s="34"/>
      <c r="F700" s="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8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8"/>
      <c r="BF700" s="34"/>
      <c r="BG700" s="39"/>
      <c r="BH700" s="34"/>
      <c r="BI700" s="34"/>
    </row>
    <row r="701" spans="1:61" x14ac:dyDescent="0.25">
      <c r="A701" s="32"/>
      <c r="B701" s="34"/>
      <c r="C701" s="34"/>
      <c r="D701" s="51"/>
      <c r="E701" s="34"/>
      <c r="F701" s="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8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8"/>
      <c r="BF701" s="34"/>
      <c r="BG701" s="39"/>
      <c r="BH701" s="34"/>
      <c r="BI701" s="34"/>
    </row>
    <row r="702" spans="1:61" x14ac:dyDescent="0.25">
      <c r="A702" s="32"/>
      <c r="B702" s="34"/>
      <c r="C702" s="34"/>
      <c r="D702" s="51"/>
      <c r="E702" s="34"/>
      <c r="F702" s="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8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8"/>
      <c r="BF702" s="34"/>
      <c r="BG702" s="39"/>
      <c r="BH702" s="34"/>
      <c r="BI702" s="34"/>
    </row>
    <row r="703" spans="1:61" x14ac:dyDescent="0.25">
      <c r="A703" s="32"/>
      <c r="B703" s="34"/>
      <c r="C703" s="34"/>
      <c r="D703" s="51"/>
      <c r="E703" s="34"/>
      <c r="F703" s="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8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8"/>
      <c r="BF703" s="34"/>
      <c r="BG703" s="39"/>
      <c r="BH703" s="34"/>
      <c r="BI703" s="34"/>
    </row>
    <row r="704" spans="1:61" x14ac:dyDescent="0.25">
      <c r="A704" s="32"/>
      <c r="B704" s="34"/>
      <c r="C704" s="34"/>
      <c r="D704" s="51"/>
      <c r="E704" s="34"/>
      <c r="F704" s="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8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8"/>
      <c r="BF704" s="34"/>
      <c r="BG704" s="39"/>
      <c r="BH704" s="34"/>
      <c r="BI704" s="34"/>
    </row>
    <row r="705" spans="1:61" x14ac:dyDescent="0.25">
      <c r="A705" s="32"/>
      <c r="B705" s="34"/>
      <c r="C705" s="34"/>
      <c r="D705" s="51"/>
      <c r="E705" s="34"/>
      <c r="F705" s="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8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8"/>
      <c r="BF705" s="34"/>
      <c r="BG705" s="39"/>
      <c r="BH705" s="34"/>
      <c r="BI705" s="34"/>
    </row>
    <row r="706" spans="1:61" x14ac:dyDescent="0.25">
      <c r="A706" s="32"/>
      <c r="B706" s="34"/>
      <c r="C706" s="34"/>
      <c r="D706" s="51"/>
      <c r="E706" s="34"/>
      <c r="F706" s="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8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8"/>
      <c r="BF706" s="34"/>
      <c r="BG706" s="39"/>
      <c r="BH706" s="34"/>
      <c r="BI706" s="34"/>
    </row>
    <row r="707" spans="1:61" x14ac:dyDescent="0.25">
      <c r="A707" s="32"/>
      <c r="B707" s="34"/>
      <c r="C707" s="34"/>
      <c r="D707" s="51"/>
      <c r="E707" s="34"/>
      <c r="F707" s="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8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8"/>
      <c r="BF707" s="34"/>
      <c r="BG707" s="39"/>
      <c r="BH707" s="34"/>
      <c r="BI707" s="34"/>
    </row>
    <row r="708" spans="1:61" x14ac:dyDescent="0.25">
      <c r="A708" s="32"/>
      <c r="B708" s="34"/>
      <c r="C708" s="34"/>
      <c r="D708" s="51"/>
      <c r="E708" s="34"/>
      <c r="F708" s="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8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8"/>
      <c r="BF708" s="34"/>
      <c r="BG708" s="39"/>
      <c r="BH708" s="34"/>
      <c r="BI708" s="34"/>
    </row>
    <row r="709" spans="1:61" x14ac:dyDescent="0.25">
      <c r="A709" s="32"/>
      <c r="B709" s="34"/>
      <c r="C709" s="34"/>
      <c r="D709" s="51"/>
      <c r="E709" s="34"/>
      <c r="F709" s="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8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8"/>
      <c r="BF709" s="34"/>
      <c r="BG709" s="39"/>
      <c r="BH709" s="34"/>
      <c r="BI709" s="34"/>
    </row>
    <row r="710" spans="1:61" x14ac:dyDescent="0.25">
      <c r="A710" s="32"/>
      <c r="B710" s="34"/>
      <c r="C710" s="34"/>
      <c r="D710" s="51"/>
      <c r="E710" s="34"/>
      <c r="F710" s="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8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8"/>
      <c r="BF710" s="34"/>
      <c r="BG710" s="39"/>
      <c r="BH710" s="34"/>
      <c r="BI710" s="34"/>
    </row>
    <row r="711" spans="1:61" x14ac:dyDescent="0.25">
      <c r="A711" s="32"/>
      <c r="B711" s="34"/>
      <c r="C711" s="34"/>
      <c r="D711" s="51"/>
      <c r="E711" s="34"/>
      <c r="F711" s="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8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8"/>
      <c r="BF711" s="34"/>
      <c r="BG711" s="39"/>
      <c r="BH711" s="34"/>
      <c r="BI711" s="34"/>
    </row>
    <row r="712" spans="1:61" x14ac:dyDescent="0.25">
      <c r="A712" s="32"/>
      <c r="B712" s="34"/>
      <c r="C712" s="34"/>
      <c r="D712" s="51"/>
      <c r="E712" s="34"/>
      <c r="F712" s="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8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8"/>
      <c r="BF712" s="34"/>
      <c r="BG712" s="39"/>
      <c r="BH712" s="34"/>
      <c r="BI712" s="34"/>
    </row>
    <row r="713" spans="1:61" x14ac:dyDescent="0.25">
      <c r="A713" s="32"/>
      <c r="B713" s="34"/>
      <c r="C713" s="34"/>
      <c r="D713" s="51"/>
      <c r="E713" s="34"/>
      <c r="F713" s="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8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8"/>
      <c r="BF713" s="34"/>
      <c r="BG713" s="39"/>
      <c r="BH713" s="34"/>
      <c r="BI713" s="34"/>
    </row>
    <row r="714" spans="1:61" x14ac:dyDescent="0.25">
      <c r="A714" s="32"/>
      <c r="B714" s="34"/>
      <c r="C714" s="34"/>
      <c r="D714" s="51"/>
      <c r="E714" s="34"/>
      <c r="F714" s="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8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8"/>
      <c r="BF714" s="34"/>
      <c r="BG714" s="39"/>
      <c r="BH714" s="34"/>
      <c r="BI714" s="34"/>
    </row>
    <row r="715" spans="1:61" x14ac:dyDescent="0.25">
      <c r="A715" s="32"/>
      <c r="B715" s="34"/>
      <c r="C715" s="34"/>
      <c r="D715" s="51"/>
      <c r="E715" s="34"/>
      <c r="F715" s="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8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8"/>
      <c r="BF715" s="34"/>
      <c r="BG715" s="39"/>
      <c r="BH715" s="34"/>
      <c r="BI715" s="34"/>
    </row>
    <row r="716" spans="1:61" x14ac:dyDescent="0.25">
      <c r="A716" s="32"/>
      <c r="B716" s="34"/>
      <c r="C716" s="34"/>
      <c r="D716" s="51"/>
      <c r="E716" s="34"/>
      <c r="F716" s="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8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8"/>
      <c r="BF716" s="34"/>
      <c r="BG716" s="39"/>
      <c r="BH716" s="34"/>
      <c r="BI716" s="34"/>
    </row>
    <row r="717" spans="1:61" x14ac:dyDescent="0.25">
      <c r="A717" s="32"/>
      <c r="B717" s="34"/>
      <c r="C717" s="34"/>
      <c r="D717" s="51"/>
      <c r="E717" s="34"/>
      <c r="F717" s="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8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8"/>
      <c r="BF717" s="34"/>
      <c r="BG717" s="39"/>
      <c r="BH717" s="34"/>
      <c r="BI717" s="34"/>
    </row>
    <row r="718" spans="1:61" x14ac:dyDescent="0.25">
      <c r="A718" s="32"/>
      <c r="B718" s="34"/>
      <c r="C718" s="34"/>
      <c r="D718" s="51"/>
      <c r="E718" s="34"/>
      <c r="F718" s="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8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8"/>
      <c r="BF718" s="34"/>
      <c r="BG718" s="39"/>
      <c r="BH718" s="34"/>
      <c r="BI718" s="34"/>
    </row>
    <row r="719" spans="1:61" x14ac:dyDescent="0.25">
      <c r="A719" s="32"/>
      <c r="B719" s="34"/>
      <c r="C719" s="34"/>
      <c r="D719" s="51"/>
      <c r="E719" s="34"/>
      <c r="F719" s="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8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8"/>
      <c r="BF719" s="34"/>
      <c r="BG719" s="39"/>
      <c r="BH719" s="34"/>
      <c r="BI719" s="34"/>
    </row>
    <row r="720" spans="1:61" x14ac:dyDescent="0.25">
      <c r="A720" s="32"/>
      <c r="B720" s="34"/>
      <c r="C720" s="34"/>
      <c r="D720" s="51"/>
      <c r="E720" s="34"/>
      <c r="F720" s="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8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8"/>
      <c r="BF720" s="34"/>
      <c r="BG720" s="39"/>
      <c r="BH720" s="34"/>
      <c r="BI720" s="34"/>
    </row>
    <row r="721" spans="1:61" x14ac:dyDescent="0.25">
      <c r="A721" s="32"/>
      <c r="B721" s="34"/>
      <c r="C721" s="34"/>
      <c r="D721" s="51"/>
      <c r="E721" s="34"/>
      <c r="F721" s="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8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8"/>
      <c r="BF721" s="34"/>
      <c r="BG721" s="39"/>
      <c r="BH721" s="34"/>
      <c r="BI721" s="34"/>
    </row>
    <row r="722" spans="1:61" x14ac:dyDescent="0.25">
      <c r="A722" s="32"/>
      <c r="B722" s="34"/>
      <c r="C722" s="34"/>
      <c r="D722" s="51"/>
      <c r="E722" s="34"/>
      <c r="F722" s="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8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8"/>
      <c r="BF722" s="34"/>
      <c r="BG722" s="39"/>
      <c r="BH722" s="34"/>
      <c r="BI722" s="34"/>
    </row>
    <row r="723" spans="1:61" x14ac:dyDescent="0.25">
      <c r="A723" s="32"/>
      <c r="B723" s="34"/>
      <c r="C723" s="34"/>
      <c r="D723" s="51"/>
      <c r="E723" s="34"/>
      <c r="F723" s="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8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8"/>
      <c r="BF723" s="34"/>
      <c r="BG723" s="39"/>
      <c r="BH723" s="34"/>
      <c r="BI723" s="34"/>
    </row>
    <row r="724" spans="1:61" x14ac:dyDescent="0.25">
      <c r="A724" s="32"/>
      <c r="B724" s="34"/>
      <c r="C724" s="34"/>
      <c r="D724" s="51"/>
      <c r="E724" s="34"/>
      <c r="F724" s="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8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8"/>
      <c r="BF724" s="34"/>
      <c r="BG724" s="39"/>
      <c r="BH724" s="34"/>
      <c r="BI724" s="34"/>
    </row>
    <row r="725" spans="1:61" x14ac:dyDescent="0.25">
      <c r="A725" s="32"/>
      <c r="B725" s="34"/>
      <c r="C725" s="34"/>
      <c r="D725" s="51"/>
      <c r="E725" s="34"/>
      <c r="F725" s="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8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8"/>
      <c r="BF725" s="34"/>
      <c r="BG725" s="39"/>
      <c r="BH725" s="34"/>
      <c r="BI725" s="34"/>
    </row>
    <row r="726" spans="1:61" x14ac:dyDescent="0.25">
      <c r="A726" s="32"/>
      <c r="B726" s="34"/>
      <c r="C726" s="34"/>
      <c r="D726" s="51"/>
      <c r="E726" s="34"/>
      <c r="F726" s="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8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8"/>
      <c r="BF726" s="34"/>
      <c r="BG726" s="39"/>
      <c r="BH726" s="34"/>
      <c r="BI726" s="34"/>
    </row>
    <row r="727" spans="1:61" x14ac:dyDescent="0.25">
      <c r="A727" s="32"/>
      <c r="B727" s="34"/>
      <c r="C727" s="34"/>
      <c r="D727" s="51"/>
      <c r="E727" s="34"/>
      <c r="F727" s="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8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8"/>
      <c r="BF727" s="34"/>
      <c r="BG727" s="39"/>
      <c r="BH727" s="34"/>
      <c r="BI727" s="34"/>
    </row>
    <row r="728" spans="1:61" x14ac:dyDescent="0.25">
      <c r="A728" s="32"/>
      <c r="B728" s="34"/>
      <c r="C728" s="34"/>
      <c r="D728" s="51"/>
      <c r="E728" s="34"/>
      <c r="F728" s="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8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8"/>
      <c r="BF728" s="34"/>
      <c r="BG728" s="39"/>
      <c r="BH728" s="34"/>
      <c r="BI728" s="34"/>
    </row>
    <row r="729" spans="1:61" x14ac:dyDescent="0.25">
      <c r="A729" s="32"/>
      <c r="B729" s="34"/>
      <c r="C729" s="34"/>
      <c r="D729" s="51"/>
      <c r="E729" s="34"/>
      <c r="F729" s="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8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8"/>
      <c r="BF729" s="34"/>
      <c r="BG729" s="39"/>
      <c r="BH729" s="34"/>
      <c r="BI729" s="34"/>
    </row>
    <row r="730" spans="1:61" x14ac:dyDescent="0.25">
      <c r="A730" s="32"/>
      <c r="B730" s="34"/>
      <c r="C730" s="34"/>
      <c r="D730" s="51"/>
      <c r="E730" s="34"/>
      <c r="F730" s="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8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8"/>
      <c r="BF730" s="34"/>
      <c r="BG730" s="39"/>
      <c r="BH730" s="34"/>
      <c r="BI730" s="34"/>
    </row>
    <row r="731" spans="1:61" x14ac:dyDescent="0.25">
      <c r="A731" s="32"/>
      <c r="B731" s="34"/>
      <c r="C731" s="34"/>
      <c r="D731" s="51"/>
      <c r="E731" s="34"/>
      <c r="F731" s="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8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8"/>
      <c r="BF731" s="34"/>
      <c r="BG731" s="39"/>
      <c r="BH731" s="34"/>
      <c r="BI731" s="34"/>
    </row>
    <row r="732" spans="1:61" x14ac:dyDescent="0.25">
      <c r="A732" s="32"/>
      <c r="B732" s="34"/>
      <c r="C732" s="34"/>
      <c r="D732" s="51"/>
      <c r="E732" s="34"/>
      <c r="F732" s="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8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8"/>
      <c r="BF732" s="34"/>
      <c r="BG732" s="39"/>
      <c r="BH732" s="34"/>
      <c r="BI732" s="34"/>
    </row>
    <row r="733" spans="1:61" x14ac:dyDescent="0.25">
      <c r="A733" s="32"/>
      <c r="B733" s="34"/>
      <c r="C733" s="34"/>
      <c r="D733" s="51"/>
      <c r="E733" s="34"/>
      <c r="F733" s="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8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8"/>
      <c r="BF733" s="34"/>
      <c r="BG733" s="39"/>
      <c r="BH733" s="34"/>
      <c r="BI733" s="34"/>
    </row>
    <row r="734" spans="1:61" x14ac:dyDescent="0.25">
      <c r="A734" s="32"/>
      <c r="B734" s="34"/>
      <c r="C734" s="34"/>
      <c r="D734" s="51"/>
      <c r="E734" s="34"/>
      <c r="F734" s="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8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8"/>
      <c r="BF734" s="34"/>
      <c r="BG734" s="39"/>
      <c r="BH734" s="34"/>
      <c r="BI734" s="34"/>
    </row>
    <row r="735" spans="1:61" x14ac:dyDescent="0.25">
      <c r="A735" s="32"/>
      <c r="B735" s="34"/>
      <c r="C735" s="34"/>
      <c r="D735" s="51"/>
      <c r="E735" s="34"/>
      <c r="F735" s="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8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8"/>
      <c r="BF735" s="34"/>
      <c r="BG735" s="39"/>
      <c r="BH735" s="34"/>
      <c r="BI735" s="34"/>
    </row>
    <row r="736" spans="1:61" x14ac:dyDescent="0.25">
      <c r="A736" s="32"/>
      <c r="B736" s="34"/>
      <c r="C736" s="34"/>
      <c r="D736" s="51"/>
      <c r="E736" s="34"/>
      <c r="F736" s="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8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8"/>
      <c r="BF736" s="34"/>
      <c r="BG736" s="39"/>
      <c r="BH736" s="34"/>
      <c r="BI736" s="34"/>
    </row>
    <row r="737" spans="1:61" x14ac:dyDescent="0.25">
      <c r="A737" s="32"/>
      <c r="B737" s="34"/>
      <c r="C737" s="34"/>
      <c r="D737" s="51"/>
      <c r="E737" s="34"/>
      <c r="F737" s="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8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8"/>
      <c r="BF737" s="34"/>
      <c r="BG737" s="39"/>
      <c r="BH737" s="34"/>
      <c r="BI737" s="34"/>
    </row>
    <row r="738" spans="1:61" x14ac:dyDescent="0.25">
      <c r="A738" s="32"/>
      <c r="B738" s="34"/>
      <c r="C738" s="34"/>
      <c r="D738" s="51"/>
      <c r="E738" s="34"/>
      <c r="F738" s="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8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8"/>
      <c r="BF738" s="34"/>
      <c r="BG738" s="39"/>
      <c r="BH738" s="34"/>
      <c r="BI738" s="34"/>
    </row>
    <row r="739" spans="1:61" x14ac:dyDescent="0.25">
      <c r="A739" s="32"/>
      <c r="B739" s="34"/>
      <c r="C739" s="34"/>
      <c r="D739" s="51"/>
      <c r="E739" s="34"/>
      <c r="F739" s="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8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8"/>
      <c r="BF739" s="34"/>
      <c r="BG739" s="39"/>
      <c r="BH739" s="34"/>
      <c r="BI739" s="34"/>
    </row>
    <row r="740" spans="1:61" x14ac:dyDescent="0.25">
      <c r="A740" s="32"/>
      <c r="B740" s="34"/>
      <c r="C740" s="34"/>
      <c r="D740" s="51"/>
      <c r="E740" s="34"/>
      <c r="F740" s="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8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8"/>
      <c r="BF740" s="34"/>
      <c r="BG740" s="39"/>
      <c r="BH740" s="34"/>
      <c r="BI740" s="34"/>
    </row>
    <row r="741" spans="1:61" x14ac:dyDescent="0.25">
      <c r="A741" s="32"/>
      <c r="B741" s="34"/>
      <c r="C741" s="34"/>
      <c r="D741" s="51"/>
      <c r="E741" s="34"/>
      <c r="F741" s="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8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8"/>
      <c r="BF741" s="34"/>
      <c r="BG741" s="39"/>
      <c r="BH741" s="34"/>
      <c r="BI741" s="34"/>
    </row>
    <row r="742" spans="1:61" x14ac:dyDescent="0.25">
      <c r="A742" s="32"/>
      <c r="B742" s="34"/>
      <c r="C742" s="34"/>
      <c r="D742" s="51"/>
      <c r="E742" s="34"/>
      <c r="F742" s="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8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8"/>
      <c r="BF742" s="34"/>
      <c r="BG742" s="39"/>
      <c r="BH742" s="34"/>
      <c r="BI742" s="34"/>
    </row>
    <row r="743" spans="1:61" x14ac:dyDescent="0.25">
      <c r="A743" s="32"/>
      <c r="B743" s="34"/>
      <c r="C743" s="34"/>
      <c r="D743" s="51"/>
      <c r="E743" s="34"/>
      <c r="F743" s="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8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8"/>
      <c r="BF743" s="34"/>
      <c r="BG743" s="39"/>
      <c r="BH743" s="34"/>
      <c r="BI743" s="34"/>
    </row>
    <row r="744" spans="1:61" x14ac:dyDescent="0.25">
      <c r="A744" s="32"/>
      <c r="B744" s="34"/>
      <c r="C744" s="34"/>
      <c r="D744" s="51"/>
      <c r="E744" s="34"/>
      <c r="F744" s="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8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8"/>
      <c r="BF744" s="34"/>
      <c r="BG744" s="39"/>
      <c r="BH744" s="34"/>
      <c r="BI744" s="34"/>
    </row>
    <row r="745" spans="1:61" x14ac:dyDescent="0.25">
      <c r="A745" s="32"/>
      <c r="B745" s="34"/>
      <c r="C745" s="34"/>
      <c r="D745" s="51"/>
      <c r="E745" s="34"/>
      <c r="F745" s="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8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8"/>
      <c r="BF745" s="34"/>
      <c r="BG745" s="39"/>
      <c r="BH745" s="34"/>
      <c r="BI745" s="34"/>
    </row>
    <row r="746" spans="1:61" x14ac:dyDescent="0.25">
      <c r="A746" s="32"/>
      <c r="B746" s="34"/>
      <c r="C746" s="34"/>
      <c r="D746" s="51"/>
      <c r="E746" s="34"/>
      <c r="F746" s="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8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8"/>
      <c r="BF746" s="34"/>
      <c r="BG746" s="39"/>
      <c r="BH746" s="34"/>
      <c r="BI746" s="34"/>
    </row>
    <row r="747" spans="1:61" x14ac:dyDescent="0.25">
      <c r="A747" s="32"/>
      <c r="B747" s="34"/>
      <c r="C747" s="34"/>
      <c r="D747" s="51"/>
      <c r="E747" s="34"/>
      <c r="F747" s="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8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8"/>
      <c r="BF747" s="34"/>
      <c r="BG747" s="39"/>
      <c r="BH747" s="34"/>
      <c r="BI747" s="34"/>
    </row>
    <row r="748" spans="1:61" x14ac:dyDescent="0.25">
      <c r="A748" s="32"/>
      <c r="B748" s="34"/>
      <c r="C748" s="34"/>
      <c r="D748" s="51"/>
      <c r="E748" s="34"/>
      <c r="F748" s="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8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8"/>
      <c r="BF748" s="34"/>
      <c r="BG748" s="39"/>
      <c r="BH748" s="34"/>
      <c r="BI748" s="34"/>
    </row>
    <row r="749" spans="1:61" x14ac:dyDescent="0.25">
      <c r="A749" s="32"/>
      <c r="B749" s="34"/>
      <c r="C749" s="34"/>
      <c r="D749" s="51"/>
      <c r="E749" s="34"/>
      <c r="F749" s="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8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8"/>
      <c r="BF749" s="34"/>
      <c r="BG749" s="39"/>
      <c r="BH749" s="34"/>
      <c r="BI749" s="34"/>
    </row>
    <row r="750" spans="1:61" x14ac:dyDescent="0.25">
      <c r="A750" s="32"/>
      <c r="B750" s="34"/>
      <c r="C750" s="34"/>
      <c r="D750" s="51"/>
      <c r="E750" s="34"/>
      <c r="F750" s="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8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8"/>
      <c r="BF750" s="34"/>
      <c r="BG750" s="39"/>
      <c r="BH750" s="34"/>
      <c r="BI750" s="34"/>
    </row>
    <row r="751" spans="1:61" x14ac:dyDescent="0.25">
      <c r="A751" s="32"/>
      <c r="B751" s="34"/>
      <c r="C751" s="34"/>
      <c r="D751" s="51"/>
      <c r="E751" s="34"/>
      <c r="F751" s="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8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8"/>
      <c r="BF751" s="34"/>
      <c r="BG751" s="39"/>
      <c r="BH751" s="34"/>
      <c r="BI751" s="34"/>
    </row>
    <row r="752" spans="1:61" x14ac:dyDescent="0.25">
      <c r="A752" s="32"/>
      <c r="B752" s="34"/>
      <c r="C752" s="34"/>
      <c r="D752" s="51"/>
      <c r="E752" s="34"/>
      <c r="F752" s="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8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8"/>
      <c r="BF752" s="34"/>
      <c r="BG752" s="39"/>
      <c r="BH752" s="34"/>
      <c r="BI752" s="34"/>
    </row>
    <row r="753" spans="1:61" x14ac:dyDescent="0.25">
      <c r="A753" s="32"/>
      <c r="B753" s="34"/>
      <c r="C753" s="34"/>
      <c r="D753" s="51"/>
      <c r="E753" s="34"/>
      <c r="F753" s="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8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8"/>
      <c r="BF753" s="34"/>
      <c r="BG753" s="39"/>
      <c r="BH753" s="34"/>
      <c r="BI753" s="34"/>
    </row>
    <row r="754" spans="1:61" x14ac:dyDescent="0.25">
      <c r="A754" s="32"/>
      <c r="B754" s="34"/>
      <c r="C754" s="34"/>
      <c r="D754" s="51"/>
      <c r="E754" s="34"/>
      <c r="F754" s="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8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8"/>
      <c r="BF754" s="34"/>
      <c r="BG754" s="39"/>
      <c r="BH754" s="34"/>
      <c r="BI754" s="34"/>
    </row>
    <row r="755" spans="1:61" x14ac:dyDescent="0.25">
      <c r="A755" s="32"/>
      <c r="B755" s="34"/>
      <c r="C755" s="34"/>
      <c r="D755" s="51"/>
      <c r="E755" s="34"/>
      <c r="F755" s="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8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8"/>
      <c r="BF755" s="34"/>
      <c r="BG755" s="39"/>
      <c r="BH755" s="34"/>
      <c r="BI755" s="34"/>
    </row>
    <row r="756" spans="1:61" x14ac:dyDescent="0.25">
      <c r="A756" s="32"/>
      <c r="B756" s="34"/>
      <c r="C756" s="34"/>
      <c r="D756" s="51"/>
      <c r="E756" s="34"/>
      <c r="F756" s="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8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8"/>
      <c r="BF756" s="34"/>
      <c r="BG756" s="39"/>
      <c r="BH756" s="34"/>
      <c r="BI756" s="34"/>
    </row>
    <row r="757" spans="1:61" x14ac:dyDescent="0.25">
      <c r="A757" s="32"/>
      <c r="B757" s="34"/>
      <c r="C757" s="34"/>
      <c r="D757" s="51"/>
      <c r="E757" s="34"/>
      <c r="F757" s="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8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8"/>
      <c r="BF757" s="34"/>
      <c r="BG757" s="39"/>
      <c r="BH757" s="34"/>
      <c r="BI757" s="34"/>
    </row>
    <row r="758" spans="1:61" x14ac:dyDescent="0.25">
      <c r="A758" s="32"/>
      <c r="B758" s="34"/>
      <c r="C758" s="34"/>
      <c r="D758" s="51"/>
      <c r="E758" s="34"/>
      <c r="F758" s="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8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8"/>
      <c r="BF758" s="34"/>
      <c r="BG758" s="39"/>
      <c r="BH758" s="34"/>
      <c r="BI758" s="34"/>
    </row>
    <row r="759" spans="1:61" x14ac:dyDescent="0.25">
      <c r="A759" s="32"/>
      <c r="B759" s="34"/>
      <c r="C759" s="34"/>
      <c r="D759" s="51"/>
      <c r="E759" s="34"/>
      <c r="F759" s="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8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8"/>
      <c r="BF759" s="34"/>
      <c r="BG759" s="39"/>
      <c r="BH759" s="34"/>
      <c r="BI759" s="34"/>
    </row>
    <row r="760" spans="1:61" x14ac:dyDescent="0.25">
      <c r="A760" s="32"/>
      <c r="B760" s="34"/>
      <c r="C760" s="34"/>
      <c r="D760" s="51"/>
      <c r="E760" s="34"/>
      <c r="F760" s="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8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8"/>
      <c r="BF760" s="34"/>
      <c r="BG760" s="39"/>
      <c r="BH760" s="34"/>
      <c r="BI760" s="34"/>
    </row>
    <row r="761" spans="1:61" x14ac:dyDescent="0.25">
      <c r="A761" s="32"/>
      <c r="B761" s="34"/>
      <c r="C761" s="34"/>
      <c r="D761" s="51"/>
      <c r="E761" s="34"/>
      <c r="F761" s="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8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8"/>
      <c r="BF761" s="34"/>
      <c r="BG761" s="39"/>
      <c r="BH761" s="34"/>
      <c r="BI761" s="34"/>
    </row>
    <row r="762" spans="1:61" x14ac:dyDescent="0.25">
      <c r="A762" s="32"/>
      <c r="B762" s="34"/>
      <c r="C762" s="34"/>
      <c r="D762" s="51"/>
      <c r="E762" s="34"/>
      <c r="F762" s="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8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8"/>
      <c r="BF762" s="34"/>
      <c r="BG762" s="39"/>
      <c r="BH762" s="34"/>
      <c r="BI762" s="34"/>
    </row>
    <row r="763" spans="1:61" x14ac:dyDescent="0.25">
      <c r="A763" s="32"/>
      <c r="B763" s="34"/>
      <c r="C763" s="34"/>
      <c r="D763" s="51"/>
      <c r="E763" s="34"/>
      <c r="F763" s="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8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8"/>
      <c r="BF763" s="34"/>
      <c r="BG763" s="39"/>
      <c r="BH763" s="34"/>
      <c r="BI763" s="34"/>
    </row>
    <row r="764" spans="1:61" x14ac:dyDescent="0.25">
      <c r="A764" s="32"/>
      <c r="B764" s="34"/>
      <c r="C764" s="34"/>
      <c r="D764" s="51"/>
      <c r="E764" s="34"/>
      <c r="F764" s="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8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8"/>
      <c r="BF764" s="34"/>
      <c r="BG764" s="39"/>
      <c r="BH764" s="34"/>
      <c r="BI764" s="34"/>
    </row>
    <row r="765" spans="1:61" x14ac:dyDescent="0.25">
      <c r="A765" s="32"/>
      <c r="B765" s="34"/>
      <c r="C765" s="34"/>
      <c r="D765" s="51"/>
      <c r="E765" s="34"/>
      <c r="F765" s="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8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8"/>
      <c r="BF765" s="34"/>
      <c r="BG765" s="39"/>
      <c r="BH765" s="34"/>
      <c r="BI765" s="34"/>
    </row>
    <row r="766" spans="1:61" x14ac:dyDescent="0.25">
      <c r="A766" s="32"/>
      <c r="B766" s="34"/>
      <c r="C766" s="34"/>
      <c r="D766" s="51"/>
      <c r="E766" s="34"/>
      <c r="F766" s="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8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8"/>
      <c r="BF766" s="34"/>
      <c r="BG766" s="39"/>
      <c r="BH766" s="34"/>
      <c r="BI766" s="34"/>
    </row>
    <row r="767" spans="1:61" x14ac:dyDescent="0.25">
      <c r="A767" s="32"/>
      <c r="B767" s="34"/>
      <c r="C767" s="34"/>
      <c r="D767" s="51"/>
      <c r="E767" s="34"/>
      <c r="F767" s="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8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8"/>
      <c r="BF767" s="34"/>
      <c r="BG767" s="39"/>
      <c r="BH767" s="34"/>
      <c r="BI767" s="34"/>
    </row>
    <row r="768" spans="1:61" x14ac:dyDescent="0.25">
      <c r="A768" s="32"/>
      <c r="B768" s="34"/>
      <c r="C768" s="34"/>
      <c r="D768" s="51"/>
      <c r="E768" s="34"/>
      <c r="F768" s="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8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8"/>
      <c r="BF768" s="34"/>
      <c r="BG768" s="39"/>
      <c r="BH768" s="34"/>
      <c r="BI768" s="34"/>
    </row>
    <row r="769" spans="1:61" x14ac:dyDescent="0.25">
      <c r="A769" s="32"/>
      <c r="B769" s="34"/>
      <c r="C769" s="34"/>
      <c r="D769" s="51"/>
      <c r="E769" s="34"/>
      <c r="F769" s="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8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8"/>
      <c r="BF769" s="34"/>
      <c r="BG769" s="39"/>
      <c r="BH769" s="34"/>
      <c r="BI769" s="34"/>
    </row>
    <row r="770" spans="1:61" x14ac:dyDescent="0.25">
      <c r="A770" s="32"/>
      <c r="B770" s="34"/>
      <c r="C770" s="34"/>
      <c r="D770" s="51"/>
      <c r="E770" s="34"/>
      <c r="F770" s="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8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8"/>
      <c r="BF770" s="34"/>
      <c r="BG770" s="39"/>
      <c r="BH770" s="34"/>
      <c r="BI770" s="34"/>
    </row>
    <row r="771" spans="1:61" x14ac:dyDescent="0.25">
      <c r="A771" s="32"/>
      <c r="B771" s="34"/>
      <c r="C771" s="34"/>
      <c r="D771" s="51"/>
      <c r="E771" s="34"/>
      <c r="F771" s="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8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8"/>
      <c r="BF771" s="34"/>
      <c r="BG771" s="39"/>
      <c r="BH771" s="34"/>
      <c r="BI771" s="34"/>
    </row>
    <row r="772" spans="1:61" x14ac:dyDescent="0.25">
      <c r="A772" s="32"/>
      <c r="B772" s="34"/>
      <c r="C772" s="34"/>
      <c r="D772" s="51"/>
      <c r="E772" s="34"/>
      <c r="F772" s="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8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8"/>
      <c r="BF772" s="34"/>
      <c r="BG772" s="39"/>
      <c r="BH772" s="34"/>
      <c r="BI772" s="34"/>
    </row>
    <row r="773" spans="1:61" x14ac:dyDescent="0.25">
      <c r="A773" s="32"/>
      <c r="B773" s="34"/>
      <c r="C773" s="34"/>
      <c r="D773" s="51"/>
      <c r="E773" s="34"/>
      <c r="F773" s="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8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8"/>
      <c r="BF773" s="34"/>
      <c r="BG773" s="39"/>
      <c r="BH773" s="34"/>
      <c r="BI773" s="34"/>
    </row>
    <row r="774" spans="1:61" x14ac:dyDescent="0.25">
      <c r="A774" s="32"/>
      <c r="B774" s="34"/>
      <c r="C774" s="34"/>
      <c r="D774" s="51"/>
      <c r="E774" s="34"/>
      <c r="F774" s="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8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8"/>
      <c r="BF774" s="34"/>
      <c r="BG774" s="39"/>
      <c r="BH774" s="34"/>
      <c r="BI774" s="34"/>
    </row>
    <row r="775" spans="1:61" x14ac:dyDescent="0.25">
      <c r="A775" s="32"/>
      <c r="B775" s="34"/>
      <c r="C775" s="34"/>
      <c r="D775" s="51"/>
      <c r="E775" s="34"/>
      <c r="F775" s="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8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8"/>
      <c r="BF775" s="34"/>
      <c r="BG775" s="39"/>
      <c r="BH775" s="34"/>
      <c r="BI775" s="34"/>
    </row>
    <row r="776" spans="1:61" x14ac:dyDescent="0.25">
      <c r="A776" s="32"/>
      <c r="B776" s="34"/>
      <c r="C776" s="34"/>
      <c r="D776" s="51"/>
      <c r="E776" s="34"/>
      <c r="F776" s="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8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8"/>
      <c r="BF776" s="34"/>
      <c r="BG776" s="39"/>
      <c r="BH776" s="34"/>
      <c r="BI776" s="34"/>
    </row>
    <row r="777" spans="1:61" x14ac:dyDescent="0.25">
      <c r="A777" s="32"/>
      <c r="B777" s="34"/>
      <c r="C777" s="34"/>
      <c r="D777" s="51"/>
      <c r="E777" s="34"/>
      <c r="F777" s="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8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8"/>
      <c r="BF777" s="34"/>
      <c r="BG777" s="39"/>
      <c r="BH777" s="34"/>
      <c r="BI777" s="34"/>
    </row>
    <row r="778" spans="1:61" x14ac:dyDescent="0.25">
      <c r="A778" s="32"/>
      <c r="B778" s="34"/>
      <c r="C778" s="34"/>
      <c r="D778" s="51"/>
      <c r="E778" s="34"/>
      <c r="F778" s="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8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8"/>
      <c r="BF778" s="34"/>
      <c r="BG778" s="39"/>
      <c r="BH778" s="34"/>
      <c r="BI778" s="34"/>
    </row>
    <row r="779" spans="1:61" x14ac:dyDescent="0.25">
      <c r="A779" s="32"/>
      <c r="B779" s="34"/>
      <c r="C779" s="34"/>
      <c r="D779" s="51"/>
      <c r="E779" s="34"/>
      <c r="F779" s="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8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8"/>
      <c r="BF779" s="34"/>
      <c r="BG779" s="39"/>
      <c r="BH779" s="34"/>
      <c r="BI779" s="34"/>
    </row>
    <row r="780" spans="1:61" x14ac:dyDescent="0.25">
      <c r="A780" s="32"/>
      <c r="B780" s="34"/>
      <c r="C780" s="34"/>
      <c r="D780" s="51"/>
      <c r="E780" s="34"/>
      <c r="F780" s="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8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8"/>
      <c r="BF780" s="34"/>
      <c r="BG780" s="39"/>
      <c r="BH780" s="34"/>
      <c r="BI780" s="34"/>
    </row>
    <row r="781" spans="1:61" x14ac:dyDescent="0.25">
      <c r="A781" s="32"/>
      <c r="B781" s="34"/>
      <c r="C781" s="34"/>
      <c r="D781" s="51"/>
      <c r="E781" s="34"/>
      <c r="F781" s="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8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8"/>
      <c r="BF781" s="34"/>
      <c r="BG781" s="39"/>
      <c r="BH781" s="34"/>
      <c r="BI781" s="34"/>
    </row>
    <row r="782" spans="1:61" x14ac:dyDescent="0.25">
      <c r="A782" s="32"/>
      <c r="B782" s="34"/>
      <c r="C782" s="34"/>
      <c r="D782" s="51"/>
      <c r="E782" s="34"/>
      <c r="F782" s="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8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8"/>
      <c r="BF782" s="34"/>
      <c r="BG782" s="39"/>
      <c r="BH782" s="34"/>
      <c r="BI782" s="34"/>
    </row>
    <row r="783" spans="1:61" x14ac:dyDescent="0.25">
      <c r="A783" s="32"/>
      <c r="B783" s="34"/>
      <c r="C783" s="34"/>
      <c r="D783" s="51"/>
      <c r="E783" s="34"/>
      <c r="F783" s="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8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8"/>
      <c r="BF783" s="34"/>
      <c r="BG783" s="39"/>
      <c r="BH783" s="34"/>
      <c r="BI783" s="34"/>
    </row>
    <row r="784" spans="1:61" x14ac:dyDescent="0.25">
      <c r="A784" s="32"/>
      <c r="B784" s="34"/>
      <c r="C784" s="34"/>
      <c r="D784" s="51"/>
      <c r="E784" s="34"/>
      <c r="F784" s="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8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8"/>
      <c r="BF784" s="34"/>
      <c r="BG784" s="39"/>
      <c r="BH784" s="34"/>
      <c r="BI784" s="34"/>
    </row>
    <row r="785" spans="1:61" x14ac:dyDescent="0.25">
      <c r="A785" s="32"/>
      <c r="B785" s="34"/>
      <c r="C785" s="34"/>
      <c r="D785" s="51"/>
      <c r="E785" s="34"/>
      <c r="F785" s="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8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8"/>
      <c r="BF785" s="34"/>
      <c r="BG785" s="39"/>
      <c r="BH785" s="34"/>
      <c r="BI785" s="34"/>
    </row>
    <row r="786" spans="1:61" x14ac:dyDescent="0.25">
      <c r="A786" s="32"/>
      <c r="B786" s="34"/>
      <c r="C786" s="34"/>
      <c r="D786" s="51"/>
      <c r="E786" s="34"/>
      <c r="F786" s="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8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8"/>
      <c r="BF786" s="34"/>
      <c r="BG786" s="39"/>
      <c r="BH786" s="34"/>
      <c r="BI786" s="34"/>
    </row>
    <row r="787" spans="1:61" x14ac:dyDescent="0.25">
      <c r="A787" s="32"/>
      <c r="B787" s="34"/>
      <c r="C787" s="34"/>
      <c r="D787" s="51"/>
      <c r="E787" s="34"/>
      <c r="F787" s="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8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8"/>
      <c r="BF787" s="34"/>
      <c r="BG787" s="39"/>
      <c r="BH787" s="34"/>
      <c r="BI787" s="34"/>
    </row>
    <row r="788" spans="1:61" x14ac:dyDescent="0.25">
      <c r="A788" s="32"/>
      <c r="B788" s="34"/>
      <c r="C788" s="34"/>
      <c r="D788" s="51"/>
      <c r="E788" s="34"/>
      <c r="F788" s="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8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8"/>
      <c r="BF788" s="34"/>
      <c r="BG788" s="39"/>
      <c r="BH788" s="34"/>
      <c r="BI788" s="34"/>
    </row>
    <row r="789" spans="1:61" x14ac:dyDescent="0.25">
      <c r="A789" s="32"/>
      <c r="B789" s="34"/>
      <c r="C789" s="34"/>
      <c r="D789" s="51"/>
      <c r="E789" s="34"/>
      <c r="F789" s="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8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8"/>
      <c r="BF789" s="34"/>
      <c r="BG789" s="39"/>
      <c r="BH789" s="34"/>
      <c r="BI789" s="34"/>
    </row>
    <row r="790" spans="1:61" x14ac:dyDescent="0.25">
      <c r="A790" s="32"/>
      <c r="B790" s="34"/>
      <c r="C790" s="34"/>
      <c r="D790" s="51"/>
      <c r="E790" s="34"/>
      <c r="F790" s="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8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8"/>
      <c r="BF790" s="34"/>
      <c r="BG790" s="39"/>
      <c r="BH790" s="34"/>
      <c r="BI790" s="34"/>
    </row>
    <row r="791" spans="1:61" x14ac:dyDescent="0.25">
      <c r="A791" s="32"/>
      <c r="B791" s="34"/>
      <c r="C791" s="34"/>
      <c r="D791" s="51"/>
      <c r="E791" s="34"/>
      <c r="F791" s="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8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8"/>
      <c r="BF791" s="34"/>
      <c r="BG791" s="39"/>
      <c r="BH791" s="34"/>
      <c r="BI791" s="34"/>
    </row>
    <row r="792" spans="1:61" x14ac:dyDescent="0.25">
      <c r="A792" s="32"/>
      <c r="B792" s="34"/>
      <c r="C792" s="34"/>
      <c r="D792" s="51"/>
      <c r="E792" s="34"/>
      <c r="F792" s="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8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8"/>
      <c r="BF792" s="34"/>
      <c r="BG792" s="39"/>
      <c r="BH792" s="34"/>
      <c r="BI792" s="34"/>
    </row>
    <row r="793" spans="1:61" x14ac:dyDescent="0.25">
      <c r="A793" s="32"/>
      <c r="B793" s="34"/>
      <c r="C793" s="34"/>
      <c r="D793" s="51"/>
      <c r="E793" s="34"/>
      <c r="F793" s="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8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8"/>
      <c r="BF793" s="34"/>
      <c r="BG793" s="39"/>
      <c r="BH793" s="34"/>
      <c r="BI793" s="34"/>
    </row>
    <row r="794" spans="1:61" x14ac:dyDescent="0.25">
      <c r="A794" s="32"/>
      <c r="B794" s="34"/>
      <c r="C794" s="34"/>
      <c r="D794" s="51"/>
      <c r="E794" s="34"/>
      <c r="F794" s="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8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8"/>
      <c r="BF794" s="34"/>
      <c r="BG794" s="39"/>
      <c r="BH794" s="34"/>
      <c r="BI794" s="34"/>
    </row>
    <row r="795" spans="1:61" x14ac:dyDescent="0.25">
      <c r="A795" s="32"/>
      <c r="B795" s="34"/>
      <c r="C795" s="34"/>
      <c r="D795" s="51"/>
      <c r="E795" s="34"/>
      <c r="F795" s="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8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8"/>
      <c r="BF795" s="34"/>
      <c r="BG795" s="39"/>
      <c r="BH795" s="34"/>
      <c r="BI795" s="34"/>
    </row>
    <row r="796" spans="1:61" x14ac:dyDescent="0.25">
      <c r="A796" s="32"/>
      <c r="B796" s="34"/>
      <c r="C796" s="34"/>
      <c r="D796" s="51"/>
      <c r="E796" s="34"/>
      <c r="F796" s="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8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8"/>
      <c r="BF796" s="34"/>
      <c r="BG796" s="39"/>
      <c r="BH796" s="34"/>
      <c r="BI796" s="34"/>
    </row>
    <row r="797" spans="1:61" x14ac:dyDescent="0.25">
      <c r="A797" s="32"/>
      <c r="B797" s="34"/>
      <c r="C797" s="34"/>
      <c r="D797" s="51"/>
      <c r="E797" s="34"/>
      <c r="F797" s="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8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8"/>
      <c r="BF797" s="34"/>
      <c r="BG797" s="39"/>
      <c r="BH797" s="34"/>
      <c r="BI797" s="34"/>
    </row>
    <row r="798" spans="1:61" x14ac:dyDescent="0.25">
      <c r="A798" s="32"/>
      <c r="B798" s="34"/>
      <c r="C798" s="34"/>
      <c r="D798" s="51"/>
      <c r="E798" s="34"/>
      <c r="F798" s="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8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8"/>
      <c r="BF798" s="34"/>
      <c r="BG798" s="39"/>
      <c r="BH798" s="34"/>
      <c r="BI798" s="34"/>
    </row>
    <row r="799" spans="1:61" x14ac:dyDescent="0.25">
      <c r="A799" s="32"/>
      <c r="B799" s="34"/>
      <c r="C799" s="34"/>
      <c r="D799" s="51"/>
      <c r="E799" s="34"/>
      <c r="F799" s="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8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8"/>
      <c r="BF799" s="34"/>
      <c r="BG799" s="39"/>
      <c r="BH799" s="34"/>
      <c r="BI799" s="34"/>
    </row>
    <row r="800" spans="1:61" x14ac:dyDescent="0.25">
      <c r="A800" s="32"/>
      <c r="B800" s="34"/>
      <c r="C800" s="34"/>
      <c r="D800" s="51"/>
      <c r="E800" s="34"/>
      <c r="F800" s="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8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8"/>
      <c r="BF800" s="34"/>
      <c r="BG800" s="39"/>
      <c r="BH800" s="34"/>
      <c r="BI800" s="34"/>
    </row>
    <row r="801" spans="1:61" x14ac:dyDescent="0.25">
      <c r="A801" s="32"/>
      <c r="B801" s="34"/>
      <c r="C801" s="34"/>
      <c r="D801" s="51"/>
      <c r="E801" s="34"/>
      <c r="F801" s="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8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8"/>
      <c r="BF801" s="34"/>
      <c r="BG801" s="39"/>
      <c r="BH801" s="34"/>
      <c r="BI801" s="34"/>
    </row>
    <row r="802" spans="1:61" x14ac:dyDescent="0.25">
      <c r="A802" s="32"/>
      <c r="B802" s="34"/>
      <c r="C802" s="34"/>
      <c r="D802" s="51"/>
      <c r="E802" s="34"/>
      <c r="F802" s="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8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8"/>
      <c r="BF802" s="34"/>
      <c r="BG802" s="39"/>
      <c r="BH802" s="34"/>
      <c r="BI802" s="34"/>
    </row>
    <row r="803" spans="1:61" x14ac:dyDescent="0.25">
      <c r="A803" s="32"/>
      <c r="B803" s="34"/>
      <c r="C803" s="34"/>
      <c r="D803" s="51"/>
      <c r="E803" s="34"/>
      <c r="F803" s="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8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8"/>
      <c r="BF803" s="34"/>
      <c r="BG803" s="39"/>
      <c r="BH803" s="34"/>
      <c r="BI803" s="34"/>
    </row>
    <row r="804" spans="1:61" x14ac:dyDescent="0.25">
      <c r="A804" s="32"/>
      <c r="B804" s="34"/>
      <c r="C804" s="34"/>
      <c r="D804" s="51"/>
      <c r="E804" s="34"/>
      <c r="F804" s="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8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8"/>
      <c r="BF804" s="34"/>
      <c r="BG804" s="39"/>
      <c r="BH804" s="34"/>
      <c r="BI804" s="34"/>
    </row>
    <row r="805" spans="1:61" x14ac:dyDescent="0.25">
      <c r="A805" s="32"/>
      <c r="B805" s="34"/>
      <c r="C805" s="34"/>
      <c r="D805" s="51"/>
      <c r="E805" s="34"/>
      <c r="F805" s="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8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8"/>
      <c r="BF805" s="34"/>
      <c r="BG805" s="39"/>
      <c r="BH805" s="34"/>
      <c r="BI805" s="34"/>
    </row>
    <row r="806" spans="1:61" x14ac:dyDescent="0.25">
      <c r="A806" s="32"/>
      <c r="B806" s="34"/>
      <c r="C806" s="34"/>
      <c r="D806" s="51"/>
      <c r="E806" s="34"/>
      <c r="F806" s="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8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8"/>
      <c r="BF806" s="34"/>
      <c r="BG806" s="39"/>
      <c r="BH806" s="34"/>
      <c r="BI806" s="34"/>
    </row>
    <row r="807" spans="1:61" x14ac:dyDescent="0.25">
      <c r="A807" s="32"/>
      <c r="B807" s="34"/>
      <c r="C807" s="34"/>
      <c r="D807" s="51"/>
      <c r="E807" s="34"/>
      <c r="F807" s="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8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8"/>
      <c r="BF807" s="34"/>
      <c r="BG807" s="39"/>
      <c r="BH807" s="34"/>
      <c r="BI807" s="34"/>
    </row>
    <row r="808" spans="1:61" x14ac:dyDescent="0.25">
      <c r="A808" s="32"/>
      <c r="B808" s="34"/>
      <c r="C808" s="34"/>
      <c r="D808" s="51"/>
      <c r="E808" s="34"/>
      <c r="F808" s="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8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8"/>
      <c r="BF808" s="34"/>
      <c r="BG808" s="39"/>
      <c r="BH808" s="34"/>
      <c r="BI808" s="34"/>
    </row>
    <row r="809" spans="1:61" x14ac:dyDescent="0.25">
      <c r="A809" s="32"/>
      <c r="B809" s="34"/>
      <c r="C809" s="34"/>
      <c r="D809" s="51"/>
      <c r="E809" s="34"/>
      <c r="F809" s="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8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8"/>
      <c r="BF809" s="34"/>
      <c r="BG809" s="39"/>
      <c r="BH809" s="34"/>
      <c r="BI809" s="34"/>
    </row>
    <row r="810" spans="1:61" x14ac:dyDescent="0.25">
      <c r="A810" s="32"/>
      <c r="B810" s="34"/>
      <c r="C810" s="34"/>
      <c r="D810" s="51"/>
      <c r="E810" s="34"/>
      <c r="F810" s="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8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8"/>
      <c r="BF810" s="34"/>
      <c r="BG810" s="39"/>
      <c r="BH810" s="34"/>
      <c r="BI810" s="34"/>
    </row>
    <row r="811" spans="1:61" x14ac:dyDescent="0.25">
      <c r="A811" s="32"/>
      <c r="B811" s="34"/>
      <c r="C811" s="34"/>
      <c r="D811" s="51"/>
      <c r="E811" s="34"/>
      <c r="F811" s="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8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8"/>
      <c r="BF811" s="34"/>
      <c r="BG811" s="39"/>
      <c r="BH811" s="34"/>
      <c r="BI811" s="34"/>
    </row>
    <row r="812" spans="1:61" x14ac:dyDescent="0.25">
      <c r="A812" s="32"/>
      <c r="B812" s="34"/>
      <c r="C812" s="34"/>
      <c r="D812" s="51"/>
      <c r="E812" s="34"/>
      <c r="F812" s="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8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8"/>
      <c r="BF812" s="34"/>
      <c r="BG812" s="39"/>
      <c r="BH812" s="34"/>
      <c r="BI812" s="34"/>
    </row>
    <row r="813" spans="1:61" x14ac:dyDescent="0.25">
      <c r="A813" s="32"/>
      <c r="B813" s="34"/>
      <c r="C813" s="34"/>
      <c r="D813" s="51"/>
      <c r="E813" s="34"/>
      <c r="F813" s="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8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8"/>
      <c r="BF813" s="34"/>
      <c r="BG813" s="39"/>
      <c r="BH813" s="34"/>
      <c r="BI813" s="34"/>
    </row>
    <row r="814" spans="1:61" x14ac:dyDescent="0.25">
      <c r="A814" s="32"/>
      <c r="B814" s="34"/>
      <c r="C814" s="34"/>
      <c r="D814" s="51"/>
      <c r="E814" s="34"/>
      <c r="F814" s="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8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8"/>
      <c r="BF814" s="34"/>
      <c r="BG814" s="39"/>
      <c r="BH814" s="34"/>
      <c r="BI814" s="34"/>
    </row>
    <row r="815" spans="1:61" x14ac:dyDescent="0.25">
      <c r="A815" s="32"/>
      <c r="B815" s="34"/>
      <c r="C815" s="34"/>
      <c r="D815" s="51"/>
      <c r="E815" s="34"/>
      <c r="F815" s="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8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8"/>
      <c r="BF815" s="34"/>
      <c r="BG815" s="39"/>
      <c r="BH815" s="34"/>
      <c r="BI815" s="34"/>
    </row>
    <row r="816" spans="1:61" x14ac:dyDescent="0.25">
      <c r="A816" s="32"/>
      <c r="B816" s="34"/>
      <c r="C816" s="34"/>
      <c r="D816" s="51"/>
      <c r="E816" s="34"/>
      <c r="F816" s="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8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8"/>
      <c r="BF816" s="34"/>
      <c r="BG816" s="39"/>
      <c r="BH816" s="34"/>
      <c r="BI816" s="34"/>
    </row>
    <row r="817" spans="1:61" x14ac:dyDescent="0.25">
      <c r="A817" s="32"/>
      <c r="B817" s="34"/>
      <c r="C817" s="34"/>
      <c r="D817" s="51"/>
      <c r="E817" s="34"/>
      <c r="F817" s="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8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8"/>
      <c r="BF817" s="34"/>
      <c r="BG817" s="39"/>
      <c r="BH817" s="34"/>
      <c r="BI817" s="34"/>
    </row>
    <row r="818" spans="1:61" x14ac:dyDescent="0.25">
      <c r="A818" s="32"/>
      <c r="B818" s="34"/>
      <c r="C818" s="34"/>
      <c r="D818" s="51"/>
      <c r="E818" s="34"/>
      <c r="F818" s="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8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8"/>
      <c r="BF818" s="34"/>
      <c r="BG818" s="39"/>
      <c r="BH818" s="34"/>
      <c r="BI818" s="34"/>
    </row>
    <row r="819" spans="1:61" x14ac:dyDescent="0.25">
      <c r="A819" s="32"/>
      <c r="B819" s="34"/>
      <c r="C819" s="34"/>
      <c r="D819" s="51"/>
      <c r="E819" s="34"/>
      <c r="F819" s="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8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8"/>
      <c r="BF819" s="34"/>
      <c r="BG819" s="39"/>
      <c r="BH819" s="34"/>
      <c r="BI819" s="34"/>
    </row>
    <row r="820" spans="1:61" x14ac:dyDescent="0.25">
      <c r="A820" s="32"/>
      <c r="B820" s="34"/>
      <c r="C820" s="34"/>
      <c r="D820" s="51"/>
      <c r="E820" s="34"/>
      <c r="F820" s="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8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8"/>
      <c r="BF820" s="34"/>
      <c r="BG820" s="39"/>
      <c r="BH820" s="34"/>
      <c r="BI820" s="34"/>
    </row>
    <row r="821" spans="1:61" x14ac:dyDescent="0.25">
      <c r="A821" s="32"/>
      <c r="B821" s="34"/>
      <c r="C821" s="34"/>
      <c r="D821" s="51"/>
      <c r="E821" s="34"/>
      <c r="F821" s="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8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8"/>
      <c r="BF821" s="34"/>
      <c r="BG821" s="39"/>
      <c r="BH821" s="34"/>
      <c r="BI821" s="34"/>
    </row>
    <row r="822" spans="1:61" x14ac:dyDescent="0.25">
      <c r="A822" s="32"/>
      <c r="B822" s="34"/>
      <c r="C822" s="34"/>
      <c r="D822" s="51"/>
      <c r="E822" s="34"/>
      <c r="F822" s="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8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8"/>
      <c r="BF822" s="34"/>
      <c r="BG822" s="39"/>
      <c r="BH822" s="34"/>
      <c r="BI822" s="34"/>
    </row>
    <row r="823" spans="1:61" x14ac:dyDescent="0.25">
      <c r="A823" s="32"/>
      <c r="B823" s="34"/>
      <c r="C823" s="34"/>
      <c r="D823" s="51"/>
      <c r="E823" s="34"/>
      <c r="F823" s="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8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8"/>
      <c r="BF823" s="34"/>
      <c r="BG823" s="39"/>
      <c r="BH823" s="34"/>
      <c r="BI823" s="34"/>
    </row>
    <row r="824" spans="1:61" x14ac:dyDescent="0.25">
      <c r="A824" s="32"/>
      <c r="B824" s="34"/>
      <c r="C824" s="34"/>
      <c r="D824" s="51"/>
      <c r="E824" s="34"/>
      <c r="F824" s="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8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8"/>
      <c r="BF824" s="34"/>
      <c r="BG824" s="39"/>
      <c r="BH824" s="34"/>
      <c r="BI824" s="34"/>
    </row>
    <row r="825" spans="1:61" x14ac:dyDescent="0.25">
      <c r="A825" s="32"/>
      <c r="B825" s="34"/>
      <c r="C825" s="34"/>
      <c r="D825" s="51"/>
      <c r="E825" s="34"/>
      <c r="F825" s="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8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8"/>
      <c r="BF825" s="34"/>
      <c r="BG825" s="39"/>
      <c r="BH825" s="34"/>
      <c r="BI825" s="34"/>
    </row>
    <row r="826" spans="1:61" x14ac:dyDescent="0.25">
      <c r="A826" s="32"/>
      <c r="B826" s="34"/>
      <c r="C826" s="34"/>
      <c r="D826" s="51"/>
      <c r="E826" s="34"/>
      <c r="F826" s="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8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8"/>
      <c r="BF826" s="34"/>
      <c r="BG826" s="39"/>
      <c r="BH826" s="34"/>
      <c r="BI826" s="34"/>
    </row>
    <row r="827" spans="1:61" x14ac:dyDescent="0.25">
      <c r="A827" s="32"/>
      <c r="B827" s="34"/>
      <c r="C827" s="34"/>
      <c r="D827" s="51"/>
      <c r="E827" s="34"/>
      <c r="F827" s="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8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8"/>
      <c r="BF827" s="34"/>
      <c r="BG827" s="39"/>
      <c r="BH827" s="34"/>
      <c r="BI827" s="34"/>
    </row>
    <row r="828" spans="1:61" x14ac:dyDescent="0.25">
      <c r="A828" s="32"/>
      <c r="B828" s="34"/>
      <c r="C828" s="34"/>
      <c r="D828" s="51"/>
      <c r="E828" s="34"/>
      <c r="F828" s="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8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8"/>
      <c r="BF828" s="34"/>
      <c r="BG828" s="39"/>
      <c r="BH828" s="34"/>
      <c r="BI828" s="34"/>
    </row>
    <row r="829" spans="1:61" x14ac:dyDescent="0.25">
      <c r="A829" s="32"/>
      <c r="B829" s="34"/>
      <c r="C829" s="34"/>
      <c r="D829" s="51"/>
      <c r="E829" s="34"/>
      <c r="F829" s="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8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8"/>
      <c r="BF829" s="34"/>
      <c r="BG829" s="39"/>
      <c r="BH829" s="34"/>
      <c r="BI829" s="34"/>
    </row>
    <row r="830" spans="1:61" x14ac:dyDescent="0.25">
      <c r="A830" s="32"/>
      <c r="B830" s="34"/>
      <c r="C830" s="34"/>
      <c r="D830" s="51"/>
      <c r="E830" s="34"/>
      <c r="F830" s="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8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8"/>
      <c r="BF830" s="34"/>
      <c r="BG830" s="39"/>
      <c r="BH830" s="34"/>
      <c r="BI830" s="34"/>
    </row>
    <row r="831" spans="1:61" x14ac:dyDescent="0.25">
      <c r="A831" s="32"/>
      <c r="B831" s="34"/>
      <c r="C831" s="34"/>
      <c r="D831" s="51"/>
      <c r="E831" s="34"/>
      <c r="F831" s="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8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8"/>
      <c r="BF831" s="34"/>
      <c r="BG831" s="39"/>
      <c r="BH831" s="34"/>
      <c r="BI831" s="34"/>
    </row>
    <row r="832" spans="1:61" x14ac:dyDescent="0.25">
      <c r="A832" s="32"/>
      <c r="B832" s="34"/>
      <c r="C832" s="34"/>
      <c r="D832" s="51"/>
      <c r="E832" s="34"/>
      <c r="F832" s="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8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8"/>
      <c r="BF832" s="34"/>
      <c r="BG832" s="39"/>
      <c r="BH832" s="34"/>
      <c r="BI832" s="34"/>
    </row>
    <row r="833" spans="1:61" x14ac:dyDescent="0.25">
      <c r="A833" s="32"/>
      <c r="B833" s="34"/>
      <c r="C833" s="34"/>
      <c r="D833" s="51"/>
      <c r="E833" s="34"/>
      <c r="F833" s="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8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8"/>
      <c r="BF833" s="34"/>
      <c r="BG833" s="39"/>
      <c r="BH833" s="34"/>
      <c r="BI833" s="34"/>
    </row>
    <row r="834" spans="1:61" x14ac:dyDescent="0.25">
      <c r="A834" s="32"/>
      <c r="B834" s="34"/>
      <c r="C834" s="34"/>
      <c r="D834" s="51"/>
      <c r="E834" s="34"/>
      <c r="F834" s="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8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8"/>
      <c r="BF834" s="34"/>
      <c r="BG834" s="39"/>
      <c r="BH834" s="34"/>
      <c r="BI834" s="34"/>
    </row>
    <row r="835" spans="1:61" x14ac:dyDescent="0.25">
      <c r="A835" s="32"/>
      <c r="B835" s="34"/>
      <c r="C835" s="34"/>
      <c r="D835" s="51"/>
      <c r="E835" s="34"/>
      <c r="F835" s="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8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8"/>
      <c r="BF835" s="34"/>
      <c r="BG835" s="39"/>
      <c r="BH835" s="34"/>
      <c r="BI835" s="34"/>
    </row>
    <row r="836" spans="1:61" x14ac:dyDescent="0.25">
      <c r="A836" s="32"/>
      <c r="B836" s="34"/>
      <c r="C836" s="34"/>
      <c r="D836" s="51"/>
      <c r="E836" s="34"/>
      <c r="F836" s="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8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8"/>
      <c r="BF836" s="34"/>
      <c r="BG836" s="39"/>
      <c r="BH836" s="34"/>
      <c r="BI836" s="34"/>
    </row>
    <row r="837" spans="1:61" x14ac:dyDescent="0.25">
      <c r="A837" s="32"/>
      <c r="B837" s="34"/>
      <c r="C837" s="34"/>
      <c r="D837" s="51"/>
      <c r="E837" s="34"/>
      <c r="F837" s="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8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8"/>
      <c r="BF837" s="34"/>
      <c r="BG837" s="39"/>
      <c r="BH837" s="34"/>
      <c r="BI837" s="34"/>
    </row>
    <row r="838" spans="1:61" x14ac:dyDescent="0.25">
      <c r="A838" s="32"/>
      <c r="B838" s="34"/>
      <c r="C838" s="34"/>
      <c r="D838" s="51"/>
      <c r="E838" s="34"/>
      <c r="F838" s="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8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8"/>
      <c r="BF838" s="34"/>
      <c r="BG838" s="39"/>
      <c r="BH838" s="34"/>
      <c r="BI838" s="34"/>
    </row>
    <row r="839" spans="1:61" x14ac:dyDescent="0.25">
      <c r="A839" s="32"/>
      <c r="B839" s="34"/>
      <c r="C839" s="34"/>
      <c r="D839" s="51"/>
      <c r="E839" s="34"/>
      <c r="F839" s="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8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8"/>
      <c r="BF839" s="34"/>
      <c r="BG839" s="39"/>
      <c r="BH839" s="34"/>
      <c r="BI839" s="34"/>
    </row>
    <row r="840" spans="1:61" x14ac:dyDescent="0.25">
      <c r="A840" s="32"/>
      <c r="B840" s="34"/>
      <c r="C840" s="34"/>
      <c r="D840" s="51"/>
      <c r="E840" s="34"/>
      <c r="F840" s="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8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8"/>
      <c r="BF840" s="34"/>
      <c r="BG840" s="39"/>
      <c r="BH840" s="34"/>
      <c r="BI840" s="34"/>
    </row>
    <row r="841" spans="1:61" x14ac:dyDescent="0.25">
      <c r="A841" s="32"/>
      <c r="B841" s="34"/>
      <c r="C841" s="34"/>
      <c r="D841" s="51"/>
      <c r="E841" s="34"/>
      <c r="F841" s="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8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8"/>
      <c r="BF841" s="34"/>
      <c r="BG841" s="39"/>
      <c r="BH841" s="34"/>
      <c r="BI841" s="34"/>
    </row>
    <row r="842" spans="1:61" x14ac:dyDescent="0.25">
      <c r="A842" s="32"/>
      <c r="B842" s="34"/>
      <c r="C842" s="34"/>
      <c r="D842" s="51"/>
      <c r="E842" s="34"/>
      <c r="F842" s="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8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8"/>
      <c r="BF842" s="34"/>
      <c r="BG842" s="39"/>
      <c r="BH842" s="34"/>
      <c r="BI842" s="34"/>
    </row>
    <row r="843" spans="1:61" x14ac:dyDescent="0.25">
      <c r="A843" s="32"/>
      <c r="B843" s="34"/>
      <c r="C843" s="34"/>
      <c r="D843" s="51"/>
      <c r="E843" s="34"/>
      <c r="F843" s="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8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8"/>
      <c r="BF843" s="34"/>
      <c r="BG843" s="39"/>
      <c r="BH843" s="34"/>
      <c r="BI843" s="34"/>
    </row>
    <row r="844" spans="1:61" x14ac:dyDescent="0.25">
      <c r="A844" s="32"/>
      <c r="B844" s="34"/>
      <c r="C844" s="34"/>
      <c r="D844" s="51"/>
      <c r="E844" s="34"/>
      <c r="F844" s="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8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8"/>
      <c r="BF844" s="34"/>
      <c r="BG844" s="39"/>
      <c r="BH844" s="34"/>
      <c r="BI844" s="34"/>
    </row>
    <row r="845" spans="1:61" x14ac:dyDescent="0.25">
      <c r="A845" s="32"/>
      <c r="B845" s="34"/>
      <c r="C845" s="34"/>
      <c r="D845" s="51"/>
      <c r="E845" s="34"/>
      <c r="F845" s="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8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8"/>
      <c r="BF845" s="34"/>
      <c r="BG845" s="39"/>
      <c r="BH845" s="34"/>
      <c r="BI845" s="34"/>
    </row>
    <row r="846" spans="1:61" x14ac:dyDescent="0.25">
      <c r="A846" s="32"/>
      <c r="B846" s="34"/>
      <c r="C846" s="34"/>
      <c r="D846" s="51"/>
      <c r="E846" s="34"/>
      <c r="F846" s="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8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8"/>
      <c r="BF846" s="34"/>
      <c r="BG846" s="39"/>
      <c r="BH846" s="34"/>
      <c r="BI846" s="34"/>
    </row>
    <row r="847" spans="1:61" x14ac:dyDescent="0.25">
      <c r="A847" s="32"/>
      <c r="B847" s="34"/>
      <c r="C847" s="34"/>
      <c r="D847" s="51"/>
      <c r="E847" s="34"/>
      <c r="F847" s="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8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8"/>
      <c r="BF847" s="34"/>
      <c r="BG847" s="39"/>
      <c r="BH847" s="34"/>
      <c r="BI847" s="34"/>
    </row>
    <row r="848" spans="1:61" x14ac:dyDescent="0.25">
      <c r="A848" s="32"/>
      <c r="B848" s="34"/>
      <c r="C848" s="34"/>
      <c r="D848" s="51"/>
      <c r="E848" s="34"/>
      <c r="F848" s="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8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8"/>
      <c r="BF848" s="34"/>
      <c r="BG848" s="39"/>
      <c r="BH848" s="34"/>
      <c r="BI848" s="34"/>
    </row>
    <row r="849" spans="1:61" x14ac:dyDescent="0.25">
      <c r="A849" s="32"/>
      <c r="B849" s="34"/>
      <c r="C849" s="34"/>
      <c r="D849" s="51"/>
      <c r="E849" s="34"/>
      <c r="F849" s="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8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8"/>
      <c r="BF849" s="34"/>
      <c r="BG849" s="39"/>
      <c r="BH849" s="34"/>
      <c r="BI849" s="34"/>
    </row>
    <row r="850" spans="1:61" x14ac:dyDescent="0.25">
      <c r="A850" s="32"/>
      <c r="B850" s="34"/>
      <c r="C850" s="34"/>
      <c r="D850" s="51"/>
      <c r="E850" s="34"/>
      <c r="F850" s="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8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8"/>
      <c r="BF850" s="34"/>
      <c r="BG850" s="39"/>
      <c r="BH850" s="34"/>
      <c r="BI850" s="34"/>
    </row>
    <row r="851" spans="1:61" x14ac:dyDescent="0.25">
      <c r="A851" s="32"/>
      <c r="B851" s="34"/>
      <c r="C851" s="34"/>
      <c r="D851" s="51"/>
      <c r="E851" s="34"/>
      <c r="F851" s="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8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8"/>
      <c r="BF851" s="34"/>
      <c r="BG851" s="39"/>
      <c r="BH851" s="34"/>
      <c r="BI851" s="34"/>
    </row>
    <row r="852" spans="1:61" x14ac:dyDescent="0.25">
      <c r="A852" s="32"/>
      <c r="B852" s="34"/>
      <c r="C852" s="34"/>
      <c r="D852" s="51"/>
      <c r="E852" s="34"/>
      <c r="F852" s="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8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8"/>
      <c r="BF852" s="34"/>
      <c r="BG852" s="39"/>
      <c r="BH852" s="34"/>
      <c r="BI852" s="34"/>
    </row>
    <row r="853" spans="1:61" x14ac:dyDescent="0.25">
      <c r="A853" s="32"/>
      <c r="B853" s="34"/>
      <c r="C853" s="34"/>
      <c r="D853" s="51"/>
      <c r="E853" s="34"/>
      <c r="F853" s="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8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8"/>
      <c r="BF853" s="34"/>
      <c r="BG853" s="39"/>
      <c r="BH853" s="34"/>
      <c r="BI853" s="34"/>
    </row>
    <row r="854" spans="1:61" x14ac:dyDescent="0.25">
      <c r="A854" s="32"/>
      <c r="B854" s="34"/>
      <c r="C854" s="34"/>
      <c r="D854" s="51"/>
      <c r="E854" s="34"/>
      <c r="F854" s="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8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8"/>
      <c r="BF854" s="34"/>
      <c r="BG854" s="39"/>
      <c r="BH854" s="34"/>
      <c r="BI854" s="34"/>
    </row>
    <row r="855" spans="1:61" x14ac:dyDescent="0.25">
      <c r="A855" s="32"/>
      <c r="B855" s="34"/>
      <c r="C855" s="34"/>
      <c r="D855" s="51"/>
      <c r="E855" s="34"/>
      <c r="F855" s="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8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8"/>
      <c r="BF855" s="34"/>
      <c r="BG855" s="39"/>
      <c r="BH855" s="34"/>
      <c r="BI855" s="34"/>
    </row>
    <row r="856" spans="1:61" x14ac:dyDescent="0.25">
      <c r="A856" s="32"/>
      <c r="B856" s="34"/>
      <c r="C856" s="34"/>
      <c r="D856" s="51"/>
      <c r="E856" s="34"/>
      <c r="F856" s="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8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8"/>
      <c r="BF856" s="34"/>
      <c r="BG856" s="39"/>
      <c r="BH856" s="34"/>
      <c r="BI856" s="34"/>
    </row>
    <row r="857" spans="1:61" x14ac:dyDescent="0.25">
      <c r="A857" s="32"/>
      <c r="B857" s="34"/>
      <c r="C857" s="34"/>
      <c r="D857" s="51"/>
      <c r="E857" s="34"/>
      <c r="F857" s="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8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8"/>
      <c r="BF857" s="34"/>
      <c r="BG857" s="39"/>
      <c r="BH857" s="34"/>
      <c r="BI857" s="34"/>
    </row>
    <row r="858" spans="1:61" x14ac:dyDescent="0.25">
      <c r="A858" s="32"/>
      <c r="B858" s="34"/>
      <c r="C858" s="34"/>
      <c r="D858" s="51"/>
      <c r="E858" s="34"/>
      <c r="F858" s="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8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8"/>
      <c r="BF858" s="34"/>
      <c r="BG858" s="39"/>
      <c r="BH858" s="34"/>
      <c r="BI858" s="34"/>
    </row>
    <row r="859" spans="1:61" x14ac:dyDescent="0.25">
      <c r="A859" s="32"/>
      <c r="B859" s="34"/>
      <c r="C859" s="34"/>
      <c r="D859" s="51"/>
      <c r="E859" s="34"/>
      <c r="F859" s="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8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8"/>
      <c r="BF859" s="34"/>
      <c r="BG859" s="39"/>
      <c r="BH859" s="34"/>
      <c r="BI859" s="34"/>
    </row>
    <row r="860" spans="1:61" x14ac:dyDescent="0.25">
      <c r="A860" s="32"/>
      <c r="B860" s="34"/>
      <c r="C860" s="34"/>
      <c r="D860" s="51"/>
      <c r="E860" s="34"/>
      <c r="F860" s="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8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8"/>
      <c r="BF860" s="34"/>
      <c r="BG860" s="39"/>
      <c r="BH860" s="34"/>
      <c r="BI860" s="34"/>
    </row>
    <row r="861" spans="1:61" x14ac:dyDescent="0.25">
      <c r="A861" s="32"/>
      <c r="B861" s="34"/>
      <c r="C861" s="34"/>
      <c r="D861" s="51"/>
      <c r="E861" s="34"/>
      <c r="F861" s="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8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8"/>
      <c r="BF861" s="34"/>
      <c r="BG861" s="39"/>
      <c r="BH861" s="34"/>
      <c r="BI861" s="34"/>
    </row>
    <row r="862" spans="1:61" x14ac:dyDescent="0.25">
      <c r="A862" s="32"/>
      <c r="B862" s="34"/>
      <c r="C862" s="34"/>
      <c r="D862" s="51"/>
      <c r="E862" s="34"/>
      <c r="F862" s="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8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8"/>
      <c r="BF862" s="34"/>
      <c r="BG862" s="39"/>
      <c r="BH862" s="34"/>
      <c r="BI862" s="34"/>
    </row>
    <row r="863" spans="1:61" x14ac:dyDescent="0.25">
      <c r="A863" s="32"/>
      <c r="B863" s="34"/>
      <c r="C863" s="34"/>
      <c r="D863" s="51"/>
      <c r="E863" s="34"/>
      <c r="F863" s="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8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8"/>
      <c r="BF863" s="34"/>
      <c r="BG863" s="39"/>
      <c r="BH863" s="34"/>
      <c r="BI863" s="34"/>
    </row>
    <row r="864" spans="1:61" x14ac:dyDescent="0.25">
      <c r="A864" s="32"/>
      <c r="B864" s="34"/>
      <c r="C864" s="34"/>
      <c r="D864" s="51"/>
      <c r="E864" s="34"/>
      <c r="F864" s="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8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8"/>
      <c r="BF864" s="34"/>
      <c r="BG864" s="39"/>
      <c r="BH864" s="34"/>
      <c r="BI864" s="34"/>
    </row>
    <row r="865" spans="1:61" x14ac:dyDescent="0.25">
      <c r="A865" s="32"/>
      <c r="B865" s="34"/>
      <c r="C865" s="34"/>
      <c r="D865" s="51"/>
      <c r="E865" s="34"/>
      <c r="F865" s="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8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8"/>
      <c r="BF865" s="34"/>
      <c r="BG865" s="39"/>
      <c r="BH865" s="34"/>
      <c r="BI865" s="34"/>
    </row>
    <row r="866" spans="1:61" x14ac:dyDescent="0.25">
      <c r="A866" s="32"/>
      <c r="B866" s="34"/>
      <c r="C866" s="34"/>
      <c r="D866" s="51"/>
      <c r="E866" s="34"/>
      <c r="F866" s="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8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8"/>
      <c r="BF866" s="34"/>
      <c r="BG866" s="39"/>
      <c r="BH866" s="34"/>
      <c r="BI866" s="34"/>
    </row>
    <row r="867" spans="1:61" x14ac:dyDescent="0.25">
      <c r="A867" s="32"/>
      <c r="B867" s="34"/>
      <c r="C867" s="34"/>
      <c r="D867" s="51"/>
      <c r="E867" s="34"/>
      <c r="F867" s="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8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8"/>
      <c r="BF867" s="34"/>
      <c r="BG867" s="39"/>
      <c r="BH867" s="34"/>
      <c r="BI867" s="34"/>
    </row>
    <row r="868" spans="1:61" x14ac:dyDescent="0.25">
      <c r="A868" s="32"/>
      <c r="B868" s="34"/>
      <c r="C868" s="34"/>
      <c r="D868" s="51"/>
      <c r="E868" s="34"/>
      <c r="F868" s="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8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8"/>
      <c r="BF868" s="34"/>
      <c r="BG868" s="39"/>
      <c r="BH868" s="34"/>
      <c r="BI868" s="34"/>
    </row>
    <row r="869" spans="1:61" x14ac:dyDescent="0.25">
      <c r="A869" s="32"/>
      <c r="B869" s="34"/>
      <c r="C869" s="34"/>
      <c r="D869" s="51"/>
      <c r="E869" s="34"/>
      <c r="F869" s="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8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8"/>
      <c r="BF869" s="34"/>
      <c r="BG869" s="39"/>
      <c r="BH869" s="34"/>
      <c r="BI869" s="34"/>
    </row>
    <row r="870" spans="1:61" x14ac:dyDescent="0.25">
      <c r="A870" s="32"/>
      <c r="B870" s="34"/>
      <c r="C870" s="34"/>
      <c r="D870" s="51"/>
      <c r="E870" s="34"/>
      <c r="F870" s="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8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8"/>
      <c r="BF870" s="34"/>
      <c r="BG870" s="39"/>
      <c r="BH870" s="34"/>
      <c r="BI870" s="34"/>
    </row>
    <row r="871" spans="1:61" x14ac:dyDescent="0.25">
      <c r="A871" s="32"/>
      <c r="B871" s="34"/>
      <c r="C871" s="34"/>
      <c r="D871" s="51"/>
      <c r="E871" s="34"/>
      <c r="F871" s="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8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8"/>
      <c r="BF871" s="34"/>
      <c r="BG871" s="39"/>
      <c r="BH871" s="34"/>
      <c r="BI871" s="34"/>
    </row>
    <row r="872" spans="1:61" x14ac:dyDescent="0.25">
      <c r="A872" s="32"/>
      <c r="B872" s="34"/>
      <c r="C872" s="34"/>
      <c r="D872" s="51"/>
      <c r="E872" s="34"/>
      <c r="F872" s="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8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8"/>
      <c r="BF872" s="34"/>
      <c r="BG872" s="39"/>
      <c r="BH872" s="34"/>
      <c r="BI872" s="34"/>
    </row>
    <row r="873" spans="1:61" x14ac:dyDescent="0.25">
      <c r="A873" s="32"/>
      <c r="B873" s="34"/>
      <c r="C873" s="34"/>
      <c r="D873" s="51"/>
      <c r="E873" s="34"/>
      <c r="F873" s="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8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8"/>
      <c r="BF873" s="34"/>
      <c r="BG873" s="39"/>
      <c r="BH873" s="34"/>
      <c r="BI873" s="34"/>
    </row>
    <row r="874" spans="1:61" x14ac:dyDescent="0.25">
      <c r="A874" s="32"/>
      <c r="B874" s="34"/>
      <c r="C874" s="34"/>
      <c r="D874" s="51"/>
      <c r="E874" s="34"/>
      <c r="F874" s="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8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8"/>
      <c r="BF874" s="34"/>
      <c r="BG874" s="39"/>
      <c r="BH874" s="34"/>
      <c r="BI874" s="34"/>
    </row>
    <row r="875" spans="1:61" x14ac:dyDescent="0.25">
      <c r="A875" s="32"/>
      <c r="B875" s="34"/>
      <c r="C875" s="34"/>
      <c r="D875" s="51"/>
      <c r="E875" s="34"/>
      <c r="F875" s="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8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8"/>
      <c r="BF875" s="34"/>
      <c r="BG875" s="39"/>
      <c r="BH875" s="34"/>
      <c r="BI875" s="34"/>
    </row>
    <row r="876" spans="1:61" x14ac:dyDescent="0.25">
      <c r="A876" s="32"/>
      <c r="B876" s="34"/>
      <c r="C876" s="34"/>
      <c r="D876" s="51"/>
      <c r="E876" s="34"/>
      <c r="F876" s="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8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8"/>
      <c r="BF876" s="34"/>
      <c r="BG876" s="39"/>
      <c r="BH876" s="34"/>
      <c r="BI876" s="34"/>
    </row>
    <row r="877" spans="1:61" x14ac:dyDescent="0.25">
      <c r="A877" s="32"/>
      <c r="B877" s="34"/>
      <c r="C877" s="34"/>
      <c r="D877" s="51"/>
      <c r="E877" s="34"/>
      <c r="F877" s="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8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8"/>
      <c r="BF877" s="34"/>
      <c r="BG877" s="39"/>
      <c r="BH877" s="34"/>
      <c r="BI877" s="34"/>
    </row>
    <row r="878" spans="1:61" x14ac:dyDescent="0.25">
      <c r="A878" s="32"/>
      <c r="B878" s="34"/>
      <c r="C878" s="34"/>
      <c r="D878" s="51"/>
      <c r="E878" s="34"/>
      <c r="F878" s="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8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8"/>
      <c r="BF878" s="34"/>
      <c r="BG878" s="39"/>
      <c r="BH878" s="34"/>
      <c r="BI878" s="34"/>
    </row>
    <row r="879" spans="1:61" x14ac:dyDescent="0.25">
      <c r="A879" s="32"/>
      <c r="B879" s="34"/>
      <c r="C879" s="34"/>
      <c r="D879" s="51"/>
      <c r="E879" s="34"/>
      <c r="F879" s="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8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8"/>
      <c r="BF879" s="34"/>
      <c r="BG879" s="39"/>
      <c r="BH879" s="34"/>
      <c r="BI879" s="34"/>
    </row>
    <row r="880" spans="1:61" x14ac:dyDescent="0.25">
      <c r="A880" s="32"/>
      <c r="B880" s="34"/>
      <c r="C880" s="34"/>
      <c r="D880" s="51"/>
      <c r="E880" s="34"/>
      <c r="F880" s="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8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8"/>
      <c r="BF880" s="34"/>
      <c r="BG880" s="39"/>
      <c r="BH880" s="34"/>
      <c r="BI880" s="34"/>
    </row>
    <row r="881" spans="1:61" x14ac:dyDescent="0.25">
      <c r="A881" s="32"/>
      <c r="B881" s="34"/>
      <c r="C881" s="34"/>
      <c r="D881" s="51"/>
      <c r="E881" s="34"/>
      <c r="F881" s="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8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8"/>
      <c r="BF881" s="34"/>
      <c r="BG881" s="39"/>
      <c r="BH881" s="34"/>
      <c r="BI881" s="34"/>
    </row>
    <row r="882" spans="1:61" x14ac:dyDescent="0.25">
      <c r="A882" s="32"/>
      <c r="B882" s="34"/>
      <c r="C882" s="34"/>
      <c r="D882" s="51"/>
      <c r="E882" s="34"/>
      <c r="F882" s="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8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8"/>
      <c r="BF882" s="34"/>
      <c r="BG882" s="39"/>
      <c r="BH882" s="34"/>
      <c r="BI882" s="34"/>
    </row>
    <row r="883" spans="1:61" x14ac:dyDescent="0.25">
      <c r="A883" s="32"/>
      <c r="B883" s="34"/>
      <c r="C883" s="34"/>
      <c r="D883" s="51"/>
      <c r="E883" s="34"/>
      <c r="F883" s="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8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8"/>
      <c r="BF883" s="34"/>
      <c r="BG883" s="39"/>
      <c r="BH883" s="34"/>
      <c r="BI883" s="34"/>
    </row>
    <row r="884" spans="1:61" x14ac:dyDescent="0.25">
      <c r="A884" s="32"/>
      <c r="B884" s="34"/>
      <c r="C884" s="34"/>
      <c r="D884" s="51"/>
      <c r="E884" s="34"/>
      <c r="F884" s="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8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8"/>
      <c r="BF884" s="34"/>
      <c r="BG884" s="39"/>
      <c r="BH884" s="34"/>
      <c r="BI884" s="34"/>
    </row>
    <row r="885" spans="1:61" x14ac:dyDescent="0.25">
      <c r="A885" s="32"/>
      <c r="B885" s="34"/>
      <c r="C885" s="34"/>
      <c r="D885" s="51"/>
      <c r="E885" s="34"/>
      <c r="F885" s="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8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8"/>
      <c r="BF885" s="34"/>
      <c r="BG885" s="39"/>
      <c r="BH885" s="34"/>
      <c r="BI885" s="34"/>
    </row>
    <row r="886" spans="1:61" x14ac:dyDescent="0.25">
      <c r="A886" s="32"/>
      <c r="B886" s="34"/>
      <c r="C886" s="34"/>
      <c r="D886" s="51"/>
      <c r="E886" s="34"/>
      <c r="F886" s="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8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8"/>
      <c r="BF886" s="34"/>
      <c r="BG886" s="39"/>
      <c r="BH886" s="34"/>
      <c r="BI886" s="34"/>
    </row>
    <row r="887" spans="1:61" x14ac:dyDescent="0.25">
      <c r="A887" s="32"/>
      <c r="B887" s="34"/>
      <c r="C887" s="34"/>
      <c r="D887" s="51"/>
      <c r="E887" s="34"/>
      <c r="F887" s="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8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8"/>
      <c r="BF887" s="34"/>
      <c r="BG887" s="39"/>
      <c r="BH887" s="34"/>
      <c r="BI887" s="34"/>
    </row>
    <row r="888" spans="1:61" x14ac:dyDescent="0.25">
      <c r="A888" s="32"/>
      <c r="B888" s="34"/>
      <c r="C888" s="34"/>
      <c r="D888" s="51"/>
      <c r="E888" s="34"/>
      <c r="F888" s="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8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8"/>
      <c r="BF888" s="34"/>
      <c r="BG888" s="39"/>
      <c r="BH888" s="34"/>
      <c r="BI888" s="34"/>
    </row>
    <row r="889" spans="1:61" x14ac:dyDescent="0.25">
      <c r="A889" s="32"/>
      <c r="B889" s="34"/>
      <c r="C889" s="34"/>
      <c r="D889" s="51"/>
      <c r="E889" s="34"/>
      <c r="F889" s="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8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8"/>
      <c r="BF889" s="34"/>
      <c r="BG889" s="39"/>
      <c r="BH889" s="34"/>
      <c r="BI889" s="34"/>
    </row>
    <row r="890" spans="1:61" x14ac:dyDescent="0.25">
      <c r="A890" s="32"/>
      <c r="B890" s="34"/>
      <c r="C890" s="34"/>
      <c r="D890" s="51"/>
      <c r="E890" s="34"/>
      <c r="F890" s="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8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8"/>
      <c r="BF890" s="34"/>
      <c r="BG890" s="39"/>
      <c r="BH890" s="34"/>
      <c r="BI890" s="34"/>
    </row>
    <row r="891" spans="1:61" x14ac:dyDescent="0.25">
      <c r="A891" s="32"/>
      <c r="B891" s="34"/>
      <c r="C891" s="34"/>
      <c r="D891" s="51"/>
      <c r="E891" s="34"/>
      <c r="F891" s="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8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8"/>
      <c r="BF891" s="34"/>
      <c r="BG891" s="39"/>
      <c r="BH891" s="34"/>
      <c r="BI891" s="34"/>
    </row>
    <row r="892" spans="1:61" x14ac:dyDescent="0.25">
      <c r="A892" s="32"/>
      <c r="B892" s="34"/>
      <c r="C892" s="34"/>
      <c r="D892" s="51"/>
      <c r="E892" s="34"/>
      <c r="F892" s="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8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8"/>
      <c r="BF892" s="34"/>
      <c r="BG892" s="39"/>
      <c r="BH892" s="34"/>
      <c r="BI892" s="34"/>
    </row>
    <row r="893" spans="1:61" x14ac:dyDescent="0.25">
      <c r="A893" s="32"/>
      <c r="B893" s="34"/>
      <c r="C893" s="34"/>
      <c r="D893" s="51"/>
      <c r="E893" s="34"/>
      <c r="F893" s="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8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8"/>
      <c r="BF893" s="34"/>
      <c r="BG893" s="39"/>
      <c r="BH893" s="34"/>
      <c r="BI893" s="34"/>
    </row>
    <row r="894" spans="1:61" x14ac:dyDescent="0.25">
      <c r="A894" s="32"/>
      <c r="B894" s="34"/>
      <c r="C894" s="34"/>
      <c r="D894" s="51"/>
      <c r="E894" s="34"/>
      <c r="F894" s="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8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8"/>
      <c r="BF894" s="34"/>
      <c r="BG894" s="39"/>
      <c r="BH894" s="34"/>
      <c r="BI894" s="34"/>
    </row>
    <row r="895" spans="1:61" x14ac:dyDescent="0.25">
      <c r="A895" s="32"/>
      <c r="B895" s="34"/>
      <c r="C895" s="34"/>
      <c r="D895" s="51"/>
      <c r="E895" s="34"/>
      <c r="F895" s="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8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8"/>
      <c r="BF895" s="34"/>
      <c r="BG895" s="39"/>
      <c r="BH895" s="34"/>
      <c r="BI895" s="34"/>
    </row>
    <row r="896" spans="1:61" x14ac:dyDescent="0.25">
      <c r="A896" s="32"/>
      <c r="B896" s="34"/>
      <c r="C896" s="34"/>
      <c r="D896" s="51"/>
      <c r="E896" s="34"/>
      <c r="F896" s="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8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8"/>
      <c r="BF896" s="34"/>
      <c r="BG896" s="39"/>
      <c r="BH896" s="34"/>
      <c r="BI896" s="34"/>
    </row>
    <row r="897" spans="1:61" x14ac:dyDescent="0.25">
      <c r="A897" s="32"/>
      <c r="B897" s="34"/>
      <c r="C897" s="34"/>
      <c r="D897" s="51"/>
      <c r="E897" s="34"/>
      <c r="F897" s="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8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8"/>
      <c r="BF897" s="34"/>
      <c r="BG897" s="39"/>
      <c r="BH897" s="34"/>
      <c r="BI897" s="34"/>
    </row>
    <row r="898" spans="1:61" x14ac:dyDescent="0.25">
      <c r="A898" s="32"/>
      <c r="B898" s="34"/>
      <c r="C898" s="34"/>
      <c r="D898" s="51"/>
      <c r="E898" s="34"/>
      <c r="F898" s="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8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8"/>
      <c r="BF898" s="34"/>
      <c r="BG898" s="39"/>
      <c r="BH898" s="34"/>
      <c r="BI898" s="34"/>
    </row>
    <row r="899" spans="1:61" x14ac:dyDescent="0.25">
      <c r="A899" s="32"/>
      <c r="B899" s="34"/>
      <c r="C899" s="34"/>
      <c r="D899" s="51"/>
      <c r="E899" s="34"/>
      <c r="F899" s="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8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8"/>
      <c r="BF899" s="34"/>
      <c r="BG899" s="39"/>
      <c r="BH899" s="34"/>
      <c r="BI899" s="34"/>
    </row>
    <row r="900" spans="1:61" x14ac:dyDescent="0.25">
      <c r="A900" s="32"/>
      <c r="B900" s="34"/>
      <c r="C900" s="34"/>
      <c r="D900" s="51"/>
      <c r="E900" s="34"/>
      <c r="F900" s="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8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8"/>
      <c r="BF900" s="34"/>
      <c r="BG900" s="39"/>
      <c r="BH900" s="34"/>
      <c r="BI900" s="34"/>
    </row>
    <row r="901" spans="1:61" x14ac:dyDescent="0.25">
      <c r="A901" s="32"/>
      <c r="B901" s="34"/>
      <c r="C901" s="34"/>
      <c r="D901" s="51"/>
      <c r="E901" s="34"/>
      <c r="F901" s="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8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8"/>
      <c r="BF901" s="34"/>
      <c r="BG901" s="39"/>
      <c r="BH901" s="34"/>
      <c r="BI901" s="34"/>
    </row>
    <row r="902" spans="1:61" x14ac:dyDescent="0.25">
      <c r="A902" s="32"/>
      <c r="B902" s="34"/>
      <c r="C902" s="34"/>
      <c r="D902" s="51"/>
      <c r="E902" s="34"/>
      <c r="F902" s="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8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8"/>
      <c r="BF902" s="34"/>
      <c r="BG902" s="39"/>
      <c r="BH902" s="34"/>
      <c r="BI902" s="34"/>
    </row>
    <row r="903" spans="1:61" x14ac:dyDescent="0.25">
      <c r="A903" s="32"/>
      <c r="B903" s="34"/>
      <c r="C903" s="34"/>
      <c r="D903" s="51"/>
      <c r="E903" s="34"/>
      <c r="F903" s="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8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8"/>
      <c r="BF903" s="34"/>
      <c r="BG903" s="39"/>
      <c r="BH903" s="34"/>
      <c r="BI903" s="34"/>
    </row>
    <row r="904" spans="1:61" x14ac:dyDescent="0.25">
      <c r="A904" s="32"/>
      <c r="B904" s="34"/>
      <c r="C904" s="34"/>
      <c r="D904" s="51"/>
      <c r="E904" s="34"/>
      <c r="F904" s="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8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8"/>
      <c r="BF904" s="34"/>
      <c r="BG904" s="39"/>
      <c r="BH904" s="34"/>
      <c r="BI904" s="34"/>
    </row>
    <row r="905" spans="1:61" x14ac:dyDescent="0.25">
      <c r="A905" s="32"/>
      <c r="B905" s="34"/>
      <c r="C905" s="34"/>
      <c r="D905" s="51"/>
      <c r="E905" s="34"/>
      <c r="F905" s="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8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8"/>
      <c r="BF905" s="34"/>
      <c r="BG905" s="39"/>
      <c r="BH905" s="34"/>
      <c r="BI905" s="34"/>
    </row>
    <row r="906" spans="1:61" x14ac:dyDescent="0.25">
      <c r="A906" s="32"/>
      <c r="B906" s="34"/>
      <c r="C906" s="34"/>
      <c r="D906" s="51"/>
      <c r="E906" s="34"/>
      <c r="F906" s="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8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8"/>
      <c r="BF906" s="34"/>
      <c r="BG906" s="39"/>
      <c r="BH906" s="34"/>
      <c r="BI906" s="34"/>
    </row>
    <row r="907" spans="1:61" x14ac:dyDescent="0.25">
      <c r="A907" s="32"/>
      <c r="B907" s="34"/>
      <c r="C907" s="34"/>
      <c r="D907" s="51"/>
      <c r="E907" s="34"/>
      <c r="F907" s="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8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8"/>
      <c r="BF907" s="34"/>
      <c r="BG907" s="39"/>
      <c r="BH907" s="34"/>
      <c r="BI907" s="34"/>
    </row>
    <row r="908" spans="1:61" x14ac:dyDescent="0.25">
      <c r="A908" s="32"/>
      <c r="B908" s="34"/>
      <c r="C908" s="34"/>
      <c r="D908" s="51"/>
      <c r="E908" s="34"/>
      <c r="F908" s="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8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8"/>
      <c r="BF908" s="34"/>
      <c r="BG908" s="39"/>
      <c r="BH908" s="34"/>
      <c r="BI908" s="34"/>
    </row>
    <row r="909" spans="1:61" x14ac:dyDescent="0.25">
      <c r="A909" s="32"/>
      <c r="B909" s="34"/>
      <c r="C909" s="34"/>
      <c r="D909" s="51"/>
      <c r="E909" s="34"/>
      <c r="F909" s="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8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8"/>
      <c r="BF909" s="34"/>
      <c r="BG909" s="39"/>
      <c r="BH909" s="34"/>
      <c r="BI909" s="34"/>
    </row>
    <row r="910" spans="1:61" x14ac:dyDescent="0.25">
      <c r="A910" s="32"/>
      <c r="B910" s="34"/>
      <c r="C910" s="34"/>
      <c r="D910" s="51"/>
      <c r="E910" s="34"/>
      <c r="F910" s="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8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8"/>
      <c r="BF910" s="34"/>
      <c r="BG910" s="39"/>
      <c r="BH910" s="34"/>
      <c r="BI910" s="34"/>
    </row>
    <row r="911" spans="1:61" x14ac:dyDescent="0.25">
      <c r="A911" s="32"/>
      <c r="B911" s="34"/>
      <c r="C911" s="34"/>
      <c r="D911" s="51"/>
      <c r="E911" s="34"/>
      <c r="F911" s="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8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8"/>
      <c r="BF911" s="34"/>
      <c r="BG911" s="39"/>
      <c r="BH911" s="34"/>
      <c r="BI911" s="34"/>
    </row>
    <row r="912" spans="1:61" x14ac:dyDescent="0.25">
      <c r="A912" s="32"/>
      <c r="B912" s="34"/>
      <c r="C912" s="34"/>
      <c r="D912" s="51"/>
      <c r="E912" s="34"/>
      <c r="F912" s="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8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8"/>
      <c r="BF912" s="34"/>
      <c r="BG912" s="39"/>
      <c r="BH912" s="34"/>
      <c r="BI912" s="34"/>
    </row>
    <row r="913" spans="1:61" x14ac:dyDescent="0.25">
      <c r="A913" s="32"/>
      <c r="B913" s="34"/>
      <c r="C913" s="34"/>
      <c r="D913" s="51"/>
      <c r="E913" s="34"/>
      <c r="F913" s="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8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8"/>
      <c r="BF913" s="34"/>
      <c r="BG913" s="39"/>
      <c r="BH913" s="34"/>
      <c r="BI913" s="34"/>
    </row>
    <row r="914" spans="1:61" x14ac:dyDescent="0.25">
      <c r="A914" s="32"/>
      <c r="B914" s="34"/>
      <c r="C914" s="34"/>
      <c r="D914" s="51"/>
      <c r="E914" s="34"/>
      <c r="F914" s="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8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8"/>
      <c r="BF914" s="34"/>
      <c r="BG914" s="39"/>
      <c r="BH914" s="34"/>
      <c r="BI914" s="34"/>
    </row>
    <row r="915" spans="1:61" x14ac:dyDescent="0.25">
      <c r="A915" s="32"/>
      <c r="B915" s="34"/>
      <c r="C915" s="34"/>
      <c r="D915" s="51"/>
      <c r="E915" s="34"/>
      <c r="F915" s="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8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8"/>
      <c r="BF915" s="34"/>
      <c r="BG915" s="39"/>
      <c r="BH915" s="34"/>
      <c r="BI915" s="34"/>
    </row>
    <row r="916" spans="1:61" x14ac:dyDescent="0.25">
      <c r="A916" s="32"/>
      <c r="B916" s="34"/>
      <c r="C916" s="34"/>
      <c r="D916" s="51"/>
      <c r="E916" s="34"/>
      <c r="F916" s="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8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8"/>
      <c r="BF916" s="34"/>
      <c r="BG916" s="39"/>
      <c r="BH916" s="34"/>
      <c r="BI916" s="34"/>
    </row>
    <row r="917" spans="1:61" x14ac:dyDescent="0.25">
      <c r="A917" s="32"/>
      <c r="B917" s="34"/>
      <c r="C917" s="34"/>
      <c r="D917" s="51"/>
      <c r="E917" s="34"/>
      <c r="F917" s="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8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8"/>
      <c r="BF917" s="34"/>
      <c r="BG917" s="39"/>
      <c r="BH917" s="34"/>
      <c r="BI917" s="34"/>
    </row>
    <row r="918" spans="1:61" x14ac:dyDescent="0.25">
      <c r="A918" s="32"/>
      <c r="B918" s="34"/>
      <c r="C918" s="34"/>
      <c r="D918" s="51"/>
      <c r="E918" s="34"/>
      <c r="F918" s="8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8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8"/>
      <c r="BF918" s="34"/>
      <c r="BG918" s="39"/>
      <c r="BH918" s="34"/>
      <c r="BI918" s="34"/>
    </row>
    <row r="919" spans="1:61" x14ac:dyDescent="0.25">
      <c r="A919" s="32"/>
      <c r="B919" s="34"/>
      <c r="C919" s="34"/>
      <c r="D919" s="51"/>
      <c r="E919" s="34"/>
      <c r="F919" s="8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8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8"/>
      <c r="BF919" s="34"/>
      <c r="BG919" s="39"/>
      <c r="BH919" s="34"/>
      <c r="BI919" s="34"/>
    </row>
    <row r="920" spans="1:61" x14ac:dyDescent="0.25">
      <c r="A920" s="32"/>
      <c r="B920" s="34"/>
      <c r="C920" s="34"/>
      <c r="D920" s="51"/>
      <c r="E920" s="34"/>
      <c r="F920" s="8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8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8"/>
      <c r="BF920" s="34"/>
      <c r="BG920" s="39"/>
      <c r="BH920" s="34"/>
      <c r="BI920" s="34"/>
    </row>
    <row r="921" spans="1:61" x14ac:dyDescent="0.25">
      <c r="A921" s="32"/>
      <c r="B921" s="34"/>
      <c r="C921" s="34"/>
      <c r="D921" s="51"/>
      <c r="E921" s="34"/>
      <c r="F921" s="8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8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8"/>
      <c r="BF921" s="34"/>
      <c r="BG921" s="39"/>
      <c r="BH921" s="34"/>
      <c r="BI921" s="34"/>
    </row>
    <row r="922" spans="1:61" x14ac:dyDescent="0.25">
      <c r="A922" s="32"/>
      <c r="B922" s="34"/>
      <c r="C922" s="34"/>
      <c r="D922" s="51"/>
      <c r="E922" s="34"/>
      <c r="F922" s="8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8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8"/>
      <c r="BF922" s="34"/>
      <c r="BG922" s="39"/>
      <c r="BH922" s="34"/>
      <c r="BI922" s="34"/>
    </row>
    <row r="923" spans="1:61" x14ac:dyDescent="0.25">
      <c r="A923" s="32"/>
      <c r="B923" s="34"/>
      <c r="C923" s="34"/>
      <c r="D923" s="51"/>
      <c r="E923" s="34"/>
      <c r="F923" s="8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8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8"/>
      <c r="BF923" s="34"/>
      <c r="BG923" s="39"/>
      <c r="BH923" s="34"/>
      <c r="BI923" s="34"/>
    </row>
    <row r="924" spans="1:61" x14ac:dyDescent="0.25">
      <c r="A924" s="32"/>
      <c r="B924" s="34"/>
      <c r="C924" s="34"/>
      <c r="D924" s="51"/>
      <c r="E924" s="34"/>
      <c r="F924" s="8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8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8"/>
      <c r="BF924" s="34"/>
      <c r="BG924" s="39"/>
      <c r="BH924" s="34"/>
      <c r="BI924" s="34"/>
    </row>
    <row r="925" spans="1:61" x14ac:dyDescent="0.25">
      <c r="A925" s="32"/>
      <c r="B925" s="34"/>
      <c r="C925" s="34"/>
      <c r="D925" s="51"/>
      <c r="E925" s="34"/>
      <c r="F925" s="8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8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8"/>
      <c r="BF925" s="34"/>
      <c r="BG925" s="39"/>
      <c r="BH925" s="34"/>
      <c r="BI925" s="34"/>
    </row>
    <row r="926" spans="1:61" x14ac:dyDescent="0.25">
      <c r="A926" s="32"/>
      <c r="B926" s="34"/>
      <c r="C926" s="34"/>
      <c r="D926" s="51"/>
      <c r="E926" s="34"/>
      <c r="F926" s="8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8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8"/>
      <c r="BF926" s="34"/>
      <c r="BG926" s="39"/>
      <c r="BH926" s="34"/>
      <c r="BI926" s="34"/>
    </row>
    <row r="927" spans="1:61" x14ac:dyDescent="0.25">
      <c r="A927" s="32"/>
      <c r="B927" s="34"/>
      <c r="C927" s="34"/>
      <c r="D927" s="51"/>
      <c r="E927" s="34"/>
      <c r="F927" s="8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8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8"/>
      <c r="BF927" s="34"/>
      <c r="BG927" s="39"/>
      <c r="BH927" s="34"/>
      <c r="BI927" s="34"/>
    </row>
    <row r="928" spans="1:61" x14ac:dyDescent="0.25">
      <c r="A928" s="32"/>
      <c r="B928" s="34"/>
      <c r="C928" s="34"/>
      <c r="D928" s="51"/>
      <c r="E928" s="34"/>
      <c r="F928" s="8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8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8"/>
      <c r="BF928" s="34"/>
      <c r="BG928" s="39"/>
      <c r="BH928" s="34"/>
      <c r="BI928" s="34"/>
    </row>
    <row r="929" spans="1:61" x14ac:dyDescent="0.25">
      <c r="A929" s="32"/>
      <c r="B929" s="34"/>
      <c r="C929" s="34"/>
      <c r="D929" s="51"/>
      <c r="E929" s="34"/>
      <c r="F929" s="8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8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8"/>
      <c r="BF929" s="34"/>
      <c r="BG929" s="39"/>
      <c r="BH929" s="34"/>
      <c r="BI929" s="34"/>
    </row>
    <row r="930" spans="1:61" x14ac:dyDescent="0.25">
      <c r="A930" s="32"/>
      <c r="B930" s="34"/>
      <c r="C930" s="34"/>
      <c r="D930" s="51"/>
      <c r="E930" s="34"/>
      <c r="F930" s="8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8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8"/>
      <c r="BF930" s="34"/>
      <c r="BG930" s="39"/>
      <c r="BH930" s="34"/>
      <c r="BI930" s="34"/>
    </row>
    <row r="931" spans="1:61" x14ac:dyDescent="0.25">
      <c r="A931" s="32"/>
      <c r="B931" s="34"/>
      <c r="C931" s="34"/>
      <c r="D931" s="51"/>
      <c r="E931" s="34"/>
      <c r="F931" s="8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8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8"/>
      <c r="BF931" s="34"/>
      <c r="BG931" s="39"/>
      <c r="BH931" s="34"/>
      <c r="BI931" s="34"/>
    </row>
    <row r="932" spans="1:61" x14ac:dyDescent="0.25">
      <c r="A932" s="32"/>
      <c r="B932" s="34"/>
      <c r="C932" s="34"/>
      <c r="D932" s="51"/>
      <c r="E932" s="34"/>
      <c r="F932" s="8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8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8"/>
      <c r="BF932" s="34"/>
      <c r="BG932" s="39"/>
      <c r="BH932" s="34"/>
      <c r="BI932" s="34"/>
    </row>
    <row r="933" spans="1:61" x14ac:dyDescent="0.25">
      <c r="A933" s="32"/>
      <c r="B933" s="34"/>
      <c r="C933" s="34"/>
      <c r="D933" s="51"/>
      <c r="E933" s="34"/>
      <c r="F933" s="8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8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8"/>
      <c r="BF933" s="34"/>
      <c r="BG933" s="39"/>
      <c r="BH933" s="34"/>
      <c r="BI933" s="34"/>
    </row>
    <row r="934" spans="1:61" x14ac:dyDescent="0.25">
      <c r="A934" s="32"/>
      <c r="B934" s="34"/>
      <c r="C934" s="34"/>
      <c r="D934" s="51"/>
      <c r="E934" s="34"/>
      <c r="F934" s="8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8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8"/>
      <c r="BF934" s="34"/>
      <c r="BG934" s="39"/>
      <c r="BH934" s="34"/>
      <c r="BI934" s="34"/>
    </row>
    <row r="935" spans="1:61" x14ac:dyDescent="0.25">
      <c r="A935" s="32"/>
      <c r="B935" s="34"/>
      <c r="C935" s="34"/>
      <c r="D935" s="51"/>
      <c r="E935" s="34"/>
      <c r="F935" s="8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8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8"/>
      <c r="BF935" s="34"/>
      <c r="BG935" s="39"/>
      <c r="BH935" s="34"/>
      <c r="BI935" s="34"/>
    </row>
    <row r="936" spans="1:61" x14ac:dyDescent="0.25">
      <c r="A936" s="32"/>
      <c r="B936" s="34"/>
      <c r="C936" s="34"/>
      <c r="D936" s="51"/>
      <c r="E936" s="34"/>
      <c r="F936" s="8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8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8"/>
      <c r="BF936" s="34"/>
      <c r="BG936" s="39"/>
      <c r="BH936" s="34"/>
      <c r="BI936" s="34"/>
    </row>
    <row r="937" spans="1:61" x14ac:dyDescent="0.25">
      <c r="A937" s="32"/>
      <c r="B937" s="34"/>
      <c r="C937" s="34"/>
      <c r="D937" s="51"/>
      <c r="E937" s="34"/>
      <c r="F937" s="8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8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8"/>
      <c r="BF937" s="34"/>
      <c r="BG937" s="39"/>
      <c r="BH937" s="34"/>
      <c r="BI937" s="34"/>
    </row>
    <row r="938" spans="1:61" x14ac:dyDescent="0.25">
      <c r="A938" s="32"/>
      <c r="B938" s="34"/>
      <c r="C938" s="34"/>
      <c r="D938" s="51"/>
      <c r="E938" s="34"/>
      <c r="F938" s="8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8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8"/>
      <c r="BF938" s="34"/>
      <c r="BG938" s="39"/>
      <c r="BH938" s="34"/>
      <c r="BI938" s="34"/>
    </row>
    <row r="939" spans="1:61" x14ac:dyDescent="0.25">
      <c r="A939" s="32"/>
      <c r="B939" s="34"/>
      <c r="C939" s="34"/>
      <c r="D939" s="51"/>
      <c r="E939" s="34"/>
      <c r="F939" s="8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8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8"/>
      <c r="BF939" s="34"/>
      <c r="BG939" s="39"/>
      <c r="BH939" s="34"/>
      <c r="BI939" s="34"/>
    </row>
    <row r="940" spans="1:61" x14ac:dyDescent="0.25">
      <c r="A940" s="32"/>
      <c r="B940" s="34"/>
      <c r="C940" s="34"/>
      <c r="D940" s="51"/>
      <c r="E940" s="34"/>
      <c r="F940" s="8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8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8"/>
      <c r="BF940" s="34"/>
      <c r="BG940" s="39"/>
      <c r="BH940" s="34"/>
      <c r="BI940" s="34"/>
    </row>
    <row r="941" spans="1:61" x14ac:dyDescent="0.25">
      <c r="A941" s="32"/>
      <c r="B941" s="34"/>
      <c r="C941" s="34"/>
      <c r="D941" s="51"/>
      <c r="E941" s="34"/>
      <c r="F941" s="8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8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8"/>
      <c r="BF941" s="34"/>
      <c r="BG941" s="39"/>
      <c r="BH941" s="34"/>
      <c r="BI941" s="34"/>
    </row>
    <row r="942" spans="1:61" x14ac:dyDescent="0.25">
      <c r="A942" s="32"/>
      <c r="B942" s="34"/>
      <c r="C942" s="34"/>
      <c r="D942" s="51"/>
      <c r="E942" s="34"/>
      <c r="F942" s="8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8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8"/>
      <c r="BF942" s="34"/>
      <c r="BG942" s="39"/>
      <c r="BH942" s="34"/>
      <c r="BI942" s="34"/>
    </row>
    <row r="943" spans="1:61" x14ac:dyDescent="0.25">
      <c r="A943" s="32"/>
      <c r="B943" s="34"/>
      <c r="C943" s="34"/>
      <c r="D943" s="51"/>
      <c r="E943" s="34"/>
      <c r="F943" s="8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8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8"/>
      <c r="BF943" s="34"/>
      <c r="BG943" s="39"/>
      <c r="BH943" s="34"/>
      <c r="BI943" s="34"/>
    </row>
    <row r="944" spans="1:61" x14ac:dyDescent="0.25">
      <c r="A944" s="32"/>
      <c r="B944" s="34"/>
      <c r="C944" s="34"/>
      <c r="D944" s="51"/>
      <c r="E944" s="34"/>
      <c r="F944" s="8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8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8"/>
      <c r="BF944" s="34"/>
      <c r="BG944" s="39"/>
      <c r="BH944" s="34"/>
      <c r="BI944" s="34"/>
    </row>
    <row r="945" spans="1:61" x14ac:dyDescent="0.25">
      <c r="A945" s="32"/>
      <c r="B945" s="34"/>
      <c r="C945" s="34"/>
      <c r="D945" s="51"/>
      <c r="E945" s="34"/>
      <c r="F945" s="8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8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8"/>
      <c r="BF945" s="34"/>
      <c r="BG945" s="39"/>
      <c r="BH945" s="34"/>
      <c r="BI945" s="34"/>
    </row>
    <row r="946" spans="1:61" x14ac:dyDescent="0.25">
      <c r="A946" s="32"/>
      <c r="B946" s="34"/>
      <c r="C946" s="34"/>
      <c r="D946" s="51"/>
      <c r="E946" s="34"/>
      <c r="F946" s="8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8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8"/>
      <c r="BF946" s="34"/>
      <c r="BG946" s="39"/>
      <c r="BH946" s="34"/>
      <c r="BI946" s="34"/>
    </row>
    <row r="947" spans="1:61" x14ac:dyDescent="0.25">
      <c r="A947" s="32"/>
      <c r="B947" s="34"/>
      <c r="C947" s="34"/>
      <c r="D947" s="51"/>
      <c r="E947" s="34"/>
      <c r="F947" s="8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8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8"/>
      <c r="BF947" s="34"/>
      <c r="BG947" s="39"/>
      <c r="BH947" s="34"/>
      <c r="BI947" s="34"/>
    </row>
    <row r="948" spans="1:61" x14ac:dyDescent="0.25">
      <c r="A948" s="32"/>
      <c r="B948" s="34"/>
      <c r="C948" s="34"/>
      <c r="D948" s="51"/>
      <c r="E948" s="34"/>
      <c r="F948" s="8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8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8"/>
      <c r="BF948" s="34"/>
      <c r="BG948" s="39"/>
      <c r="BH948" s="34"/>
      <c r="BI948" s="34"/>
    </row>
    <row r="949" spans="1:61" x14ac:dyDescent="0.25">
      <c r="A949" s="32"/>
      <c r="B949" s="34"/>
      <c r="C949" s="34"/>
      <c r="D949" s="51"/>
      <c r="E949" s="34"/>
      <c r="F949" s="8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8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8"/>
      <c r="BF949" s="34"/>
      <c r="BG949" s="39"/>
      <c r="BH949" s="34"/>
      <c r="BI949" s="34"/>
    </row>
    <row r="950" spans="1:61" x14ac:dyDescent="0.25">
      <c r="A950" s="32"/>
      <c r="B950" s="34"/>
      <c r="C950" s="34"/>
      <c r="D950" s="51"/>
      <c r="E950" s="34"/>
      <c r="F950" s="8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8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8"/>
      <c r="BF950" s="34"/>
      <c r="BG950" s="39"/>
      <c r="BH950" s="34"/>
      <c r="BI950" s="34"/>
    </row>
    <row r="951" spans="1:61" x14ac:dyDescent="0.25">
      <c r="A951" s="32"/>
      <c r="B951" s="34"/>
      <c r="C951" s="34"/>
      <c r="D951" s="51"/>
      <c r="E951" s="34"/>
      <c r="F951" s="8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8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8"/>
      <c r="BF951" s="34"/>
      <c r="BG951" s="39"/>
      <c r="BH951" s="34"/>
      <c r="BI951" s="34"/>
    </row>
    <row r="952" spans="1:61" x14ac:dyDescent="0.25">
      <c r="A952" s="32"/>
      <c r="B952" s="34"/>
      <c r="C952" s="34"/>
      <c r="D952" s="51"/>
      <c r="E952" s="34"/>
      <c r="F952" s="8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8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8"/>
      <c r="BF952" s="34"/>
      <c r="BG952" s="39"/>
      <c r="BH952" s="34"/>
      <c r="BI952" s="34"/>
    </row>
    <row r="953" spans="1:61" x14ac:dyDescent="0.25">
      <c r="A953" s="32"/>
      <c r="B953" s="34"/>
      <c r="C953" s="34"/>
      <c r="D953" s="51"/>
      <c r="E953" s="34"/>
      <c r="F953" s="8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8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8"/>
      <c r="BF953" s="34"/>
      <c r="BG953" s="39"/>
      <c r="BH953" s="34"/>
      <c r="BI953" s="34"/>
    </row>
    <row r="954" spans="1:61" x14ac:dyDescent="0.25">
      <c r="A954" s="32"/>
      <c r="B954" s="34"/>
      <c r="C954" s="34"/>
      <c r="D954" s="51"/>
      <c r="E954" s="34"/>
      <c r="F954" s="8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8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8"/>
      <c r="BF954" s="34"/>
      <c r="BG954" s="39"/>
      <c r="BH954" s="34"/>
      <c r="BI954" s="34"/>
    </row>
    <row r="955" spans="1:61" x14ac:dyDescent="0.25">
      <c r="A955" s="32"/>
      <c r="B955" s="34"/>
      <c r="C955" s="34"/>
      <c r="D955" s="51"/>
      <c r="E955" s="34"/>
      <c r="F955" s="8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8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8"/>
      <c r="BF955" s="34"/>
      <c r="BG955" s="39"/>
      <c r="BH955" s="34"/>
      <c r="BI955" s="34"/>
    </row>
    <row r="956" spans="1:61" x14ac:dyDescent="0.25">
      <c r="A956" s="32"/>
      <c r="B956" s="34"/>
      <c r="C956" s="34"/>
      <c r="D956" s="51"/>
      <c r="E956" s="34"/>
      <c r="F956" s="8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8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8"/>
      <c r="BF956" s="34"/>
      <c r="BG956" s="39"/>
      <c r="BH956" s="34"/>
      <c r="BI956" s="34"/>
    </row>
    <row r="957" spans="1:61" x14ac:dyDescent="0.25">
      <c r="A957" s="32"/>
      <c r="B957" s="34"/>
      <c r="C957" s="34"/>
      <c r="D957" s="51"/>
      <c r="E957" s="34"/>
      <c r="F957" s="8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8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8"/>
      <c r="BF957" s="34"/>
      <c r="BG957" s="39"/>
      <c r="BH957" s="34"/>
      <c r="BI957" s="34"/>
    </row>
    <row r="958" spans="1:61" x14ac:dyDescent="0.25">
      <c r="A958" s="32"/>
      <c r="B958" s="34"/>
      <c r="C958" s="34"/>
      <c r="D958" s="51"/>
      <c r="E958" s="34"/>
      <c r="F958" s="8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8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8"/>
      <c r="BF958" s="34"/>
      <c r="BG958" s="39"/>
      <c r="BH958" s="34"/>
      <c r="BI958" s="34"/>
    </row>
    <row r="959" spans="1:61" x14ac:dyDescent="0.25">
      <c r="A959" s="32"/>
      <c r="B959" s="34"/>
      <c r="C959" s="34"/>
      <c r="D959" s="51"/>
      <c r="E959" s="34"/>
      <c r="F959" s="8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8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8"/>
      <c r="BF959" s="34"/>
      <c r="BG959" s="39"/>
      <c r="BH959" s="34"/>
      <c r="BI959" s="34"/>
    </row>
    <row r="960" spans="1:61" x14ac:dyDescent="0.25">
      <c r="A960" s="32"/>
      <c r="B960" s="34"/>
      <c r="C960" s="34"/>
      <c r="D960" s="51"/>
      <c r="E960" s="34"/>
      <c r="F960" s="8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8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8"/>
      <c r="BF960" s="34"/>
      <c r="BG960" s="39"/>
      <c r="BH960" s="34"/>
      <c r="BI960" s="34"/>
    </row>
    <row r="961" spans="1:61" x14ac:dyDescent="0.25">
      <c r="A961" s="32"/>
      <c r="B961" s="34"/>
      <c r="C961" s="34"/>
      <c r="D961" s="51"/>
      <c r="E961" s="34"/>
      <c r="F961" s="8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8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8"/>
      <c r="BF961" s="34"/>
      <c r="BG961" s="39"/>
      <c r="BH961" s="34"/>
      <c r="BI961" s="34"/>
    </row>
    <row r="962" spans="1:61" x14ac:dyDescent="0.25">
      <c r="A962" s="32"/>
      <c r="B962" s="34"/>
      <c r="C962" s="34"/>
      <c r="D962" s="51"/>
      <c r="E962" s="34"/>
      <c r="F962" s="8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8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8"/>
      <c r="BF962" s="34"/>
      <c r="BG962" s="39"/>
      <c r="BH962" s="34"/>
      <c r="BI962" s="34"/>
    </row>
    <row r="963" spans="1:61" x14ac:dyDescent="0.25">
      <c r="A963" s="32"/>
      <c r="B963" s="34"/>
      <c r="C963" s="34"/>
      <c r="D963" s="51"/>
      <c r="E963" s="34"/>
      <c r="F963" s="8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8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8"/>
      <c r="BF963" s="34"/>
      <c r="BG963" s="39"/>
      <c r="BH963" s="34"/>
      <c r="BI963" s="34"/>
    </row>
    <row r="964" spans="1:61" x14ac:dyDescent="0.25">
      <c r="A964" s="32"/>
      <c r="B964" s="34"/>
      <c r="C964" s="34"/>
      <c r="D964" s="51"/>
      <c r="E964" s="34"/>
      <c r="F964" s="8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8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8"/>
      <c r="BF964" s="34"/>
      <c r="BG964" s="39"/>
      <c r="BH964" s="34"/>
      <c r="BI964" s="34"/>
    </row>
    <row r="965" spans="1:61" x14ac:dyDescent="0.25">
      <c r="A965" s="32"/>
      <c r="B965" s="34"/>
      <c r="C965" s="34"/>
      <c r="D965" s="51"/>
      <c r="E965" s="34"/>
      <c r="F965" s="8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8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8"/>
      <c r="BF965" s="34"/>
      <c r="BG965" s="39"/>
      <c r="BH965" s="34"/>
      <c r="BI965" s="34"/>
    </row>
    <row r="966" spans="1:61" x14ac:dyDescent="0.25">
      <c r="A966" s="32"/>
      <c r="B966" s="34"/>
      <c r="C966" s="34"/>
      <c r="D966" s="51"/>
      <c r="E966" s="34"/>
      <c r="F966" s="8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8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8"/>
      <c r="BF966" s="34"/>
      <c r="BG966" s="39"/>
      <c r="BH966" s="34"/>
      <c r="BI966" s="34"/>
    </row>
    <row r="967" spans="1:61" x14ac:dyDescent="0.25">
      <c r="A967" s="32"/>
      <c r="B967" s="34"/>
      <c r="C967" s="34"/>
      <c r="D967" s="51"/>
      <c r="E967" s="34"/>
      <c r="F967" s="8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8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8"/>
      <c r="BF967" s="34"/>
      <c r="BG967" s="39"/>
      <c r="BH967" s="34"/>
      <c r="BI967" s="34"/>
    </row>
    <row r="968" spans="1:61" x14ac:dyDescent="0.25">
      <c r="A968" s="32"/>
      <c r="B968" s="34"/>
      <c r="C968" s="34"/>
      <c r="D968" s="51"/>
      <c r="E968" s="34"/>
      <c r="F968" s="8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8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8"/>
      <c r="BF968" s="34"/>
      <c r="BG968" s="39"/>
      <c r="BH968" s="34"/>
      <c r="BI968" s="34"/>
    </row>
    <row r="969" spans="1:61" x14ac:dyDescent="0.25">
      <c r="A969" s="32"/>
      <c r="B969" s="34"/>
      <c r="C969" s="34"/>
      <c r="D969" s="51"/>
      <c r="E969" s="34"/>
      <c r="F969" s="8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8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8"/>
      <c r="BF969" s="34"/>
      <c r="BG969" s="39"/>
      <c r="BH969" s="34"/>
      <c r="BI969" s="34"/>
    </row>
    <row r="970" spans="1:61" x14ac:dyDescent="0.25">
      <c r="A970" s="32"/>
      <c r="B970" s="34"/>
      <c r="C970" s="34"/>
      <c r="D970" s="51"/>
      <c r="E970" s="34"/>
      <c r="F970" s="8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8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8"/>
      <c r="BF970" s="34"/>
      <c r="BG970" s="39"/>
      <c r="BH970" s="34"/>
      <c r="BI970" s="34"/>
    </row>
    <row r="971" spans="1:61" x14ac:dyDescent="0.25">
      <c r="A971" s="32"/>
      <c r="B971" s="34"/>
      <c r="C971" s="34"/>
      <c r="D971" s="51"/>
      <c r="E971" s="34"/>
      <c r="F971" s="8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8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8"/>
      <c r="BF971" s="34"/>
      <c r="BG971" s="39"/>
      <c r="BH971" s="34"/>
      <c r="BI971" s="34"/>
    </row>
    <row r="972" spans="1:61" x14ac:dyDescent="0.25">
      <c r="A972" s="32"/>
      <c r="B972" s="34"/>
      <c r="C972" s="34"/>
      <c r="D972" s="51"/>
      <c r="E972" s="34"/>
      <c r="F972" s="8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8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8"/>
      <c r="BF972" s="34"/>
      <c r="BG972" s="39"/>
      <c r="BH972" s="34"/>
      <c r="BI972" s="34"/>
    </row>
    <row r="973" spans="1:61" x14ac:dyDescent="0.25">
      <c r="A973" s="32"/>
      <c r="B973" s="34"/>
      <c r="C973" s="34"/>
      <c r="D973" s="51"/>
      <c r="E973" s="34"/>
      <c r="F973" s="8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8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8"/>
      <c r="BF973" s="34"/>
      <c r="BG973" s="39"/>
      <c r="BH973" s="34"/>
      <c r="BI973" s="34"/>
    </row>
    <row r="974" spans="1:61" x14ac:dyDescent="0.25">
      <c r="A974" s="32"/>
      <c r="B974" s="34"/>
      <c r="C974" s="34"/>
      <c r="D974" s="51"/>
      <c r="E974" s="34"/>
      <c r="F974" s="8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8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8"/>
      <c r="BF974" s="34"/>
      <c r="BG974" s="39"/>
      <c r="BH974" s="34"/>
      <c r="BI974" s="34"/>
    </row>
    <row r="975" spans="1:61" x14ac:dyDescent="0.25">
      <c r="A975" s="32"/>
      <c r="B975" s="34"/>
      <c r="C975" s="34"/>
      <c r="D975" s="51"/>
      <c r="E975" s="34"/>
      <c r="F975" s="8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8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8"/>
      <c r="BF975" s="34"/>
      <c r="BG975" s="39"/>
      <c r="BH975" s="34"/>
      <c r="BI975" s="34"/>
    </row>
    <row r="976" spans="1:61" x14ac:dyDescent="0.25">
      <c r="A976" s="32"/>
      <c r="B976" s="34"/>
      <c r="C976" s="34"/>
      <c r="D976" s="51"/>
      <c r="E976" s="34"/>
      <c r="F976" s="8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8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8"/>
      <c r="BF976" s="34"/>
      <c r="BG976" s="39"/>
      <c r="BH976" s="34"/>
      <c r="BI976" s="34"/>
    </row>
    <row r="977" spans="1:61" x14ac:dyDescent="0.25">
      <c r="A977" s="32"/>
      <c r="B977" s="34"/>
      <c r="C977" s="34"/>
      <c r="D977" s="51"/>
      <c r="E977" s="34"/>
      <c r="F977" s="8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8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8"/>
      <c r="BF977" s="34"/>
      <c r="BG977" s="39"/>
      <c r="BH977" s="34"/>
      <c r="BI977" s="34"/>
    </row>
    <row r="978" spans="1:61" x14ac:dyDescent="0.25">
      <c r="A978" s="32"/>
      <c r="B978" s="34"/>
      <c r="C978" s="34"/>
      <c r="D978" s="51"/>
      <c r="E978" s="34"/>
      <c r="F978" s="8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8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8"/>
      <c r="BF978" s="34"/>
      <c r="BG978" s="39"/>
      <c r="BH978" s="34"/>
      <c r="BI978" s="34"/>
    </row>
    <row r="979" spans="1:61" x14ac:dyDescent="0.25">
      <c r="A979" s="32"/>
      <c r="B979" s="34"/>
      <c r="C979" s="34"/>
      <c r="D979" s="51"/>
      <c r="E979" s="34"/>
      <c r="F979" s="8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8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8"/>
      <c r="BF979" s="34"/>
      <c r="BG979" s="39"/>
      <c r="BH979" s="34"/>
      <c r="BI979" s="34"/>
    </row>
    <row r="980" spans="1:61" x14ac:dyDescent="0.25">
      <c r="A980" s="32"/>
      <c r="B980" s="34"/>
      <c r="C980" s="34"/>
      <c r="D980" s="51"/>
      <c r="E980" s="34"/>
      <c r="F980" s="8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8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8"/>
      <c r="BF980" s="34"/>
      <c r="BG980" s="39"/>
      <c r="BH980" s="34"/>
      <c r="BI980" s="34"/>
    </row>
    <row r="981" spans="1:61" x14ac:dyDescent="0.25">
      <c r="A981" s="32"/>
      <c r="B981" s="34"/>
      <c r="C981" s="34"/>
      <c r="D981" s="51"/>
      <c r="E981" s="34"/>
      <c r="F981" s="8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8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8"/>
      <c r="BF981" s="34"/>
      <c r="BG981" s="39"/>
      <c r="BH981" s="34"/>
      <c r="BI981" s="34"/>
    </row>
    <row r="982" spans="1:61" x14ac:dyDescent="0.25">
      <c r="A982" s="32"/>
      <c r="B982" s="34"/>
      <c r="C982" s="34"/>
      <c r="D982" s="51"/>
      <c r="E982" s="34"/>
      <c r="F982" s="8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8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8"/>
      <c r="BF982" s="34"/>
      <c r="BG982" s="39"/>
      <c r="BH982" s="34"/>
      <c r="BI982" s="34"/>
    </row>
    <row r="983" spans="1:61" x14ac:dyDescent="0.25">
      <c r="A983" s="32"/>
      <c r="B983" s="34"/>
      <c r="C983" s="34"/>
      <c r="D983" s="51"/>
      <c r="E983" s="34"/>
      <c r="F983" s="8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8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8"/>
      <c r="BF983" s="34"/>
      <c r="BG983" s="39"/>
      <c r="BH983" s="34"/>
      <c r="BI983" s="34"/>
    </row>
    <row r="984" spans="1:61" x14ac:dyDescent="0.25">
      <c r="A984" s="32"/>
      <c r="B984" s="34"/>
      <c r="C984" s="34"/>
      <c r="D984" s="51"/>
      <c r="E984" s="34"/>
      <c r="F984" s="8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8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8"/>
      <c r="BF984" s="34"/>
      <c r="BG984" s="39"/>
      <c r="BH984" s="34"/>
      <c r="BI984" s="34"/>
    </row>
    <row r="985" spans="1:61" x14ac:dyDescent="0.25">
      <c r="A985" s="32"/>
      <c r="B985" s="34"/>
      <c r="C985" s="34"/>
      <c r="D985" s="51"/>
      <c r="E985" s="34"/>
      <c r="F985" s="8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8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8"/>
      <c r="BF985" s="34"/>
      <c r="BG985" s="39"/>
      <c r="BH985" s="34"/>
      <c r="BI985" s="34"/>
    </row>
    <row r="986" spans="1:61" x14ac:dyDescent="0.25">
      <c r="A986" s="32"/>
      <c r="B986" s="34"/>
      <c r="C986" s="34"/>
      <c r="D986" s="51"/>
      <c r="E986" s="34"/>
      <c r="F986" s="8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8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8"/>
      <c r="BF986" s="34"/>
      <c r="BG986" s="39"/>
      <c r="BH986" s="34"/>
      <c r="BI986" s="34"/>
    </row>
    <row r="987" spans="1:61" x14ac:dyDescent="0.25">
      <c r="A987" s="32"/>
      <c r="B987" s="34"/>
      <c r="C987" s="34"/>
      <c r="D987" s="51"/>
      <c r="E987" s="34"/>
      <c r="F987" s="8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8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8"/>
      <c r="BF987" s="34"/>
      <c r="BG987" s="39"/>
      <c r="BH987" s="34"/>
      <c r="BI987" s="34"/>
    </row>
    <row r="988" spans="1:61" x14ac:dyDescent="0.25">
      <c r="A988" s="32"/>
      <c r="B988" s="34"/>
      <c r="C988" s="34"/>
      <c r="D988" s="51"/>
      <c r="E988" s="34"/>
      <c r="F988" s="8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8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8"/>
      <c r="BF988" s="34"/>
      <c r="BG988" s="39"/>
      <c r="BH988" s="34"/>
      <c r="BI988" s="34"/>
    </row>
    <row r="989" spans="1:61" x14ac:dyDescent="0.25">
      <c r="A989" s="32"/>
      <c r="B989" s="34"/>
      <c r="C989" s="34"/>
      <c r="D989" s="51"/>
      <c r="E989" s="34"/>
      <c r="F989" s="8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8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8"/>
      <c r="BF989" s="34"/>
      <c r="BG989" s="39"/>
      <c r="BH989" s="34"/>
      <c r="BI989" s="34"/>
    </row>
    <row r="990" spans="1:61" x14ac:dyDescent="0.25">
      <c r="A990" s="32"/>
      <c r="B990" s="34"/>
      <c r="C990" s="34"/>
      <c r="D990" s="51"/>
      <c r="E990" s="34"/>
      <c r="F990" s="8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8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8"/>
      <c r="BF990" s="34"/>
      <c r="BG990" s="39"/>
      <c r="BH990" s="34"/>
      <c r="BI990" s="34"/>
    </row>
    <row r="991" spans="1:61" x14ac:dyDescent="0.25">
      <c r="A991" s="32"/>
      <c r="B991" s="34"/>
      <c r="C991" s="34"/>
      <c r="D991" s="51"/>
      <c r="E991" s="34"/>
      <c r="F991" s="8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8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8"/>
      <c r="BF991" s="34"/>
      <c r="BG991" s="39"/>
      <c r="BH991" s="34"/>
      <c r="BI991" s="34"/>
    </row>
    <row r="992" spans="1:61" x14ac:dyDescent="0.25">
      <c r="A992" s="32"/>
      <c r="B992" s="34"/>
      <c r="C992" s="34"/>
      <c r="D992" s="51"/>
      <c r="E992" s="34"/>
      <c r="F992" s="8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8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8"/>
      <c r="BF992" s="34"/>
      <c r="BG992" s="39"/>
      <c r="BH992" s="34"/>
      <c r="BI992" s="34"/>
    </row>
    <row r="993" spans="1:61" x14ac:dyDescent="0.25">
      <c r="A993" s="32"/>
      <c r="B993" s="34"/>
      <c r="C993" s="34"/>
      <c r="D993" s="51"/>
      <c r="E993" s="34"/>
      <c r="F993" s="8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8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8"/>
      <c r="BF993" s="34"/>
      <c r="BG993" s="39"/>
      <c r="BH993" s="34"/>
      <c r="BI993" s="34"/>
    </row>
    <row r="994" spans="1:61" x14ac:dyDescent="0.25">
      <c r="A994" s="32"/>
      <c r="B994" s="34"/>
      <c r="C994" s="34"/>
      <c r="D994" s="51"/>
      <c r="E994" s="34"/>
      <c r="F994" s="8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8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8"/>
      <c r="BF994" s="34"/>
      <c r="BG994" s="39"/>
      <c r="BH994" s="34"/>
      <c r="BI994" s="34"/>
    </row>
    <row r="995" spans="1:61" x14ac:dyDescent="0.25">
      <c r="A995" s="32"/>
      <c r="B995" s="34"/>
      <c r="C995" s="34"/>
      <c r="D995" s="51"/>
      <c r="E995" s="34"/>
      <c r="F995" s="8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8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8"/>
      <c r="BF995" s="34"/>
      <c r="BG995" s="39"/>
      <c r="BH995" s="34"/>
      <c r="BI995" s="34"/>
    </row>
    <row r="996" spans="1:61" x14ac:dyDescent="0.25">
      <c r="A996" s="32"/>
      <c r="B996" s="34"/>
      <c r="C996" s="34"/>
      <c r="D996" s="51"/>
      <c r="E996" s="34"/>
      <c r="F996" s="8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8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8"/>
      <c r="BF996" s="34"/>
      <c r="BG996" s="39"/>
      <c r="BH996" s="34"/>
      <c r="BI996" s="34"/>
    </row>
    <row r="997" spans="1:61" x14ac:dyDescent="0.25">
      <c r="A997" s="32"/>
      <c r="B997" s="34"/>
      <c r="C997" s="34"/>
      <c r="D997" s="51"/>
      <c r="E997" s="34"/>
      <c r="F997" s="8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8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8"/>
      <c r="BF997" s="34"/>
      <c r="BG997" s="39"/>
      <c r="BH997" s="34"/>
      <c r="BI997" s="34"/>
    </row>
    <row r="998" spans="1:61" x14ac:dyDescent="0.25">
      <c r="A998" s="32"/>
      <c r="B998" s="34"/>
      <c r="C998" s="34"/>
      <c r="D998" s="51"/>
      <c r="E998" s="34"/>
      <c r="F998" s="8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8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8"/>
      <c r="BF998" s="34"/>
      <c r="BG998" s="39"/>
      <c r="BH998" s="34"/>
      <c r="BI998" s="34"/>
    </row>
    <row r="999" spans="1:61" x14ac:dyDescent="0.25">
      <c r="A999" s="32"/>
      <c r="B999" s="34"/>
      <c r="C999" s="34"/>
      <c r="D999" s="51"/>
      <c r="E999" s="34"/>
      <c r="F999" s="8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8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8"/>
      <c r="BF999" s="34"/>
      <c r="BG999" s="39"/>
      <c r="BH999" s="34"/>
      <c r="BI999" s="34"/>
    </row>
    <row r="1000" spans="1:61" x14ac:dyDescent="0.25">
      <c r="A1000" s="32"/>
      <c r="B1000" s="34"/>
      <c r="C1000" s="34"/>
      <c r="D1000" s="51"/>
      <c r="E1000" s="34"/>
      <c r="F1000" s="8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8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8"/>
      <c r="BF1000" s="34"/>
      <c r="BG1000" s="39"/>
      <c r="BH1000" s="34"/>
      <c r="BI1000" s="34"/>
    </row>
    <row r="1001" spans="1:61" x14ac:dyDescent="0.25">
      <c r="A1001" s="32"/>
      <c r="B1001" s="34"/>
      <c r="C1001" s="34"/>
      <c r="D1001" s="51"/>
      <c r="E1001" s="34"/>
      <c r="F1001" s="8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8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8"/>
      <c r="BF1001" s="34"/>
      <c r="BG1001" s="39"/>
      <c r="BH1001" s="34"/>
      <c r="BI1001" s="34"/>
    </row>
    <row r="1002" spans="1:61" x14ac:dyDescent="0.25">
      <c r="A1002" s="32"/>
      <c r="B1002" s="34"/>
      <c r="C1002" s="34"/>
      <c r="D1002" s="51"/>
      <c r="E1002" s="34"/>
      <c r="F1002" s="8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8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8"/>
      <c r="BF1002" s="34"/>
      <c r="BG1002" s="39"/>
      <c r="BH1002" s="34"/>
      <c r="BI1002" s="34"/>
    </row>
    <row r="1003" spans="1:61" x14ac:dyDescent="0.25">
      <c r="A1003" s="32"/>
      <c r="B1003" s="34"/>
      <c r="C1003" s="34"/>
      <c r="D1003" s="51"/>
      <c r="E1003" s="34"/>
      <c r="F1003" s="8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8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8"/>
      <c r="BF1003" s="34"/>
      <c r="BG1003" s="39"/>
      <c r="BH1003" s="34"/>
      <c r="BI1003" s="34"/>
    </row>
    <row r="1004" spans="1:61" x14ac:dyDescent="0.25">
      <c r="A1004" s="32"/>
      <c r="B1004" s="34"/>
      <c r="C1004" s="34"/>
      <c r="D1004" s="51"/>
      <c r="E1004" s="34"/>
      <c r="F1004" s="8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8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8"/>
      <c r="BF1004" s="34"/>
      <c r="BG1004" s="39"/>
      <c r="BH1004" s="34"/>
      <c r="BI1004" s="34"/>
    </row>
    <row r="1005" spans="1:61" x14ac:dyDescent="0.25">
      <c r="A1005" s="32"/>
      <c r="B1005" s="34"/>
      <c r="C1005" s="34"/>
      <c r="D1005" s="51"/>
      <c r="E1005" s="34"/>
      <c r="F1005" s="8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8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8"/>
      <c r="BF1005" s="34"/>
      <c r="BG1005" s="39"/>
      <c r="BH1005" s="34"/>
      <c r="BI1005" s="34"/>
    </row>
    <row r="1006" spans="1:61" x14ac:dyDescent="0.25">
      <c r="A1006" s="32"/>
      <c r="B1006" s="34"/>
      <c r="C1006" s="34"/>
      <c r="D1006" s="51"/>
      <c r="E1006" s="34"/>
      <c r="F1006" s="8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8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8"/>
      <c r="BF1006" s="34"/>
      <c r="BG1006" s="39"/>
      <c r="BH1006" s="34"/>
      <c r="BI1006" s="34"/>
    </row>
    <row r="1007" spans="1:61" x14ac:dyDescent="0.25">
      <c r="A1007" s="32"/>
      <c r="B1007" s="34"/>
      <c r="C1007" s="34"/>
      <c r="D1007" s="51"/>
      <c r="E1007" s="34"/>
      <c r="F1007" s="8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8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8"/>
      <c r="BF1007" s="34"/>
      <c r="BG1007" s="39"/>
      <c r="BH1007" s="34"/>
      <c r="BI1007" s="34"/>
    </row>
    <row r="1008" spans="1:61" x14ac:dyDescent="0.25">
      <c r="A1008" s="32"/>
      <c r="B1008" s="34"/>
      <c r="C1008" s="34"/>
      <c r="D1008" s="51"/>
      <c r="E1008" s="34"/>
      <c r="F1008" s="8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8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8"/>
      <c r="BF1008" s="34"/>
      <c r="BG1008" s="39"/>
      <c r="BH1008" s="34"/>
      <c r="BI1008" s="34"/>
    </row>
    <row r="1009" spans="1:61" x14ac:dyDescent="0.25">
      <c r="A1009" s="32"/>
      <c r="B1009" s="34"/>
      <c r="C1009" s="34"/>
      <c r="D1009" s="51"/>
      <c r="E1009" s="34"/>
      <c r="F1009" s="8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8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8"/>
      <c r="BF1009" s="34"/>
      <c r="BG1009" s="39"/>
      <c r="BH1009" s="34"/>
      <c r="BI1009" s="34"/>
    </row>
    <row r="1010" spans="1:61" x14ac:dyDescent="0.25">
      <c r="A1010" s="32"/>
      <c r="B1010" s="34"/>
      <c r="C1010" s="34"/>
      <c r="D1010" s="51"/>
      <c r="E1010" s="34"/>
      <c r="F1010" s="8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8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8"/>
      <c r="BF1010" s="34"/>
      <c r="BG1010" s="39"/>
      <c r="BH1010" s="34"/>
      <c r="BI1010" s="34"/>
    </row>
  </sheetData>
  <mergeCells count="33">
    <mergeCell ref="BG9:BG21"/>
    <mergeCell ref="AF4:BD4"/>
    <mergeCell ref="AC5:AC6"/>
    <mergeCell ref="AD5:AD6"/>
    <mergeCell ref="AR5:AS5"/>
    <mergeCell ref="AX5:AY5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B1" zoomScaleNormal="100" workbookViewId="0">
      <selection activeCell="K2" sqref="K2:AJ2"/>
    </sheetView>
  </sheetViews>
  <sheetFormatPr defaultRowHeight="14.4" x14ac:dyDescent="0.3"/>
  <cols>
    <col min="1" max="1" width="1.77734375" customWidth="1"/>
    <col min="2" max="2" width="8.77734375" style="83" bestFit="1" customWidth="1"/>
    <col min="3" max="3" width="11.33203125" style="83" bestFit="1" customWidth="1"/>
    <col min="4" max="4" width="8.77734375" style="83" bestFit="1" customWidth="1"/>
    <col min="5" max="9" width="11.33203125" style="83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01">
        <v>0</v>
      </c>
      <c r="C2" s="101">
        <v>241.27513415996799</v>
      </c>
      <c r="D2" s="101">
        <v>0.01</v>
      </c>
      <c r="E2" s="101">
        <v>12.6925236628605</v>
      </c>
      <c r="F2" s="101">
        <v>225.981715862567</v>
      </c>
      <c r="G2" s="101">
        <v>13763.35</v>
      </c>
      <c r="H2" s="101">
        <v>116.105209350585</v>
      </c>
      <c r="I2" s="101">
        <v>13735.201171875</v>
      </c>
      <c r="J2" s="82"/>
      <c r="K2" s="82">
        <f>C10</f>
        <v>86.661313570462696</v>
      </c>
      <c r="L2">
        <f>G10</f>
        <v>625.32017822265595</v>
      </c>
      <c r="M2">
        <f>C20</f>
        <v>71.658820665799595</v>
      </c>
      <c r="N2">
        <f>G20</f>
        <v>124.515939331054</v>
      </c>
      <c r="O2">
        <f>C30</f>
        <v>65.760267551128607</v>
      </c>
      <c r="P2">
        <f>G30</f>
        <v>125.54029693603501</v>
      </c>
      <c r="Q2">
        <f>C60</f>
        <v>52.1722457592303</v>
      </c>
      <c r="R2">
        <f>G60</f>
        <v>92.127278900146393</v>
      </c>
      <c r="S2">
        <f>C100</f>
        <v>39.180174020620399</v>
      </c>
      <c r="T2">
        <f>G100</f>
        <v>66.442955017089801</v>
      </c>
      <c r="U2">
        <f>C150</f>
        <v>25.426513158357999</v>
      </c>
      <c r="V2">
        <f>G150</f>
        <v>66.590456390380794</v>
      </c>
      <c r="W2">
        <f>C200</f>
        <v>17.877483404599701</v>
      </c>
      <c r="X2">
        <f>G200</f>
        <v>51.866477966308501</v>
      </c>
      <c r="Y2">
        <f>C300</f>
        <v>15.046695269071099</v>
      </c>
      <c r="Z2">
        <f>G300</f>
        <v>53.647779083251898</v>
      </c>
      <c r="AA2">
        <f>C400</f>
        <v>17.064903736114498</v>
      </c>
      <c r="AB2">
        <f>G400</f>
        <v>41.1066379547119</v>
      </c>
      <c r="AC2">
        <f>C500</f>
        <v>11.682753709646301</v>
      </c>
      <c r="AD2">
        <f>G500</f>
        <v>38.049225425720202</v>
      </c>
      <c r="AE2">
        <f>C600</f>
        <v>10.3747964088733</v>
      </c>
      <c r="AF2">
        <f>G600</f>
        <v>38.453182601928702</v>
      </c>
      <c r="AG2">
        <f>C800</f>
        <v>10.116311550140299</v>
      </c>
      <c r="AH2">
        <f>G800</f>
        <v>38.498078918456997</v>
      </c>
      <c r="AI2">
        <f>C1000</f>
        <v>10.2461719879737</v>
      </c>
      <c r="AJ2">
        <f>G1000</f>
        <v>38.458440780639599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01">
        <v>1</v>
      </c>
      <c r="C4" s="101">
        <v>127.730601384089</v>
      </c>
      <c r="D4" s="101">
        <v>0.01</v>
      </c>
      <c r="E4" s="101">
        <v>7.6809660471402603</v>
      </c>
      <c r="F4" s="101">
        <v>92.772774622990497</v>
      </c>
      <c r="G4" s="101">
        <v>1938.05725708007</v>
      </c>
      <c r="H4" s="101">
        <v>39.4689434051513</v>
      </c>
      <c r="I4" s="101">
        <v>1897.9280822753899</v>
      </c>
      <c r="J4" s="82"/>
      <c r="K4" s="82">
        <f>MIN(E:E)</f>
        <v>1.4594809596355101</v>
      </c>
      <c r="L4">
        <f>MIN(H:H)</f>
        <v>4.0241403102874704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01">
        <v>2</v>
      </c>
      <c r="C6" s="101">
        <v>109.11450723501299</v>
      </c>
      <c r="D6" s="101">
        <v>0.01</v>
      </c>
      <c r="E6" s="101">
        <v>6.4549804100623396</v>
      </c>
      <c r="F6" s="101">
        <v>66.411934339083103</v>
      </c>
      <c r="G6" s="101">
        <v>1053.7374023437501</v>
      </c>
      <c r="H6" s="101">
        <v>30.206029510497999</v>
      </c>
      <c r="I6" s="101">
        <v>1008.91508789062</v>
      </c>
      <c r="J6" s="82"/>
      <c r="K6" s="82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01">
        <v>3</v>
      </c>
      <c r="C8" s="101">
        <v>92.758885603684604</v>
      </c>
      <c r="D8" s="101">
        <v>0.01</v>
      </c>
      <c r="E8" s="101">
        <v>5.4193672491953899</v>
      </c>
      <c r="F8" s="101">
        <v>46.9571836178119</v>
      </c>
      <c r="G8" s="101">
        <v>200.70885848999001</v>
      </c>
      <c r="H8" s="101">
        <v>9.3330829143524099</v>
      </c>
      <c r="I8" s="101">
        <v>154.158973884582</v>
      </c>
      <c r="J8" s="82"/>
      <c r="K8" s="82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01">
        <v>4</v>
      </c>
      <c r="C10" s="101">
        <v>86.661313570462696</v>
      </c>
      <c r="D10" s="101">
        <v>0.01</v>
      </c>
      <c r="E10" s="101">
        <v>4.9993274395282397</v>
      </c>
      <c r="F10" s="101">
        <v>39.734390992384597</v>
      </c>
      <c r="G10" s="101">
        <v>625.32017822265595</v>
      </c>
      <c r="H10" s="101">
        <v>21.394782829284601</v>
      </c>
      <c r="I10" s="101">
        <v>578.04109497070306</v>
      </c>
      <c r="J10" s="82"/>
      <c r="K10" s="82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01">
        <v>5</v>
      </c>
      <c r="C12" s="101">
        <v>86.511578486515901</v>
      </c>
      <c r="D12" s="101">
        <v>0.01</v>
      </c>
      <c r="E12" s="101">
        <v>4.9502943387398304</v>
      </c>
      <c r="F12" s="101">
        <v>39.001031215374198</v>
      </c>
      <c r="G12" s="101">
        <v>433.25669250488198</v>
      </c>
      <c r="H12" s="101">
        <v>17.6540563583374</v>
      </c>
      <c r="I12" s="101">
        <v>385.51713562011702</v>
      </c>
      <c r="J12" s="82"/>
      <c r="K12" s="82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01">
        <v>6</v>
      </c>
      <c r="C14" s="101">
        <v>84.531121474045904</v>
      </c>
      <c r="D14" s="101">
        <v>0.01</v>
      </c>
      <c r="E14" s="101">
        <v>4.6985649787462602</v>
      </c>
      <c r="F14" s="101">
        <v>36.582732860858599</v>
      </c>
      <c r="G14" s="101">
        <v>150.49824523925699</v>
      </c>
      <c r="H14" s="101">
        <v>8.83771715164184</v>
      </c>
      <c r="I14" s="101">
        <v>102.379743957519</v>
      </c>
      <c r="J14" s="82"/>
      <c r="K14" s="82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01">
        <v>7</v>
      </c>
      <c r="C16" s="101">
        <v>79.818238478440506</v>
      </c>
      <c r="D16" s="101">
        <v>0.01</v>
      </c>
      <c r="E16" s="101">
        <v>4.5600070219773503</v>
      </c>
      <c r="F16" s="101">
        <v>31.639526733985299</v>
      </c>
      <c r="G16" s="101">
        <v>115.812516784667</v>
      </c>
      <c r="H16" s="101">
        <v>6.1649458885192798</v>
      </c>
      <c r="I16" s="101">
        <v>67.581071853637695</v>
      </c>
      <c r="J16" s="82"/>
      <c r="K16" s="82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01">
        <v>8</v>
      </c>
      <c r="C18" s="101">
        <v>73.925093430739096</v>
      </c>
      <c r="D18" s="101">
        <v>0.01</v>
      </c>
      <c r="E18" s="101">
        <v>4.0223669547301002</v>
      </c>
      <c r="F18" s="101">
        <v>25.662144440871</v>
      </c>
      <c r="G18" s="101">
        <v>123.785923767089</v>
      </c>
      <c r="H18" s="101">
        <v>6.92318902015686</v>
      </c>
      <c r="I18" s="101">
        <v>75.505368804931607</v>
      </c>
      <c r="J18" s="82"/>
      <c r="K18" s="82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01">
        <v>9</v>
      </c>
      <c r="C20" s="101">
        <v>71.658820665799595</v>
      </c>
      <c r="D20" s="101">
        <v>0.01</v>
      </c>
      <c r="E20" s="101">
        <v>3.8983274056361199</v>
      </c>
      <c r="F20" s="101">
        <v>23.415788100315901</v>
      </c>
      <c r="G20" s="101">
        <v>124.515939331054</v>
      </c>
      <c r="H20" s="101">
        <v>7.3871309280395501</v>
      </c>
      <c r="I20" s="101">
        <v>76.332826995849601</v>
      </c>
      <c r="J20" s="82"/>
      <c r="K20" s="82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01">
        <v>10</v>
      </c>
      <c r="C22" s="101">
        <v>68.3960426037128</v>
      </c>
      <c r="D22" s="101">
        <v>0.01</v>
      </c>
      <c r="E22" s="101">
        <v>3.6151775213388202</v>
      </c>
      <c r="F22" s="101">
        <v>20.282208204269399</v>
      </c>
      <c r="G22" s="101">
        <v>143.34936981201099</v>
      </c>
      <c r="H22" s="101">
        <v>8.1304958343505795</v>
      </c>
      <c r="I22" s="101">
        <v>95.318810272216794</v>
      </c>
      <c r="J22" s="82"/>
      <c r="K22" s="82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01">
        <v>11</v>
      </c>
      <c r="C24" s="101">
        <v>71.443910305316606</v>
      </c>
      <c r="D24" s="101">
        <v>0.01</v>
      </c>
      <c r="E24" s="101">
        <v>3.8484369883170402</v>
      </c>
      <c r="F24" s="101">
        <v>23.496100242321301</v>
      </c>
      <c r="G24" s="101">
        <v>193.77350158691399</v>
      </c>
      <c r="H24" s="101">
        <v>10.380600929260201</v>
      </c>
      <c r="I24" s="101">
        <v>145.84944152832</v>
      </c>
      <c r="J24" s="82"/>
      <c r="K24" s="82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01">
        <v>12</v>
      </c>
      <c r="C26" s="101">
        <v>70.2202754387488</v>
      </c>
      <c r="D26" s="101">
        <v>0.01</v>
      </c>
      <c r="E26" s="101">
        <v>3.7683099233187098</v>
      </c>
      <c r="F26" s="101">
        <v>22.2908300253061</v>
      </c>
      <c r="G26" s="101">
        <v>113.38281860351501</v>
      </c>
      <c r="H26" s="101">
        <v>6.5377944946289004</v>
      </c>
      <c r="I26" s="101">
        <v>65.492766571044896</v>
      </c>
      <c r="J26" s="82"/>
      <c r="K26" s="82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01">
        <v>13</v>
      </c>
      <c r="C28" s="101">
        <v>68.547474641066302</v>
      </c>
      <c r="D28" s="101">
        <v>0.01</v>
      </c>
      <c r="E28" s="101">
        <v>3.5893260607352602</v>
      </c>
      <c r="F28" s="101">
        <v>20.756282036121</v>
      </c>
      <c r="G28" s="101">
        <v>100.98471679687501</v>
      </c>
      <c r="H28" s="101">
        <v>5.6706418037414501</v>
      </c>
      <c r="I28" s="101">
        <v>53.317021942138602</v>
      </c>
      <c r="J28" s="82"/>
      <c r="K28" s="82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01">
        <v>14</v>
      </c>
      <c r="C30" s="101">
        <v>65.760267551128607</v>
      </c>
      <c r="D30" s="101">
        <v>0.01</v>
      </c>
      <c r="E30" s="101">
        <v>3.37556847242208</v>
      </c>
      <c r="F30" s="101">
        <v>18.228699427384502</v>
      </c>
      <c r="G30" s="101">
        <v>125.54029693603501</v>
      </c>
      <c r="H30" s="101">
        <v>7.4167373657226499</v>
      </c>
      <c r="I30" s="101">
        <v>78.169876861572206</v>
      </c>
      <c r="J30" s="82"/>
      <c r="K30" s="82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01">
        <v>15</v>
      </c>
      <c r="C32" s="101">
        <v>63.027488561776899</v>
      </c>
      <c r="D32" s="101">
        <v>0.01</v>
      </c>
      <c r="E32" s="101">
        <v>3.1229656934738101</v>
      </c>
      <c r="F32" s="101">
        <v>15.7926548077509</v>
      </c>
      <c r="G32" s="101">
        <v>110.59148101806601</v>
      </c>
      <c r="H32" s="101">
        <v>6.44973831176757</v>
      </c>
      <c r="I32" s="101">
        <v>63.497033309936498</v>
      </c>
      <c r="J32" s="82"/>
      <c r="K32" s="82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01">
        <v>16</v>
      </c>
      <c r="C34" s="101">
        <v>64.163583902212295</v>
      </c>
      <c r="D34" s="101">
        <v>0.01</v>
      </c>
      <c r="E34" s="101">
        <v>3.2812680510374199</v>
      </c>
      <c r="F34" s="101">
        <v>17.237770612423201</v>
      </c>
      <c r="G34" s="101">
        <v>110.78361511230401</v>
      </c>
      <c r="H34" s="101">
        <v>6.6961565017700098</v>
      </c>
      <c r="I34" s="101">
        <v>64.0468914985656</v>
      </c>
      <c r="J34" s="82"/>
      <c r="K34" s="82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01">
        <v>17</v>
      </c>
      <c r="C36" s="101">
        <v>60.6583367861234</v>
      </c>
      <c r="D36" s="101">
        <v>0.01</v>
      </c>
      <c r="E36" s="101">
        <v>2.94311870061434</v>
      </c>
      <c r="F36" s="101">
        <v>14.1151742384983</v>
      </c>
      <c r="G36" s="101">
        <v>138.07774658203101</v>
      </c>
      <c r="H36" s="101">
        <v>8.0264824867248503</v>
      </c>
      <c r="I36" s="101">
        <v>91.753667068481406</v>
      </c>
      <c r="J36" s="82"/>
      <c r="K36" s="82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01">
        <v>18</v>
      </c>
      <c r="C38" s="101">
        <v>59.995307482205902</v>
      </c>
      <c r="D38" s="101">
        <v>0.01</v>
      </c>
      <c r="E38" s="101">
        <v>2.9561500044969402</v>
      </c>
      <c r="F38" s="101">
        <v>13.8767689741574</v>
      </c>
      <c r="G38" s="101">
        <v>107.782943725585</v>
      </c>
      <c r="H38" s="101">
        <v>6.4119597911834703</v>
      </c>
      <c r="I38" s="101">
        <v>61.896306037902797</v>
      </c>
      <c r="J38" s="82"/>
      <c r="K38" s="82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01">
        <v>19</v>
      </c>
      <c r="C40" s="101">
        <v>58.1975994110107</v>
      </c>
      <c r="D40" s="101">
        <v>0.01</v>
      </c>
      <c r="E40" s="101">
        <v>2.77177006464738</v>
      </c>
      <c r="F40" s="101">
        <v>12.5325211378244</v>
      </c>
      <c r="G40" s="101">
        <v>122.574891662597</v>
      </c>
      <c r="H40" s="101">
        <v>7.2132221221923798</v>
      </c>
      <c r="I40" s="101">
        <v>77.151246643066401</v>
      </c>
      <c r="J40" s="82"/>
      <c r="K40" s="82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01">
        <v>20</v>
      </c>
      <c r="C42" s="101">
        <v>59.815514197716297</v>
      </c>
      <c r="D42" s="101">
        <v>0.01</v>
      </c>
      <c r="E42" s="101">
        <v>3.0109386214843101</v>
      </c>
      <c r="F42" s="101">
        <v>14.604049425858699</v>
      </c>
      <c r="G42" s="101">
        <v>118.636331176757</v>
      </c>
      <c r="H42" s="101">
        <v>7.1073637008666903</v>
      </c>
      <c r="I42" s="101">
        <v>73.643459320068303</v>
      </c>
      <c r="J42" s="82"/>
      <c r="K42" s="82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01">
        <v>21</v>
      </c>
      <c r="C44" s="101">
        <v>56.9660590245173</v>
      </c>
      <c r="D44" s="101">
        <v>0.01</v>
      </c>
      <c r="E44" s="101">
        <v>2.7187133844082099</v>
      </c>
      <c r="F44" s="101">
        <v>12.187380240513701</v>
      </c>
      <c r="G44" s="101">
        <v>116.811289215087</v>
      </c>
      <c r="H44" s="101">
        <v>7.2655162811279297</v>
      </c>
      <c r="I44" s="101">
        <v>72.274361419677703</v>
      </c>
      <c r="J44" s="82"/>
      <c r="K44" s="82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01">
        <v>22</v>
      </c>
      <c r="C46" s="101">
        <v>56.9436836242675</v>
      </c>
      <c r="D46" s="101">
        <v>0.01</v>
      </c>
      <c r="E46" s="101">
        <v>2.823363166589</v>
      </c>
      <c r="F46" s="101">
        <v>12.636772779317999</v>
      </c>
      <c r="G46" s="101">
        <v>113.042420959472</v>
      </c>
      <c r="H46" s="101">
        <v>7.1198250770568796</v>
      </c>
      <c r="I46" s="101">
        <v>68.987484359741202</v>
      </c>
      <c r="J46" s="82"/>
      <c r="K46" s="82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01">
        <v>23</v>
      </c>
      <c r="C48" s="101">
        <v>57.109411386343098</v>
      </c>
      <c r="D48" s="101">
        <v>0.01</v>
      </c>
      <c r="E48" s="101">
        <v>2.8886448007363499</v>
      </c>
      <c r="F48" s="101">
        <v>13.2963664348308</v>
      </c>
      <c r="G48" s="101">
        <v>110.43564147949201</v>
      </c>
      <c r="H48" s="101">
        <v>6.8595975875854496</v>
      </c>
      <c r="I48" s="101">
        <v>66.882096862792906</v>
      </c>
      <c r="J48" s="82"/>
      <c r="K48" s="82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01">
        <v>24</v>
      </c>
      <c r="C50" s="101">
        <v>56.373318452101401</v>
      </c>
      <c r="D50" s="101">
        <v>0.01</v>
      </c>
      <c r="E50" s="101">
        <v>2.90262810083536</v>
      </c>
      <c r="F50" s="101">
        <v>13.037227942393301</v>
      </c>
      <c r="G50" s="101">
        <v>100.359700012207</v>
      </c>
      <c r="H50" s="101">
        <v>6.42101650238037</v>
      </c>
      <c r="I50" s="101">
        <v>57.270483016967702</v>
      </c>
      <c r="J50" s="82"/>
      <c r="K50" s="82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01">
        <v>25</v>
      </c>
      <c r="C52" s="101">
        <v>53.059934616088803</v>
      </c>
      <c r="D52" s="101">
        <v>0.01</v>
      </c>
      <c r="E52" s="101">
        <v>2.49601188989786</v>
      </c>
      <c r="F52" s="101">
        <v>10.2273347744574</v>
      </c>
      <c r="G52" s="101">
        <v>107.219149780273</v>
      </c>
      <c r="H52" s="101">
        <v>6.7285200595855699</v>
      </c>
      <c r="I52" s="101">
        <v>64.669508171081503</v>
      </c>
      <c r="J52" s="82"/>
      <c r="K52" s="82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01">
        <v>26</v>
      </c>
      <c r="C54" s="101">
        <v>54.7955077244685</v>
      </c>
      <c r="D54" s="101">
        <v>0.01</v>
      </c>
      <c r="E54" s="101">
        <v>2.76554488218747</v>
      </c>
      <c r="F54" s="101">
        <v>12.5076158046722</v>
      </c>
      <c r="G54" s="101">
        <v>110.96089096069301</v>
      </c>
      <c r="H54" s="101">
        <v>6.9998593330383301</v>
      </c>
      <c r="I54" s="101">
        <v>68.953976058959896</v>
      </c>
      <c r="J54" s="82"/>
      <c r="K54" s="82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01">
        <v>27</v>
      </c>
      <c r="C56" s="101">
        <v>56.463510366586497</v>
      </c>
      <c r="D56" s="101">
        <v>0.01</v>
      </c>
      <c r="E56" s="101">
        <v>3.0706446996101899</v>
      </c>
      <c r="F56" s="101">
        <v>14.581088469578599</v>
      </c>
      <c r="G56" s="101">
        <v>91.604054260253903</v>
      </c>
      <c r="H56" s="101">
        <v>5.4288682699203399</v>
      </c>
      <c r="I56" s="101">
        <v>49.862380838394103</v>
      </c>
      <c r="J56" s="82"/>
      <c r="K56" s="82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01">
        <v>28</v>
      </c>
      <c r="C58" s="101">
        <v>54.205892122708804</v>
      </c>
      <c r="D58" s="101">
        <v>0.01</v>
      </c>
      <c r="E58" s="101">
        <v>2.79018508470975</v>
      </c>
      <c r="F58" s="101">
        <v>12.643105158439001</v>
      </c>
      <c r="G58" s="101">
        <v>87.208034515380803</v>
      </c>
      <c r="H58" s="101">
        <v>5.4105040073394699</v>
      </c>
      <c r="I58" s="101">
        <v>45.866230964660602</v>
      </c>
      <c r="J58" s="82"/>
      <c r="K58" s="82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01">
        <v>29</v>
      </c>
      <c r="C60" s="101">
        <v>52.1722457592303</v>
      </c>
      <c r="D60" s="101">
        <v>0.01</v>
      </c>
      <c r="E60" s="101">
        <v>2.6729909135745098</v>
      </c>
      <c r="F60" s="101">
        <v>11.057800953204801</v>
      </c>
      <c r="G60" s="101">
        <v>92.127278900146393</v>
      </c>
      <c r="H60" s="101">
        <v>5.7557448863983103</v>
      </c>
      <c r="I60" s="101">
        <v>51.268653106689399</v>
      </c>
      <c r="J60" s="82"/>
      <c r="K60" s="82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01">
        <v>30</v>
      </c>
      <c r="C62" s="101">
        <v>51.2158979269174</v>
      </c>
      <c r="D62" s="101">
        <v>0.01</v>
      </c>
      <c r="E62" s="101">
        <v>2.5949337528302099</v>
      </c>
      <c r="F62" s="101">
        <v>10.612092054807199</v>
      </c>
      <c r="G62" s="101">
        <v>89.006839752197195</v>
      </c>
      <c r="H62" s="101">
        <v>5.5464297771453799</v>
      </c>
      <c r="I62" s="101">
        <v>48.6875646591186</v>
      </c>
      <c r="J62" s="82"/>
      <c r="K62" s="82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01">
        <v>31</v>
      </c>
      <c r="C64" s="101">
        <v>50.967241433950498</v>
      </c>
      <c r="D64" s="101">
        <v>0.01</v>
      </c>
      <c r="E64" s="101">
        <v>2.6413014347736601</v>
      </c>
      <c r="F64" s="101">
        <v>10.9206919761804</v>
      </c>
      <c r="G64" s="101">
        <v>86.496391296386705</v>
      </c>
      <c r="H64" s="101">
        <v>5.5286788940429599</v>
      </c>
      <c r="I64" s="101">
        <v>46.745617485046303</v>
      </c>
      <c r="J64" s="82"/>
      <c r="K64" s="82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01">
        <v>32</v>
      </c>
      <c r="C66" s="101">
        <v>51.105970822847802</v>
      </c>
      <c r="D66" s="101">
        <v>0.01</v>
      </c>
      <c r="E66" s="101">
        <v>2.7073059127880899</v>
      </c>
      <c r="F66" s="101">
        <v>11.626788231042701</v>
      </c>
      <c r="G66" s="101">
        <v>86.152178955078099</v>
      </c>
      <c r="H66" s="101">
        <v>5.3479811668395998</v>
      </c>
      <c r="I66" s="101">
        <v>46.946966171264599</v>
      </c>
      <c r="J66" s="82"/>
      <c r="K66" s="82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01">
        <v>33</v>
      </c>
      <c r="C68" s="101">
        <v>50.4987452580378</v>
      </c>
      <c r="D68" s="101">
        <v>0.01</v>
      </c>
      <c r="E68" s="101">
        <v>2.7204493284225402</v>
      </c>
      <c r="F68" s="101">
        <v>11.541820361064</v>
      </c>
      <c r="G68" s="101">
        <v>92.179722595214798</v>
      </c>
      <c r="H68" s="101">
        <v>5.8727811336517304</v>
      </c>
      <c r="I68" s="101">
        <v>53.5001764297485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01">
        <v>34</v>
      </c>
      <c r="C70" s="101">
        <v>49.804326864389203</v>
      </c>
      <c r="D70" s="101">
        <v>0.01</v>
      </c>
      <c r="E70" s="101">
        <v>2.6517226925263002</v>
      </c>
      <c r="F70" s="101">
        <v>11.392292380332901</v>
      </c>
      <c r="G70" s="101">
        <v>90.9413856506347</v>
      </c>
      <c r="H70" s="101">
        <v>6.0569438934326101</v>
      </c>
      <c r="I70" s="101">
        <v>52.8228435516357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01">
        <v>35</v>
      </c>
      <c r="C72" s="101">
        <v>48.023221236008801</v>
      </c>
      <c r="D72" s="101">
        <v>0.01</v>
      </c>
      <c r="E72" s="101">
        <v>2.5330332838571898</v>
      </c>
      <c r="F72" s="101">
        <v>10.186567471577501</v>
      </c>
      <c r="G72" s="101">
        <v>85.0144630432128</v>
      </c>
      <c r="H72" s="101">
        <v>5.6029682159423801</v>
      </c>
      <c r="I72" s="101">
        <v>47.484809875488203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01">
        <v>36</v>
      </c>
      <c r="C74" s="101">
        <v>50.267613924466602</v>
      </c>
      <c r="D74" s="101">
        <v>0.01</v>
      </c>
      <c r="E74" s="101">
        <v>2.87732752928367</v>
      </c>
      <c r="F74" s="101">
        <v>13.016910497958801</v>
      </c>
      <c r="G74" s="101">
        <v>95.495145416259703</v>
      </c>
      <c r="H74" s="101">
        <v>6.41718516349792</v>
      </c>
      <c r="I74" s="101">
        <v>58.540565109252903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01">
        <v>37</v>
      </c>
      <c r="C76" s="101">
        <v>47.9750490922194</v>
      </c>
      <c r="D76" s="101">
        <v>0.01</v>
      </c>
      <c r="E76" s="101">
        <v>2.6419188838738599</v>
      </c>
      <c r="F76" s="101">
        <v>11.291693274791401</v>
      </c>
      <c r="G76" s="101">
        <v>80.087472534179597</v>
      </c>
      <c r="H76" s="101">
        <v>5.5408726692199703</v>
      </c>
      <c r="I76" s="101">
        <v>43.696337890625003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01">
        <v>38</v>
      </c>
      <c r="C78" s="101">
        <v>47.767192106980502</v>
      </c>
      <c r="D78" s="101">
        <v>0.01</v>
      </c>
      <c r="E78" s="101">
        <v>2.6982494821915202</v>
      </c>
      <c r="F78" s="101">
        <v>11.6499698895674</v>
      </c>
      <c r="G78" s="101">
        <v>78.338998413085903</v>
      </c>
      <c r="H78" s="101">
        <v>5.4637548446655204</v>
      </c>
      <c r="I78" s="101">
        <v>42.522417640686001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01">
        <v>39</v>
      </c>
      <c r="C80" s="101">
        <v>46.481774256779502</v>
      </c>
      <c r="D80" s="101">
        <v>0.01</v>
      </c>
      <c r="E80" s="101">
        <v>2.6134071808594901</v>
      </c>
      <c r="F80" s="101">
        <v>10.9506537639177</v>
      </c>
      <c r="G80" s="101">
        <v>85.7621437072753</v>
      </c>
      <c r="H80" s="101">
        <v>5.9276897907257</v>
      </c>
      <c r="I80" s="101">
        <v>50.543388366699197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01">
        <v>40</v>
      </c>
      <c r="C82" s="101">
        <v>46.530797811654899</v>
      </c>
      <c r="D82" s="101">
        <v>0.01</v>
      </c>
      <c r="E82" s="101">
        <v>2.69386356610518</v>
      </c>
      <c r="F82" s="101">
        <v>11.5903939100412</v>
      </c>
      <c r="G82" s="101">
        <v>93.936569213867102</v>
      </c>
      <c r="H82" s="101">
        <v>6.4409821987152096</v>
      </c>
      <c r="I82" s="101">
        <v>59.276362609863199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01">
        <v>41</v>
      </c>
      <c r="C84" s="101">
        <v>43.8432878347543</v>
      </c>
      <c r="D84" s="101">
        <v>0.01</v>
      </c>
      <c r="E84" s="101">
        <v>2.40998119574326</v>
      </c>
      <c r="F84" s="101">
        <v>9.3697465199690502</v>
      </c>
      <c r="G84" s="101">
        <v>89.555500030517507</v>
      </c>
      <c r="H84" s="101">
        <v>6.2653812885284399</v>
      </c>
      <c r="I84" s="101">
        <v>55.306903457641603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01">
        <v>42</v>
      </c>
      <c r="C86" s="101">
        <v>41.388409394484299</v>
      </c>
      <c r="D86" s="101">
        <v>0.01</v>
      </c>
      <c r="E86" s="101">
        <v>2.1494782521174498</v>
      </c>
      <c r="F86" s="101">
        <v>7.4194831756445003</v>
      </c>
      <c r="G86" s="101">
        <v>86.158245849609301</v>
      </c>
      <c r="H86" s="101">
        <v>6.0891688346862702</v>
      </c>
      <c r="I86" s="101">
        <v>52.506769180297802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01">
        <v>43</v>
      </c>
      <c r="C88" s="101">
        <v>41.520416113046501</v>
      </c>
      <c r="D88" s="101">
        <v>0.01</v>
      </c>
      <c r="E88" s="101">
        <v>2.2740297134105898</v>
      </c>
      <c r="F88" s="101">
        <v>8.1568137499002304</v>
      </c>
      <c r="G88" s="101">
        <v>95.226264190673803</v>
      </c>
      <c r="H88" s="101">
        <v>6.5915230751037601</v>
      </c>
      <c r="I88" s="101">
        <v>62.152343940734802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01">
        <v>44</v>
      </c>
      <c r="C90" s="101">
        <v>46.042095477764398</v>
      </c>
      <c r="D90" s="101">
        <v>0.01</v>
      </c>
      <c r="E90" s="101">
        <v>2.8513660339208702</v>
      </c>
      <c r="F90" s="101">
        <v>13.2080019712448</v>
      </c>
      <c r="G90" s="101">
        <v>87.542979431152304</v>
      </c>
      <c r="H90" s="101">
        <v>6.3832757472991899</v>
      </c>
      <c r="I90" s="101">
        <v>54.978448104858401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01">
        <v>45</v>
      </c>
      <c r="C92" s="101">
        <v>42.217222067025901</v>
      </c>
      <c r="D92" s="101">
        <v>0.01</v>
      </c>
      <c r="E92" s="101">
        <v>2.4771733513245202</v>
      </c>
      <c r="F92" s="101">
        <v>9.9088638195624696</v>
      </c>
      <c r="G92" s="101">
        <v>94.207817840576098</v>
      </c>
      <c r="H92" s="101">
        <v>6.5764241933822598</v>
      </c>
      <c r="I92" s="101">
        <v>62.184372520446701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01">
        <v>46</v>
      </c>
      <c r="C94" s="101">
        <v>40.969039623553897</v>
      </c>
      <c r="D94" s="101">
        <v>0.01</v>
      </c>
      <c r="E94" s="101">
        <v>2.3785054729535</v>
      </c>
      <c r="F94" s="101">
        <v>9.2193785447340701</v>
      </c>
      <c r="G94" s="101">
        <v>72.873063659667906</v>
      </c>
      <c r="H94" s="101">
        <v>5.4566823482513396</v>
      </c>
      <c r="I94" s="101">
        <v>41.412384796142497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01">
        <v>47</v>
      </c>
      <c r="C96" s="101">
        <v>40.777651713444598</v>
      </c>
      <c r="D96" s="101">
        <v>0.01</v>
      </c>
      <c r="E96" s="101">
        <v>2.4527746026332502</v>
      </c>
      <c r="F96" s="101">
        <v>9.5870719231091996</v>
      </c>
      <c r="G96" s="101">
        <v>84.092262268066406</v>
      </c>
      <c r="H96" s="101">
        <v>6.0691562175750704</v>
      </c>
      <c r="I96" s="101">
        <v>53.192671585082998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01">
        <v>48</v>
      </c>
      <c r="C98" s="101">
        <v>41.080488791832501</v>
      </c>
      <c r="D98" s="101">
        <v>0.01</v>
      </c>
      <c r="E98" s="101">
        <v>2.5658192955530601</v>
      </c>
      <c r="F98" s="101">
        <v>10.4285169381361</v>
      </c>
      <c r="G98" s="101">
        <v>73.755887603759703</v>
      </c>
      <c r="H98" s="101">
        <v>5.4985718488693198</v>
      </c>
      <c r="I98" s="101">
        <v>43.339780330657902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01">
        <v>49</v>
      </c>
      <c r="C100" s="101">
        <v>39.180174020620399</v>
      </c>
      <c r="D100" s="101">
        <v>0.01</v>
      </c>
      <c r="E100" s="101">
        <v>2.34519181801722</v>
      </c>
      <c r="F100" s="101">
        <v>8.94247407179612</v>
      </c>
      <c r="G100" s="101">
        <v>66.442955017089801</v>
      </c>
      <c r="H100" s="101">
        <v>5.1664818286895704</v>
      </c>
      <c r="I100" s="101">
        <v>36.363257026672301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01">
        <v>50</v>
      </c>
      <c r="C102" s="101">
        <v>41.122699150672297</v>
      </c>
      <c r="D102" s="101">
        <v>0.01</v>
      </c>
      <c r="E102" s="101">
        <v>2.65963193544974</v>
      </c>
      <c r="F102" s="101">
        <v>11.272662144440799</v>
      </c>
      <c r="G102" s="101">
        <v>66.443912506103501</v>
      </c>
      <c r="H102" s="101">
        <v>5.1182559013366697</v>
      </c>
      <c r="I102" s="101">
        <v>36.861682128906203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01">
        <v>51</v>
      </c>
      <c r="C104" s="101">
        <v>39.342900642981803</v>
      </c>
      <c r="D104" s="101">
        <v>0.01</v>
      </c>
      <c r="E104" s="101">
        <v>2.4867252982579702</v>
      </c>
      <c r="F104" s="101">
        <v>9.9886943010183398</v>
      </c>
      <c r="G104" s="101">
        <v>65.888648986816406</v>
      </c>
      <c r="H104" s="101">
        <v>5.0413929939270004</v>
      </c>
      <c r="I104" s="101">
        <v>36.763362693786597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01">
        <v>52</v>
      </c>
      <c r="C106" s="101">
        <v>38.361196444584699</v>
      </c>
      <c r="D106" s="101">
        <v>0.01</v>
      </c>
      <c r="E106" s="101">
        <v>2.4638039286320002</v>
      </c>
      <c r="F106" s="101">
        <v>9.4802652597427297</v>
      </c>
      <c r="G106" s="101">
        <v>75.680179595947195</v>
      </c>
      <c r="H106" s="101">
        <v>5.7378788948058999</v>
      </c>
      <c r="I106" s="101">
        <v>47.075589179992598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01">
        <v>53</v>
      </c>
      <c r="C108" s="101">
        <v>42.070675629835797</v>
      </c>
      <c r="D108" s="101">
        <v>0.01</v>
      </c>
      <c r="E108" s="101">
        <v>2.9709085913804798</v>
      </c>
      <c r="F108" s="101">
        <v>13.7293264865875</v>
      </c>
      <c r="G108" s="101">
        <v>64.136204528808506</v>
      </c>
      <c r="H108" s="101">
        <v>5.0529323577880803</v>
      </c>
      <c r="I108" s="101">
        <v>36.065541267394998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01">
        <v>54</v>
      </c>
      <c r="C110" s="101">
        <v>36.525835477388803</v>
      </c>
      <c r="D110" s="101">
        <v>0.01</v>
      </c>
      <c r="E110" s="101">
        <v>2.37931837485386</v>
      </c>
      <c r="F110" s="101">
        <v>8.7002126528666501</v>
      </c>
      <c r="G110" s="101">
        <v>65.639305877685501</v>
      </c>
      <c r="H110" s="101">
        <v>5.1876212120056104</v>
      </c>
      <c r="I110" s="101">
        <v>38.052157878875697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01">
        <v>55</v>
      </c>
      <c r="C112" s="101">
        <v>36.326341922466497</v>
      </c>
      <c r="D112" s="101">
        <v>0.01</v>
      </c>
      <c r="E112" s="101">
        <v>2.3890277055593598</v>
      </c>
      <c r="F112" s="101">
        <v>8.9716644745606597</v>
      </c>
      <c r="G112" s="101">
        <v>61.446826171875003</v>
      </c>
      <c r="H112" s="101">
        <v>5.05556197166442</v>
      </c>
      <c r="I112" s="101">
        <v>34.359779548645001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01">
        <v>56</v>
      </c>
      <c r="C114" s="101">
        <v>34.377066832322299</v>
      </c>
      <c r="D114" s="101">
        <v>0.01</v>
      </c>
      <c r="E114" s="101">
        <v>2.1656291438983</v>
      </c>
      <c r="F114" s="101">
        <v>7.55348300933837</v>
      </c>
      <c r="G114" s="101">
        <v>58.993392944335902</v>
      </c>
      <c r="H114" s="101">
        <v>4.7078783035278304</v>
      </c>
      <c r="I114" s="101">
        <v>32.4601432800293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01">
        <v>57</v>
      </c>
      <c r="C116" s="101">
        <v>34.726508654080902</v>
      </c>
      <c r="D116" s="101">
        <v>0.01</v>
      </c>
      <c r="E116" s="101">
        <v>2.3084529409041701</v>
      </c>
      <c r="F116" s="101">
        <v>8.44973922692812</v>
      </c>
      <c r="G116" s="101">
        <v>70.235662841796795</v>
      </c>
      <c r="H116" s="101">
        <v>5.49063591957092</v>
      </c>
      <c r="I116" s="101">
        <v>44.217572402954097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01">
        <v>58</v>
      </c>
      <c r="C118" s="101">
        <v>35.985230519221297</v>
      </c>
      <c r="D118" s="101">
        <v>0.01</v>
      </c>
      <c r="E118" s="101">
        <v>2.5468664902907099</v>
      </c>
      <c r="F118" s="101">
        <v>10.208914885154099</v>
      </c>
      <c r="G118" s="101">
        <v>66.775300598144497</v>
      </c>
      <c r="H118" s="101">
        <v>5.3264105081558197</v>
      </c>
      <c r="I118" s="101">
        <v>41.264430713653503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01">
        <v>59</v>
      </c>
      <c r="C120" s="101">
        <v>34.667224443875803</v>
      </c>
      <c r="D120" s="101">
        <v>0.01</v>
      </c>
      <c r="E120" s="101">
        <v>2.4064817382739099</v>
      </c>
      <c r="F120" s="101">
        <v>9.4028194684248696</v>
      </c>
      <c r="G120" s="101">
        <v>54.984830474853503</v>
      </c>
      <c r="H120" s="101">
        <v>4.4809262275695803</v>
      </c>
      <c r="I120" s="101">
        <v>29.988467025756801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01">
        <v>60</v>
      </c>
      <c r="C122" s="101">
        <v>35.239330291747997</v>
      </c>
      <c r="D122" s="101">
        <v>0.01</v>
      </c>
      <c r="E122" s="101">
        <v>2.6038884795629</v>
      </c>
      <c r="F122" s="101">
        <v>10.492312165407</v>
      </c>
      <c r="G122" s="101">
        <v>66.360395050048794</v>
      </c>
      <c r="H122" s="101">
        <v>5.5902856349945003</v>
      </c>
      <c r="I122" s="101">
        <v>41.877829742431601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01">
        <v>61</v>
      </c>
      <c r="C124" s="101">
        <v>32.873596484844498</v>
      </c>
      <c r="D124" s="101">
        <v>0.01</v>
      </c>
      <c r="E124" s="101">
        <v>2.3570772271889902</v>
      </c>
      <c r="F124" s="101">
        <v>8.6451287269592196</v>
      </c>
      <c r="G124" s="101">
        <v>57.4816696166992</v>
      </c>
      <c r="H124" s="101">
        <v>4.8419959545135498</v>
      </c>
      <c r="I124" s="101">
        <v>33.524263000488197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01">
        <v>62</v>
      </c>
      <c r="C126" s="101">
        <v>31.537093896132198</v>
      </c>
      <c r="D126" s="101">
        <v>0.01</v>
      </c>
      <c r="E126" s="101">
        <v>2.2368651720193702</v>
      </c>
      <c r="F126" s="101">
        <v>7.8244783603228001</v>
      </c>
      <c r="G126" s="101">
        <v>67.297246551513595</v>
      </c>
      <c r="H126" s="101">
        <v>5.5882624149322497</v>
      </c>
      <c r="I126" s="101">
        <v>43.8512660980224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01">
        <v>63</v>
      </c>
      <c r="C128" s="101">
        <v>32.113688248854402</v>
      </c>
      <c r="D128" s="101">
        <v>0.01</v>
      </c>
      <c r="E128" s="101">
        <v>2.3662700102879399</v>
      </c>
      <c r="F128" s="101">
        <v>8.9097397419122508</v>
      </c>
      <c r="G128" s="101">
        <v>55.352770233154203</v>
      </c>
      <c r="H128" s="101">
        <v>4.8314664840698196</v>
      </c>
      <c r="I128" s="101">
        <v>32.403821945190401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01">
        <v>64</v>
      </c>
      <c r="C130" s="101">
        <v>31.495254516601499</v>
      </c>
      <c r="D130" s="101">
        <v>0.01</v>
      </c>
      <c r="E130" s="101">
        <v>2.3649251736127401</v>
      </c>
      <c r="F130" s="101">
        <v>8.7798539033302898</v>
      </c>
      <c r="G130" s="101">
        <v>58.509930419921801</v>
      </c>
      <c r="H130" s="101">
        <v>5.0695775985717697</v>
      </c>
      <c r="I130" s="101">
        <v>36.043770599365203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01">
        <v>65</v>
      </c>
      <c r="C132" s="101">
        <v>29.7122466013981</v>
      </c>
      <c r="D132" s="101">
        <v>0.01</v>
      </c>
      <c r="E132" s="101">
        <v>2.1650657883057201</v>
      </c>
      <c r="F132" s="101">
        <v>7.4773044311083199</v>
      </c>
      <c r="G132" s="101">
        <v>52.594987487792899</v>
      </c>
      <c r="H132" s="101">
        <v>4.5823306560516297</v>
      </c>
      <c r="I132" s="101">
        <v>30.602628898620601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01">
        <v>66</v>
      </c>
      <c r="C134" s="101">
        <v>28.8032327798696</v>
      </c>
      <c r="D134" s="101">
        <v>0.01</v>
      </c>
      <c r="E134" s="101">
        <v>2.1169196642362098</v>
      </c>
      <c r="F134" s="101">
        <v>7.0417340260285597</v>
      </c>
      <c r="G134" s="101">
        <v>66.765126037597597</v>
      </c>
      <c r="H134" s="101">
        <v>5.8640617370605401</v>
      </c>
      <c r="I134" s="101">
        <v>45.256520271301198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01">
        <v>67</v>
      </c>
      <c r="C136" s="101">
        <v>27.6078169162456</v>
      </c>
      <c r="D136" s="101">
        <v>0.01</v>
      </c>
      <c r="E136" s="101">
        <v>1.9851187788523099</v>
      </c>
      <c r="F136" s="101">
        <v>6.3363238756473201</v>
      </c>
      <c r="G136" s="101">
        <v>77.245267105102499</v>
      </c>
      <c r="H136" s="101">
        <v>6.3762874126434301</v>
      </c>
      <c r="I136" s="101">
        <v>56.234170722961402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01">
        <v>68</v>
      </c>
      <c r="C138" s="101">
        <v>27.574533535883901</v>
      </c>
      <c r="D138" s="101">
        <v>0.01</v>
      </c>
      <c r="E138" s="101">
        <v>2.0463746556868898</v>
      </c>
      <c r="F138" s="101">
        <v>6.8018618546999399</v>
      </c>
      <c r="G138" s="101">
        <v>68.358194351196204</v>
      </c>
      <c r="H138" s="101">
        <v>5.8930722236633297</v>
      </c>
      <c r="I138" s="101">
        <v>47.837521171569797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01">
        <v>69</v>
      </c>
      <c r="C140" s="101">
        <v>30.840546828049799</v>
      </c>
      <c r="D140" s="101">
        <v>0.01</v>
      </c>
      <c r="E140" s="101">
        <v>2.5697545271653301</v>
      </c>
      <c r="F140" s="101">
        <v>10.5490929071719</v>
      </c>
      <c r="G140" s="101">
        <v>76.098057937622002</v>
      </c>
      <c r="H140" s="101">
        <v>6.2902766227722102</v>
      </c>
      <c r="I140" s="101">
        <v>56.048647117614699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01">
        <v>70</v>
      </c>
      <c r="C142" s="101">
        <v>26.932963591355499</v>
      </c>
      <c r="D142" s="101">
        <v>0.01</v>
      </c>
      <c r="E142" s="101">
        <v>2.0586914603526698</v>
      </c>
      <c r="F142" s="101">
        <v>7.0985232912577096</v>
      </c>
      <c r="G142" s="101">
        <v>53.8075649261474</v>
      </c>
      <c r="H142" s="101">
        <v>4.7960228919982901</v>
      </c>
      <c r="I142" s="101">
        <v>34.216035842895501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01">
        <v>71</v>
      </c>
      <c r="C144" s="101">
        <v>26.755437704233</v>
      </c>
      <c r="D144" s="101">
        <v>0.01</v>
      </c>
      <c r="E144" s="101">
        <v>2.1759384182783199</v>
      </c>
      <c r="F144" s="101">
        <v>7.3867490474994302</v>
      </c>
      <c r="G144" s="101">
        <v>74.087910461425693</v>
      </c>
      <c r="H144" s="101">
        <v>6.0897254943847603</v>
      </c>
      <c r="I144" s="101">
        <v>54.954794692993097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01">
        <v>72</v>
      </c>
      <c r="C146" s="101">
        <v>28.0485750345083</v>
      </c>
      <c r="D146" s="101">
        <v>0.01</v>
      </c>
      <c r="E146" s="101">
        <v>2.3861550092697099</v>
      </c>
      <c r="F146" s="101">
        <v>9.05449010775639</v>
      </c>
      <c r="G146" s="101">
        <v>57.31734085083</v>
      </c>
      <c r="H146" s="101">
        <v>5.2493323326110799</v>
      </c>
      <c r="I146" s="101">
        <v>38.482819175720202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01">
        <v>73</v>
      </c>
      <c r="C148" s="101">
        <v>25.764134040245601</v>
      </c>
      <c r="D148" s="101">
        <v>0.01</v>
      </c>
      <c r="E148" s="101">
        <v>2.1146270036697299</v>
      </c>
      <c r="F148" s="101">
        <v>7.1003846938793398</v>
      </c>
      <c r="G148" s="101">
        <v>58.3966262817382</v>
      </c>
      <c r="H148" s="101">
        <v>5.28314840793609</v>
      </c>
      <c r="I148" s="101">
        <v>39.933389663696197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01">
        <v>74</v>
      </c>
      <c r="C150" s="101">
        <v>25.426513158357999</v>
      </c>
      <c r="D150" s="101">
        <v>0.01</v>
      </c>
      <c r="E150" s="101">
        <v>2.1507785320281898</v>
      </c>
      <c r="F150" s="101">
        <v>7.14885688745058</v>
      </c>
      <c r="G150" s="101">
        <v>66.590456390380794</v>
      </c>
      <c r="H150" s="101">
        <v>5.8326015949249204</v>
      </c>
      <c r="I150" s="101">
        <v>48.509950637817298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01">
        <v>75</v>
      </c>
      <c r="C152" s="101">
        <v>25.8185570056621</v>
      </c>
      <c r="D152" s="101">
        <v>0.01</v>
      </c>
      <c r="E152" s="101">
        <v>2.2485122038767802</v>
      </c>
      <c r="F152" s="101">
        <v>7.9236893287071801</v>
      </c>
      <c r="G152" s="101">
        <v>56.293204879760701</v>
      </c>
      <c r="H152" s="101">
        <v>5.1069316387176498</v>
      </c>
      <c r="I152" s="101">
        <v>38.6002601623535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01">
        <v>76</v>
      </c>
      <c r="C154" s="101">
        <v>24.6544430072491</v>
      </c>
      <c r="D154" s="101">
        <v>0.01</v>
      </c>
      <c r="E154" s="101">
        <v>2.1027560600867599</v>
      </c>
      <c r="F154" s="101">
        <v>7.1535639304381098</v>
      </c>
      <c r="G154" s="101">
        <v>67.304557037353504</v>
      </c>
      <c r="H154" s="101">
        <v>5.7605702400207504</v>
      </c>
      <c r="I154" s="101">
        <v>50.008398628234801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01">
        <v>77</v>
      </c>
      <c r="C156" s="101">
        <v>24.325330954331601</v>
      </c>
      <c r="D156" s="101">
        <v>0.01</v>
      </c>
      <c r="E156" s="101">
        <v>2.16237659637744</v>
      </c>
      <c r="F156" s="101">
        <v>7.21281034212846</v>
      </c>
      <c r="G156" s="101">
        <v>61.399232482910101</v>
      </c>
      <c r="H156" s="101">
        <v>5.5435638427734304</v>
      </c>
      <c r="I156" s="101">
        <v>44.481993484497004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01">
        <v>78</v>
      </c>
      <c r="C158" s="101">
        <v>25.786007734445398</v>
      </c>
      <c r="D158" s="101">
        <v>0.01</v>
      </c>
      <c r="E158" s="101">
        <v>2.38057407049032</v>
      </c>
      <c r="F158" s="101">
        <v>9.0378466569460301</v>
      </c>
      <c r="G158" s="101">
        <v>54.497600936889597</v>
      </c>
      <c r="H158" s="101">
        <v>5.1493177413940403</v>
      </c>
      <c r="I158" s="101">
        <v>37.925504493713298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01">
        <v>79</v>
      </c>
      <c r="C160" s="101">
        <v>22.885207689725402</v>
      </c>
      <c r="D160" s="101">
        <v>0.01</v>
      </c>
      <c r="E160" s="101">
        <v>2.0076647951052702</v>
      </c>
      <c r="F160" s="101">
        <v>6.4913707421376099</v>
      </c>
      <c r="G160" s="101">
        <v>51.895290374755803</v>
      </c>
      <c r="H160" s="101">
        <v>4.9966810703277504</v>
      </c>
      <c r="I160" s="101">
        <v>35.698409938812198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01">
        <v>80</v>
      </c>
      <c r="C162" s="101">
        <v>24.150272002586899</v>
      </c>
      <c r="D162" s="101">
        <v>0.01</v>
      </c>
      <c r="E162" s="101">
        <v>2.2455372581115101</v>
      </c>
      <c r="F162" s="101">
        <v>8.13112414800203</v>
      </c>
      <c r="G162" s="101">
        <v>66.107592773437503</v>
      </c>
      <c r="H162" s="101">
        <v>5.8507853984832696</v>
      </c>
      <c r="I162" s="101">
        <v>50.274105834960899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01">
        <v>81</v>
      </c>
      <c r="C164" s="101">
        <v>23.9506422923161</v>
      </c>
      <c r="D164" s="101">
        <v>0.01</v>
      </c>
      <c r="E164" s="101">
        <v>2.3142997347391501</v>
      </c>
      <c r="F164" s="101">
        <v>8.2867675652870698</v>
      </c>
      <c r="G164" s="101">
        <v>61.792977142333903</v>
      </c>
      <c r="H164" s="101">
        <v>5.6054368495941098</v>
      </c>
      <c r="I164" s="101">
        <v>46.3016720771789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01">
        <v>82</v>
      </c>
      <c r="C166" s="101">
        <v>22.9372992148766</v>
      </c>
      <c r="D166" s="101">
        <v>0.01</v>
      </c>
      <c r="E166" s="101">
        <v>2.1927465017025201</v>
      </c>
      <c r="F166" s="101">
        <v>7.5754948762746901</v>
      </c>
      <c r="G166" s="101">
        <v>48.802252197265602</v>
      </c>
      <c r="H166" s="101">
        <v>4.7513583660125702</v>
      </c>
      <c r="I166" s="101">
        <v>33.5813881874084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01">
        <v>83</v>
      </c>
      <c r="C168" s="101">
        <v>22.899768315828702</v>
      </c>
      <c r="D168" s="101">
        <v>0.01</v>
      </c>
      <c r="E168" s="101">
        <v>2.2313080200782101</v>
      </c>
      <c r="F168" s="101">
        <v>7.8054046447460399</v>
      </c>
      <c r="G168" s="101">
        <v>63.892997741699197</v>
      </c>
      <c r="H168" s="101">
        <v>5.7101479053497304</v>
      </c>
      <c r="I168" s="101">
        <v>48.950302696228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01">
        <v>84</v>
      </c>
      <c r="C170" s="101">
        <v>21.0290655722984</v>
      </c>
      <c r="D170" s="101">
        <v>0.01</v>
      </c>
      <c r="E170" s="101">
        <v>2.0150526670309201</v>
      </c>
      <c r="F170" s="101">
        <v>6.2392280743672197</v>
      </c>
      <c r="G170" s="101">
        <v>56.623686218261703</v>
      </c>
      <c r="H170" s="101">
        <v>5.2661816596984803</v>
      </c>
      <c r="I170" s="101">
        <v>42.004843902587801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01">
        <v>85</v>
      </c>
      <c r="C172" s="101">
        <v>20.344185755803</v>
      </c>
      <c r="D172" s="101">
        <v>0.01</v>
      </c>
      <c r="E172" s="101">
        <v>1.91178188415674</v>
      </c>
      <c r="F172" s="101">
        <v>5.89502088840191</v>
      </c>
      <c r="G172" s="101">
        <v>60.868881607055599</v>
      </c>
      <c r="H172" s="101">
        <v>5.4865258693695003</v>
      </c>
      <c r="I172" s="101">
        <v>46.600351715087797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01">
        <v>86</v>
      </c>
      <c r="C174" s="101">
        <v>20.413478411160899</v>
      </c>
      <c r="D174" s="101">
        <v>0.01</v>
      </c>
      <c r="E174" s="101">
        <v>1.9860317156864999</v>
      </c>
      <c r="F174" s="101">
        <v>6.3086759127103296</v>
      </c>
      <c r="G174" s="101">
        <v>68.297662353515605</v>
      </c>
      <c r="H174" s="101">
        <v>5.89699764251709</v>
      </c>
      <c r="I174" s="101">
        <v>54.3695972442626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01">
        <v>87</v>
      </c>
      <c r="C176" s="101">
        <v>22.761507694537801</v>
      </c>
      <c r="D176" s="101">
        <v>0.01</v>
      </c>
      <c r="E176" s="101">
        <v>2.3624589855854299</v>
      </c>
      <c r="F176" s="101">
        <v>8.9790555238723702</v>
      </c>
      <c r="G176" s="101">
        <v>50.322374725341703</v>
      </c>
      <c r="H176" s="101">
        <v>4.9908472299575797</v>
      </c>
      <c r="I176" s="101">
        <v>36.690588283538801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01">
        <v>88</v>
      </c>
      <c r="C178" s="101">
        <v>21.5449158595158</v>
      </c>
      <c r="D178" s="101">
        <v>0.01</v>
      </c>
      <c r="E178" s="101">
        <v>2.2615122107359</v>
      </c>
      <c r="F178" s="101">
        <v>8.0455669623154797</v>
      </c>
      <c r="G178" s="101">
        <v>45.926458740234303</v>
      </c>
      <c r="H178" s="101">
        <v>4.7088633537292397</v>
      </c>
      <c r="I178" s="101">
        <v>32.565977859497004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01">
        <v>89</v>
      </c>
      <c r="C180" s="101">
        <v>20.958154311546899</v>
      </c>
      <c r="D180" s="101">
        <v>0.01</v>
      </c>
      <c r="E180" s="101">
        <v>2.2340024663851801</v>
      </c>
      <c r="F180" s="101">
        <v>7.7307044267654401</v>
      </c>
      <c r="G180" s="101">
        <v>60.516505432128902</v>
      </c>
      <c r="H180" s="101">
        <v>5.6317933559417703</v>
      </c>
      <c r="I180" s="101">
        <v>47.434801673889098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01">
        <v>90</v>
      </c>
      <c r="C182" s="101">
        <v>20.970525851616401</v>
      </c>
      <c r="D182" s="101">
        <v>0.01</v>
      </c>
      <c r="E182" s="101">
        <v>2.2727056970963102</v>
      </c>
      <c r="F182" s="101">
        <v>8.0218887604199907</v>
      </c>
      <c r="G182" s="101">
        <v>47.784675216674799</v>
      </c>
      <c r="H182" s="101">
        <v>4.9041674137115399</v>
      </c>
      <c r="I182" s="101">
        <v>34.974819183349602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01">
        <v>91</v>
      </c>
      <c r="C184" s="101">
        <v>19.9109857999361</v>
      </c>
      <c r="D184" s="101">
        <v>0.01</v>
      </c>
      <c r="E184" s="101">
        <v>2.1586150481150699</v>
      </c>
      <c r="F184" s="101">
        <v>7.2261948677209702</v>
      </c>
      <c r="G184" s="101">
        <v>46.082671356201097</v>
      </c>
      <c r="H184" s="101">
        <v>4.8611863136291502</v>
      </c>
      <c r="I184" s="101">
        <v>33.529117679595899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01">
        <v>92</v>
      </c>
      <c r="C186" s="101">
        <v>23.958175659179599</v>
      </c>
      <c r="D186" s="101">
        <v>0.01</v>
      </c>
      <c r="E186" s="101">
        <v>2.69551948859141</v>
      </c>
      <c r="F186" s="101">
        <v>11.511738107754599</v>
      </c>
      <c r="G186" s="101">
        <v>65.354598617553705</v>
      </c>
      <c r="H186" s="101">
        <v>6.1020388603210396</v>
      </c>
      <c r="I186" s="101">
        <v>53.018316841125397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01">
        <v>93</v>
      </c>
      <c r="C188" s="101">
        <v>19.258419953859701</v>
      </c>
      <c r="D188" s="101">
        <v>0.01</v>
      </c>
      <c r="E188" s="101">
        <v>2.08179392264439</v>
      </c>
      <c r="F188" s="101">
        <v>7.0096596387716401</v>
      </c>
      <c r="G188" s="101">
        <v>52.519429206848102</v>
      </c>
      <c r="H188" s="101">
        <v>5.2275603294372504</v>
      </c>
      <c r="I188" s="101">
        <v>40.382459354400602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01">
        <v>94</v>
      </c>
      <c r="C190" s="101">
        <v>21.635594257941602</v>
      </c>
      <c r="D190" s="101">
        <v>0.01</v>
      </c>
      <c r="E190" s="101">
        <v>2.5232021808624201</v>
      </c>
      <c r="F190" s="101">
        <v>9.6172308830114499</v>
      </c>
      <c r="G190" s="101">
        <v>47.302567291259699</v>
      </c>
      <c r="H190" s="101">
        <v>4.8044845104217497</v>
      </c>
      <c r="I190" s="101">
        <v>35.412544536590502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01">
        <v>95</v>
      </c>
      <c r="C192" s="101">
        <v>19.683275406177199</v>
      </c>
      <c r="D192" s="101">
        <v>0.01</v>
      </c>
      <c r="E192" s="101">
        <v>2.2494707886989298</v>
      </c>
      <c r="F192" s="101">
        <v>7.8958807174976</v>
      </c>
      <c r="G192" s="101">
        <v>49.916055488586402</v>
      </c>
      <c r="H192" s="101">
        <v>5.0257855415344199</v>
      </c>
      <c r="I192" s="101">
        <v>38.237917709350498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01">
        <v>96</v>
      </c>
      <c r="C194" s="101">
        <v>18.563547097719599</v>
      </c>
      <c r="D194" s="101">
        <v>0.01</v>
      </c>
      <c r="E194" s="101">
        <v>2.1122288474669801</v>
      </c>
      <c r="F194" s="101">
        <v>6.9794384241104099</v>
      </c>
      <c r="G194" s="101">
        <v>46.610715866088803</v>
      </c>
      <c r="H194" s="101">
        <v>4.9464469909667903</v>
      </c>
      <c r="I194" s="101">
        <v>35.132670402526799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01">
        <v>97</v>
      </c>
      <c r="C196" s="101">
        <v>20.8487106469961</v>
      </c>
      <c r="D196" s="101">
        <v>0.01</v>
      </c>
      <c r="E196" s="101">
        <v>2.49520453122945</v>
      </c>
      <c r="F196" s="101">
        <v>9.4823066454667302</v>
      </c>
      <c r="G196" s="101">
        <v>57.316420745849598</v>
      </c>
      <c r="H196" s="101">
        <v>5.8351364135742099</v>
      </c>
      <c r="I196" s="101">
        <v>46.058315277099602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01">
        <v>98</v>
      </c>
      <c r="C198" s="101">
        <v>17.8475572145902</v>
      </c>
      <c r="D198" s="101">
        <v>0.01</v>
      </c>
      <c r="E198" s="101">
        <v>2.03022023347707</v>
      </c>
      <c r="F198" s="101">
        <v>6.6481320216105502</v>
      </c>
      <c r="G198" s="101">
        <v>51.550199127197203</v>
      </c>
      <c r="H198" s="101">
        <v>5.4863585948943996</v>
      </c>
      <c r="I198" s="101">
        <v>40.415638923644998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01">
        <v>99</v>
      </c>
      <c r="C200" s="101">
        <v>17.877483404599701</v>
      </c>
      <c r="D200" s="101">
        <v>0.01</v>
      </c>
      <c r="E200" s="101">
        <v>2.0819182074986902</v>
      </c>
      <c r="F200" s="101">
        <v>6.8343854042199901</v>
      </c>
      <c r="G200" s="101">
        <v>51.866477966308501</v>
      </c>
      <c r="H200" s="101">
        <v>5.3949172496795601</v>
      </c>
      <c r="I200" s="101">
        <v>40.927016592025701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01">
        <v>100</v>
      </c>
      <c r="C202" s="101">
        <v>17.787412973550602</v>
      </c>
      <c r="D202" s="101">
        <v>0.01</v>
      </c>
      <c r="E202" s="101">
        <v>2.0646017102094798</v>
      </c>
      <c r="F202" s="101">
        <v>6.9469527556345998</v>
      </c>
      <c r="G202" s="101">
        <v>47.088101196289003</v>
      </c>
      <c r="H202" s="101">
        <v>5.2328642368316602</v>
      </c>
      <c r="I202" s="101">
        <v>36.352950668334898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01">
        <v>101</v>
      </c>
      <c r="C204" s="101">
        <v>19.603241480313802</v>
      </c>
      <c r="D204" s="101">
        <v>0.01</v>
      </c>
      <c r="E204" s="101">
        <v>2.3612333994645298</v>
      </c>
      <c r="F204" s="101">
        <v>8.9622838680560708</v>
      </c>
      <c r="G204" s="101">
        <v>46.599340438842702</v>
      </c>
      <c r="H204" s="101">
        <v>5.14865264892578</v>
      </c>
      <c r="I204" s="101">
        <v>36.048754310607897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01">
        <v>102</v>
      </c>
      <c r="C206" s="101">
        <v>17.899141605083699</v>
      </c>
      <c r="D206" s="101">
        <v>0.01</v>
      </c>
      <c r="E206" s="101">
        <v>2.1633458733558601</v>
      </c>
      <c r="F206" s="101">
        <v>7.4256945573366604</v>
      </c>
      <c r="G206" s="101">
        <v>47.1746723175048</v>
      </c>
      <c r="H206" s="101">
        <v>5.1041090488433802</v>
      </c>
      <c r="I206" s="101">
        <v>36.771903324127102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01">
        <v>103</v>
      </c>
      <c r="C208" s="101">
        <v>19.019999980926499</v>
      </c>
      <c r="D208" s="101">
        <v>0.01</v>
      </c>
      <c r="E208" s="101">
        <v>2.3344910557453402</v>
      </c>
      <c r="F208" s="101">
        <v>8.6763461094636192</v>
      </c>
      <c r="G208" s="101">
        <v>69.370501708984307</v>
      </c>
      <c r="H208" s="101">
        <v>6.3565572261810299</v>
      </c>
      <c r="I208" s="101">
        <v>59.093949127197199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01">
        <v>104</v>
      </c>
      <c r="C210" s="101">
        <v>16.934310069450898</v>
      </c>
      <c r="D210" s="101">
        <v>0.01</v>
      </c>
      <c r="E210" s="101">
        <v>2.0461573142271701</v>
      </c>
      <c r="F210" s="101">
        <v>6.7524205354543803</v>
      </c>
      <c r="G210" s="101">
        <v>48.319578170776303</v>
      </c>
      <c r="H210" s="101">
        <v>5.1734814643859801</v>
      </c>
      <c r="I210" s="101">
        <v>38.248223686218203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01">
        <v>105</v>
      </c>
      <c r="C212" s="101">
        <v>15.620798991276599</v>
      </c>
      <c r="D212" s="101">
        <v>0.01</v>
      </c>
      <c r="E212" s="101">
        <v>1.8732414795802099</v>
      </c>
      <c r="F212" s="101">
        <v>5.64850301925952</v>
      </c>
      <c r="G212" s="101">
        <v>48.276335144042903</v>
      </c>
      <c r="H212" s="101">
        <v>5.2979808807372999</v>
      </c>
      <c r="I212" s="101">
        <v>38.4116164684295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01">
        <v>106</v>
      </c>
      <c r="C214" s="101">
        <v>18.071939211625299</v>
      </c>
      <c r="D214" s="101">
        <v>0.01</v>
      </c>
      <c r="E214" s="101">
        <v>2.2192148566246002</v>
      </c>
      <c r="F214" s="101">
        <v>8.3020244286610492</v>
      </c>
      <c r="G214" s="101">
        <v>42.6064386367797</v>
      </c>
      <c r="H214" s="101">
        <v>4.8675409317016598</v>
      </c>
      <c r="I214" s="101">
        <v>32.927101421356198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01">
        <v>107</v>
      </c>
      <c r="C216" s="101">
        <v>17.677720179924599</v>
      </c>
      <c r="D216" s="101">
        <v>0.01</v>
      </c>
      <c r="E216" s="101">
        <v>2.2364301039622299</v>
      </c>
      <c r="F216" s="101">
        <v>8.0512062953068604</v>
      </c>
      <c r="G216" s="101">
        <v>47.117636299133302</v>
      </c>
      <c r="H216" s="101">
        <v>5.1477726221084597</v>
      </c>
      <c r="I216" s="101">
        <v>37.534016990661598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01">
        <v>108</v>
      </c>
      <c r="C218" s="101">
        <v>16.0648351082435</v>
      </c>
      <c r="D218" s="101">
        <v>0.01</v>
      </c>
      <c r="E218" s="101">
        <v>2.0284017920494</v>
      </c>
      <c r="F218" s="101">
        <v>6.5640330131237299</v>
      </c>
      <c r="G218" s="101">
        <v>45.344512176513597</v>
      </c>
      <c r="H218" s="101">
        <v>5.0514873504638604</v>
      </c>
      <c r="I218" s="101">
        <v>35.921864318847597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01">
        <v>109</v>
      </c>
      <c r="C220" s="101">
        <v>18.0260034341078</v>
      </c>
      <c r="D220" s="101">
        <v>0.01</v>
      </c>
      <c r="E220" s="101">
        <v>2.3396259913077699</v>
      </c>
      <c r="F220" s="101">
        <v>8.5901593611790492</v>
      </c>
      <c r="G220" s="101">
        <v>40.119769477844201</v>
      </c>
      <c r="H220" s="101">
        <v>4.6482594013214102</v>
      </c>
      <c r="I220" s="101">
        <v>30.7073705673217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01">
        <v>110</v>
      </c>
      <c r="C222" s="101">
        <v>18.717619749215899</v>
      </c>
      <c r="D222" s="101">
        <v>0.01</v>
      </c>
      <c r="E222" s="101">
        <v>2.41287313057826</v>
      </c>
      <c r="F222" s="101">
        <v>9.1508352573101295</v>
      </c>
      <c r="G222" s="101">
        <v>58.519875717163004</v>
      </c>
      <c r="H222" s="101">
        <v>5.7940489530563299</v>
      </c>
      <c r="I222" s="101">
        <v>48.773648548126197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01">
        <v>111</v>
      </c>
      <c r="C224" s="101">
        <v>21.255009687863801</v>
      </c>
      <c r="D224" s="101">
        <v>0.01</v>
      </c>
      <c r="E224" s="101">
        <v>2.6590179617588299</v>
      </c>
      <c r="F224" s="101">
        <v>11.238993883132901</v>
      </c>
      <c r="G224" s="101">
        <v>39.517925643920897</v>
      </c>
      <c r="H224" s="101">
        <v>4.3508548736572203</v>
      </c>
      <c r="I224" s="101">
        <v>29.005052375793401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01">
        <v>112</v>
      </c>
      <c r="C226" s="101">
        <v>20.182932890378499</v>
      </c>
      <c r="D226" s="101">
        <v>0.01</v>
      </c>
      <c r="E226" s="101">
        <v>2.3962851029175898</v>
      </c>
      <c r="F226" s="101">
        <v>9.4416220096441403</v>
      </c>
      <c r="G226" s="101">
        <v>47.688563156127898</v>
      </c>
      <c r="H226" s="101">
        <v>5.1886677265167203</v>
      </c>
      <c r="I226" s="101">
        <v>36.870851230621298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01">
        <v>113</v>
      </c>
      <c r="C228" s="101">
        <v>17.423379641312799</v>
      </c>
      <c r="D228" s="101">
        <v>0.01</v>
      </c>
      <c r="E228" s="101">
        <v>2.0732252781207698</v>
      </c>
      <c r="F228" s="101">
        <v>6.6700813861993602</v>
      </c>
      <c r="G228" s="101">
        <v>65.778546142578094</v>
      </c>
      <c r="H228" s="101">
        <v>6.18934020996093</v>
      </c>
      <c r="I228" s="101">
        <v>55.113727092742899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01">
        <v>114</v>
      </c>
      <c r="C230" s="101">
        <v>18.722344105060198</v>
      </c>
      <c r="D230" s="101">
        <v>0.01</v>
      </c>
      <c r="E230" s="101">
        <v>2.2969541320433899</v>
      </c>
      <c r="F230" s="101">
        <v>8.1567709170855007</v>
      </c>
      <c r="G230" s="101">
        <v>49.536670684814403</v>
      </c>
      <c r="H230" s="101">
        <v>5.1195144176483103</v>
      </c>
      <c r="I230" s="101">
        <v>39.085937213897701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01">
        <v>115</v>
      </c>
      <c r="C232" s="101">
        <v>18.858896548931401</v>
      </c>
      <c r="D232" s="101">
        <v>0.01</v>
      </c>
      <c r="E232" s="101">
        <v>2.3158598656837701</v>
      </c>
      <c r="F232" s="101">
        <v>8.5170509998614907</v>
      </c>
      <c r="G232" s="101">
        <v>48.0050659179687</v>
      </c>
      <c r="H232" s="101">
        <v>5.1699592590331997</v>
      </c>
      <c r="I232" s="101">
        <v>37.772295475006104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01">
        <v>116</v>
      </c>
      <c r="C234" s="101">
        <v>18.661420602064801</v>
      </c>
      <c r="D234" s="101">
        <v>0.01</v>
      </c>
      <c r="E234" s="101">
        <v>2.3441152939429601</v>
      </c>
      <c r="F234" s="101">
        <v>8.5339397192001307</v>
      </c>
      <c r="G234" s="101">
        <v>67.1788623809814</v>
      </c>
      <c r="H234" s="101">
        <v>6.4908479213714596</v>
      </c>
      <c r="I234" s="101">
        <v>57.164078330993597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01">
        <v>117</v>
      </c>
      <c r="C236" s="101">
        <v>16.617836181933999</v>
      </c>
      <c r="D236" s="101">
        <v>0.01</v>
      </c>
      <c r="E236" s="101">
        <v>2.0846208517367999</v>
      </c>
      <c r="F236" s="101">
        <v>6.71325883498558</v>
      </c>
      <c r="G236" s="101">
        <v>44.635973167419401</v>
      </c>
      <c r="H236" s="101">
        <v>4.86263058185577</v>
      </c>
      <c r="I236" s="101">
        <v>34.8411208629608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01">
        <v>118</v>
      </c>
      <c r="C238" s="101">
        <v>17.864252017094501</v>
      </c>
      <c r="D238" s="101">
        <v>0.01</v>
      </c>
      <c r="E238" s="101">
        <v>2.2305918290064799</v>
      </c>
      <c r="F238" s="101">
        <v>8.0070300560731091</v>
      </c>
      <c r="G238" s="101">
        <v>54.691703796386697</v>
      </c>
      <c r="H238" s="101">
        <v>5.8348842620849597</v>
      </c>
      <c r="I238" s="101">
        <v>44.800691223144497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01">
        <v>119</v>
      </c>
      <c r="C240" s="101">
        <v>17.323619659130301</v>
      </c>
      <c r="D240" s="101">
        <v>0.01</v>
      </c>
      <c r="E240" s="101">
        <v>2.1722029493405199</v>
      </c>
      <c r="F240" s="101">
        <v>7.5108433319972097</v>
      </c>
      <c r="G240" s="101">
        <v>61.594801330566398</v>
      </c>
      <c r="H240" s="101">
        <v>6.1889708995818999</v>
      </c>
      <c r="I240" s="101">
        <v>51.870011138915999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01">
        <v>120</v>
      </c>
      <c r="C242" s="101">
        <v>16.931303134331301</v>
      </c>
      <c r="D242" s="101">
        <v>0.01</v>
      </c>
      <c r="E242" s="101">
        <v>2.1199253843380799</v>
      </c>
      <c r="F242" s="101">
        <v>7.2475108825243399</v>
      </c>
      <c r="G242" s="101">
        <v>42.250154876708898</v>
      </c>
      <c r="H242" s="101">
        <v>4.8137399196624697</v>
      </c>
      <c r="I242" s="101">
        <v>32.627243900299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01">
        <v>121</v>
      </c>
      <c r="C244" s="101">
        <v>19.616425881019001</v>
      </c>
      <c r="D244" s="101">
        <v>0.01</v>
      </c>
      <c r="E244" s="101">
        <v>2.5183813755328801</v>
      </c>
      <c r="F244" s="101">
        <v>10.065831734583901</v>
      </c>
      <c r="G244" s="101">
        <v>42.724100112915004</v>
      </c>
      <c r="H244" s="101">
        <v>4.7859493017196604</v>
      </c>
      <c r="I244" s="101">
        <v>33.246416425704901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01">
        <v>122</v>
      </c>
      <c r="C246" s="101">
        <v>18.0032595854539</v>
      </c>
      <c r="D246" s="101">
        <v>0.01</v>
      </c>
      <c r="E246" s="101">
        <v>2.3259229339086001</v>
      </c>
      <c r="F246" s="101">
        <v>8.5637960158861599</v>
      </c>
      <c r="G246" s="101">
        <v>43.555116271972601</v>
      </c>
      <c r="H246" s="101">
        <v>4.9790256023406902</v>
      </c>
      <c r="I246" s="101">
        <v>34.132738304138101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01">
        <v>123</v>
      </c>
      <c r="C248" s="101">
        <v>18.024761896866998</v>
      </c>
      <c r="D248" s="101">
        <v>0.01</v>
      </c>
      <c r="E248" s="101">
        <v>2.3686266495631201</v>
      </c>
      <c r="F248" s="101">
        <v>8.6334606133974496</v>
      </c>
      <c r="G248" s="101">
        <v>43.7234775543212</v>
      </c>
      <c r="H248" s="101">
        <v>5.0405550718307497</v>
      </c>
      <c r="I248" s="101">
        <v>34.382147741317702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01">
        <v>124</v>
      </c>
      <c r="C250" s="101">
        <v>16.4088078645559</v>
      </c>
      <c r="D250" s="101">
        <v>0.01</v>
      </c>
      <c r="E250" s="101">
        <v>2.12664362558951</v>
      </c>
      <c r="F250" s="101">
        <v>7.1374562611946697</v>
      </c>
      <c r="G250" s="101">
        <v>44.885091781616197</v>
      </c>
      <c r="H250" s="101">
        <v>4.8946487426757797</v>
      </c>
      <c r="I250" s="101">
        <v>35.7005504608154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01">
        <v>125</v>
      </c>
      <c r="C252" s="101">
        <v>17.385467345897901</v>
      </c>
      <c r="D252" s="101">
        <v>0.01</v>
      </c>
      <c r="E252" s="101">
        <v>2.2384928785837599</v>
      </c>
      <c r="F252" s="101">
        <v>8.2850509973672697</v>
      </c>
      <c r="G252" s="101">
        <v>36.722455215454097</v>
      </c>
      <c r="H252" s="101">
        <v>4.1852507591247496</v>
      </c>
      <c r="I252" s="101">
        <v>27.708680725097601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01">
        <v>126</v>
      </c>
      <c r="C254" s="101">
        <v>15.002608519334</v>
      </c>
      <c r="D254" s="101">
        <v>0.01</v>
      </c>
      <c r="E254" s="101">
        <v>1.94254351120728</v>
      </c>
      <c r="F254" s="101">
        <v>6.0664930802125197</v>
      </c>
      <c r="G254" s="101">
        <v>36.015782546997002</v>
      </c>
      <c r="H254" s="101">
        <v>4.2921501159667903</v>
      </c>
      <c r="I254" s="101">
        <v>27.166703605651801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01">
        <v>127</v>
      </c>
      <c r="C256" s="101">
        <v>15.594693807455201</v>
      </c>
      <c r="D256" s="101">
        <v>0.01</v>
      </c>
      <c r="E256" s="101">
        <v>2.0373309071247299</v>
      </c>
      <c r="F256" s="101">
        <v>6.7705311500109104</v>
      </c>
      <c r="G256" s="101">
        <v>35.728710174560497</v>
      </c>
      <c r="H256" s="101">
        <v>4.3090320825576702</v>
      </c>
      <c r="I256" s="101">
        <v>26.924581241607601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01">
        <v>128</v>
      </c>
      <c r="C258" s="101">
        <v>15.752145583813</v>
      </c>
      <c r="D258" s="101">
        <v>0.01</v>
      </c>
      <c r="E258" s="101">
        <v>2.1317788500052202</v>
      </c>
      <c r="F258" s="101">
        <v>6.93324940021221</v>
      </c>
      <c r="G258" s="101">
        <v>35.408137512206999</v>
      </c>
      <c r="H258" s="101">
        <v>4.18242273330688</v>
      </c>
      <c r="I258" s="101">
        <v>26.5362460136413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01">
        <v>129</v>
      </c>
      <c r="C260" s="101">
        <v>16.979503118074799</v>
      </c>
      <c r="D260" s="101">
        <v>0.01</v>
      </c>
      <c r="E260" s="101">
        <v>2.2239672266519901</v>
      </c>
      <c r="F260" s="101">
        <v>8.1188701482919505</v>
      </c>
      <c r="G260" s="101">
        <v>46.6391836166381</v>
      </c>
      <c r="H260" s="101">
        <v>5.06993753910064</v>
      </c>
      <c r="I260" s="101">
        <v>37.798392701148899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01">
        <v>130</v>
      </c>
      <c r="C262" s="101">
        <v>16.068614996396501</v>
      </c>
      <c r="D262" s="101">
        <v>0.01</v>
      </c>
      <c r="E262" s="101">
        <v>2.16948584868357</v>
      </c>
      <c r="F262" s="101">
        <v>7.2427465732281</v>
      </c>
      <c r="G262" s="101">
        <v>41.673150062561</v>
      </c>
      <c r="H262" s="101">
        <v>4.6906477689742996</v>
      </c>
      <c r="I262" s="101">
        <v>32.877964305877597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01">
        <v>131</v>
      </c>
      <c r="C264" s="101">
        <v>16.8723619901216</v>
      </c>
      <c r="D264" s="101">
        <v>0.01</v>
      </c>
      <c r="E264" s="101">
        <v>2.2670647043448202</v>
      </c>
      <c r="F264" s="101">
        <v>8.0067620735902008</v>
      </c>
      <c r="G264" s="101">
        <v>41.845471191406197</v>
      </c>
      <c r="H264" s="101">
        <v>4.7031691789626997</v>
      </c>
      <c r="I264" s="101">
        <v>32.949360942840499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01">
        <v>132</v>
      </c>
      <c r="C266" s="101">
        <v>14.741974427149801</v>
      </c>
      <c r="D266" s="101">
        <v>0.01</v>
      </c>
      <c r="E266" s="101">
        <v>1.8814098880841099</v>
      </c>
      <c r="F266" s="101">
        <v>5.8233549640728803</v>
      </c>
      <c r="G266" s="101">
        <v>48.648660659790004</v>
      </c>
      <c r="H266" s="101">
        <v>5.3914258003234803</v>
      </c>
      <c r="I266" s="101">
        <v>39.6755319595336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01">
        <v>133</v>
      </c>
      <c r="C268" s="101">
        <v>17.3958216813894</v>
      </c>
      <c r="D268" s="101">
        <v>0.01</v>
      </c>
      <c r="E268" s="101">
        <v>2.2856434216866099</v>
      </c>
      <c r="F268" s="101">
        <v>8.3109856202052192</v>
      </c>
      <c r="G268" s="101">
        <v>35.107254791259699</v>
      </c>
      <c r="H268" s="101">
        <v>4.0241403102874704</v>
      </c>
      <c r="I268" s="101">
        <v>25.812265586853002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01">
        <v>134</v>
      </c>
      <c r="C270" s="101">
        <v>16.780570873847299</v>
      </c>
      <c r="D270" s="101">
        <v>0.01</v>
      </c>
      <c r="E270" s="101">
        <v>2.2019179646785401</v>
      </c>
      <c r="F270" s="101">
        <v>7.4376858931321301</v>
      </c>
      <c r="G270" s="101">
        <v>45.652156829833899</v>
      </c>
      <c r="H270" s="101">
        <v>4.9272636413574196</v>
      </c>
      <c r="I270" s="101">
        <v>36.338357162475504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01">
        <v>135</v>
      </c>
      <c r="C272" s="101">
        <v>19.629494226895801</v>
      </c>
      <c r="D272" s="101">
        <v>0.01</v>
      </c>
      <c r="E272" s="101">
        <v>2.59042298335295</v>
      </c>
      <c r="F272" s="101">
        <v>10.3996844154137</v>
      </c>
      <c r="G272" s="101">
        <v>61.1221967697143</v>
      </c>
      <c r="H272" s="101">
        <v>5.7892617464065497</v>
      </c>
      <c r="I272" s="101">
        <v>51.972374534606899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01">
        <v>136</v>
      </c>
      <c r="C274" s="101">
        <v>18.787688695467399</v>
      </c>
      <c r="D274" s="101">
        <v>0.01</v>
      </c>
      <c r="E274" s="101">
        <v>2.42875670469724</v>
      </c>
      <c r="F274" s="101">
        <v>9.6674227164341797</v>
      </c>
      <c r="G274" s="101">
        <v>44.230394935607897</v>
      </c>
      <c r="H274" s="101">
        <v>4.7378227710723797</v>
      </c>
      <c r="I274" s="101">
        <v>35.096518325805597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01">
        <v>137</v>
      </c>
      <c r="C276" s="101">
        <v>15.447248862339899</v>
      </c>
      <c r="D276" s="101">
        <v>0.01</v>
      </c>
      <c r="E276" s="101">
        <v>2.0014272561440101</v>
      </c>
      <c r="F276" s="101">
        <v>6.2685545682907096</v>
      </c>
      <c r="G276" s="101">
        <v>57.916751861572202</v>
      </c>
      <c r="H276" s="101">
        <v>5.6193231105804404</v>
      </c>
      <c r="I276" s="101">
        <v>48.696908378601002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01">
        <v>138</v>
      </c>
      <c r="C278" s="101">
        <v>15.5388914254995</v>
      </c>
      <c r="D278" s="101">
        <v>0.01</v>
      </c>
      <c r="E278" s="101">
        <v>2.0156863056696301</v>
      </c>
      <c r="F278" s="101">
        <v>6.3457693136655298</v>
      </c>
      <c r="G278" s="101">
        <v>40.282251167297296</v>
      </c>
      <c r="H278" s="101">
        <v>4.8062264680862397</v>
      </c>
      <c r="I278" s="101">
        <v>31.169484639167699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01">
        <v>139</v>
      </c>
      <c r="C280" s="101">
        <v>15.980668288010801</v>
      </c>
      <c r="D280" s="101">
        <v>0.01</v>
      </c>
      <c r="E280" s="101">
        <v>2.1504538105084299</v>
      </c>
      <c r="F280" s="101">
        <v>6.98408155257885</v>
      </c>
      <c r="G280" s="101">
        <v>34.987186050414998</v>
      </c>
      <c r="H280" s="101">
        <v>4.0974386215209897</v>
      </c>
      <c r="I280" s="101">
        <v>26.100374794006299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01">
        <v>140</v>
      </c>
      <c r="C282" s="101">
        <v>16.056984681349501</v>
      </c>
      <c r="D282" s="101">
        <v>0.01</v>
      </c>
      <c r="E282" s="101">
        <v>2.1101485353249698</v>
      </c>
      <c r="F282" s="101">
        <v>7.2669559808877802</v>
      </c>
      <c r="G282" s="101">
        <v>47.0885208129882</v>
      </c>
      <c r="H282" s="101">
        <v>5.2105745315551699</v>
      </c>
      <c r="I282" s="101">
        <v>38.398148107528598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01">
        <v>141</v>
      </c>
      <c r="C284" s="101">
        <v>17.446798397944502</v>
      </c>
      <c r="D284" s="101">
        <v>0.01</v>
      </c>
      <c r="E284" s="101">
        <v>2.40936708908814</v>
      </c>
      <c r="F284" s="101">
        <v>8.8355855208176806</v>
      </c>
      <c r="G284" s="101">
        <v>43.043682479858397</v>
      </c>
      <c r="H284" s="101">
        <v>4.54178339242935</v>
      </c>
      <c r="I284" s="101">
        <v>34.497651433944696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01">
        <v>142</v>
      </c>
      <c r="C286" s="101">
        <v>16.1517497942997</v>
      </c>
      <c r="D286" s="101">
        <v>0.01</v>
      </c>
      <c r="E286" s="101">
        <v>2.2188656972004801</v>
      </c>
      <c r="F286" s="101">
        <v>7.6673551064271104</v>
      </c>
      <c r="G286" s="101">
        <v>47.941287231445301</v>
      </c>
      <c r="H286" s="101">
        <v>5.0313117504119802</v>
      </c>
      <c r="I286" s="101">
        <v>39.516201019287102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01">
        <v>143</v>
      </c>
      <c r="C288" s="101">
        <v>15.051875481238699</v>
      </c>
      <c r="D288" s="101">
        <v>0.01</v>
      </c>
      <c r="E288" s="101">
        <v>2.0462653453533401</v>
      </c>
      <c r="F288" s="101">
        <v>6.6545189160567002</v>
      </c>
      <c r="G288" s="101">
        <v>51.900999259948698</v>
      </c>
      <c r="H288" s="101">
        <v>5.4101665019988996</v>
      </c>
      <c r="I288" s="101">
        <v>43.55524892807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01">
        <v>144</v>
      </c>
      <c r="C290" s="101">
        <v>15.130973265721201</v>
      </c>
      <c r="D290" s="101">
        <v>0.01</v>
      </c>
      <c r="E290" s="101">
        <v>2.0711012482643101</v>
      </c>
      <c r="F290" s="101">
        <v>6.8720640769371597</v>
      </c>
      <c r="G290" s="101">
        <v>56.948746490478499</v>
      </c>
      <c r="H290" s="101">
        <v>5.5664737701415996</v>
      </c>
      <c r="I290" s="101">
        <v>48.775644493103002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01">
        <v>145</v>
      </c>
      <c r="C292" s="101">
        <v>17.8572454085716</v>
      </c>
      <c r="D292" s="101">
        <v>0.01</v>
      </c>
      <c r="E292" s="101">
        <v>2.4366030555505001</v>
      </c>
      <c r="F292" s="101">
        <v>9.7151501362140298</v>
      </c>
      <c r="G292" s="101">
        <v>53.732271385192803</v>
      </c>
      <c r="H292" s="101">
        <v>5.4790956020355202</v>
      </c>
      <c r="I292" s="101">
        <v>45.602045726776097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01">
        <v>146</v>
      </c>
      <c r="C294" s="101">
        <v>15.9019297819871</v>
      </c>
      <c r="D294" s="101">
        <v>0.01</v>
      </c>
      <c r="E294" s="101">
        <v>2.14401910855219</v>
      </c>
      <c r="F294" s="101">
        <v>7.7687142812288696</v>
      </c>
      <c r="G294" s="101">
        <v>50.239367675781203</v>
      </c>
      <c r="H294" s="101">
        <v>5.2895383834838796</v>
      </c>
      <c r="I294" s="101">
        <v>42.122758102416903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01">
        <v>147</v>
      </c>
      <c r="C296" s="101">
        <v>14.297370323768</v>
      </c>
      <c r="D296" s="101">
        <v>0.01</v>
      </c>
      <c r="E296" s="101">
        <v>1.98351200956564</v>
      </c>
      <c r="F296" s="101">
        <v>6.2470563833530104</v>
      </c>
      <c r="G296" s="101">
        <v>42.052290725707998</v>
      </c>
      <c r="H296" s="101">
        <v>5.1384432315826398</v>
      </c>
      <c r="I296" s="101">
        <v>34.086916828155502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01">
        <v>148</v>
      </c>
      <c r="C298" s="101">
        <v>16.3398379179147</v>
      </c>
      <c r="D298" s="101">
        <v>0.01</v>
      </c>
      <c r="E298" s="101">
        <v>2.2620439300170299</v>
      </c>
      <c r="F298" s="101">
        <v>8.2045785096975408</v>
      </c>
      <c r="G298" s="101">
        <v>51.277522659301702</v>
      </c>
      <c r="H298" s="101">
        <v>5.8143892765045102</v>
      </c>
      <c r="I298" s="101">
        <v>42.993694257736202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01">
        <v>149</v>
      </c>
      <c r="C300" s="101">
        <v>15.046695269071099</v>
      </c>
      <c r="D300" s="101">
        <v>0.01</v>
      </c>
      <c r="E300" s="101">
        <v>2.0491174688706</v>
      </c>
      <c r="F300" s="101">
        <v>6.7102625278326098</v>
      </c>
      <c r="G300" s="101">
        <v>53.647779083251898</v>
      </c>
      <c r="H300" s="101">
        <v>5.8083325386047298</v>
      </c>
      <c r="I300" s="101">
        <v>45.294106674194303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01">
        <v>150</v>
      </c>
      <c r="C302" s="101">
        <v>17.156422468332099</v>
      </c>
      <c r="D302" s="101">
        <v>0.01</v>
      </c>
      <c r="E302" s="101">
        <v>2.32581582894692</v>
      </c>
      <c r="F302" s="101">
        <v>8.7199759483337402</v>
      </c>
      <c r="G302" s="101">
        <v>49.914769744872999</v>
      </c>
      <c r="H302" s="101">
        <v>5.32879567146301</v>
      </c>
      <c r="I302" s="101">
        <v>41.294112014770498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01">
        <v>151</v>
      </c>
      <c r="C304" s="101">
        <v>16.955638298621501</v>
      </c>
      <c r="D304" s="101">
        <v>0.01</v>
      </c>
      <c r="E304" s="101">
        <v>2.2895335830174899</v>
      </c>
      <c r="F304" s="101">
        <v>8.2239736960484393</v>
      </c>
      <c r="G304" s="101">
        <v>58.203426361083899</v>
      </c>
      <c r="H304" s="101">
        <v>5.8419965744018496</v>
      </c>
      <c r="I304" s="101">
        <v>49.331207466125399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01">
        <v>152</v>
      </c>
      <c r="C306" s="101">
        <v>18.8731463138873</v>
      </c>
      <c r="D306" s="101">
        <v>0.01</v>
      </c>
      <c r="E306" s="101">
        <v>2.4738213098966102</v>
      </c>
      <c r="F306" s="101">
        <v>9.8432943179057197</v>
      </c>
      <c r="G306" s="101">
        <v>74.703072357177703</v>
      </c>
      <c r="H306" s="101">
        <v>6.8311019420623698</v>
      </c>
      <c r="I306" s="101">
        <v>65.596419525146402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01">
        <v>153</v>
      </c>
      <c r="C308" s="101">
        <v>18.8057678662813</v>
      </c>
      <c r="D308" s="101">
        <v>0.01</v>
      </c>
      <c r="E308" s="101">
        <v>2.5118872339908802</v>
      </c>
      <c r="F308" s="101">
        <v>9.6366328826317407</v>
      </c>
      <c r="G308" s="101">
        <v>65.533150100707999</v>
      </c>
      <c r="H308" s="101">
        <v>6.2495007038116404</v>
      </c>
      <c r="I308" s="101">
        <v>56.278098869323699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01">
        <v>154</v>
      </c>
      <c r="C310" s="101">
        <v>17.894137125748799</v>
      </c>
      <c r="D310" s="101">
        <v>0.01</v>
      </c>
      <c r="E310" s="101">
        <v>2.33654407354501</v>
      </c>
      <c r="F310" s="101">
        <v>8.5616830862485394</v>
      </c>
      <c r="G310" s="101">
        <v>46.530150604248</v>
      </c>
      <c r="H310" s="101">
        <v>4.9681642532348604</v>
      </c>
      <c r="I310" s="101">
        <v>36.971825408935501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01">
        <v>155</v>
      </c>
      <c r="C312" s="101">
        <v>19.922442069420399</v>
      </c>
      <c r="D312" s="101">
        <v>0.01</v>
      </c>
      <c r="E312" s="101">
        <v>2.5288289968784001</v>
      </c>
      <c r="F312" s="101">
        <v>10.0055106694881</v>
      </c>
      <c r="G312" s="101">
        <v>50.5910989761352</v>
      </c>
      <c r="H312" s="101">
        <v>5.5153353691101001</v>
      </c>
      <c r="I312" s="101">
        <v>40.378403663635197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01">
        <v>156</v>
      </c>
      <c r="C314" s="101">
        <v>19.2392713106595</v>
      </c>
      <c r="D314" s="101">
        <v>0.01</v>
      </c>
      <c r="E314" s="101">
        <v>2.4090608908579898</v>
      </c>
      <c r="F314" s="101">
        <v>8.9666526225896899</v>
      </c>
      <c r="G314" s="101">
        <v>53.508700942993102</v>
      </c>
      <c r="H314" s="101">
        <v>5.4153467416763297</v>
      </c>
      <c r="I314" s="101">
        <v>43.155801677703799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01">
        <v>157</v>
      </c>
      <c r="C316" s="101">
        <v>17.047506772554801</v>
      </c>
      <c r="D316" s="101">
        <v>0.01</v>
      </c>
      <c r="E316" s="101">
        <v>2.0490846037864601</v>
      </c>
      <c r="F316" s="101">
        <v>6.6389603706506497</v>
      </c>
      <c r="G316" s="101">
        <v>60.580599975585898</v>
      </c>
      <c r="H316" s="101">
        <v>5.7331541061401303</v>
      </c>
      <c r="I316" s="101">
        <v>50.165687847137399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01">
        <v>158</v>
      </c>
      <c r="C318" s="101">
        <v>17.678641465994001</v>
      </c>
      <c r="D318" s="101">
        <v>0.01</v>
      </c>
      <c r="E318" s="101">
        <v>2.0929938142116198</v>
      </c>
      <c r="F318" s="101">
        <v>6.9665635732503999</v>
      </c>
      <c r="G318" s="101">
        <v>63.400586128234799</v>
      </c>
      <c r="H318" s="101">
        <v>5.9301044464111303</v>
      </c>
      <c r="I318" s="101">
        <v>52.491150104999498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01">
        <v>159</v>
      </c>
      <c r="C320" s="101">
        <v>20.147704344529298</v>
      </c>
      <c r="D320" s="101">
        <v>0.01</v>
      </c>
      <c r="E320" s="101">
        <v>2.4649852789365299</v>
      </c>
      <c r="F320" s="101">
        <v>9.1362373278691198</v>
      </c>
      <c r="G320" s="101">
        <v>61.5811656951904</v>
      </c>
      <c r="H320" s="101">
        <v>5.9766816139221097</v>
      </c>
      <c r="I320" s="101">
        <v>50.538781166076603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01">
        <v>160</v>
      </c>
      <c r="C322" s="101">
        <v>19.5097672755901</v>
      </c>
      <c r="D322" s="101">
        <v>0.01</v>
      </c>
      <c r="E322" s="101">
        <v>2.2726000639108501</v>
      </c>
      <c r="F322" s="101">
        <v>8.5877699485191901</v>
      </c>
      <c r="G322" s="101">
        <v>55.353639984130801</v>
      </c>
      <c r="H322" s="101">
        <v>5.8134524345397898</v>
      </c>
      <c r="I322" s="101">
        <v>44.599341201782202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01">
        <v>161</v>
      </c>
      <c r="C324" s="101">
        <v>17.570552312410701</v>
      </c>
      <c r="D324" s="101">
        <v>0.01</v>
      </c>
      <c r="E324" s="101">
        <v>2.1060550167010299</v>
      </c>
      <c r="F324" s="101">
        <v>6.9440064430236799</v>
      </c>
      <c r="G324" s="101">
        <v>51.234584999084397</v>
      </c>
      <c r="H324" s="101">
        <v>5.28980078697204</v>
      </c>
      <c r="I324" s="101">
        <v>40.743540477752603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01">
        <v>162</v>
      </c>
      <c r="C326" s="101">
        <v>17.452524955455999</v>
      </c>
      <c r="D326" s="101">
        <v>0.01</v>
      </c>
      <c r="E326" s="101">
        <v>2.1476160883903499</v>
      </c>
      <c r="F326" s="101">
        <v>7.1277075547438402</v>
      </c>
      <c r="G326" s="101">
        <v>58.2038463592529</v>
      </c>
      <c r="H326" s="101">
        <v>5.6963103294372504</v>
      </c>
      <c r="I326" s="101">
        <v>48.0626867294311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01">
        <v>163</v>
      </c>
      <c r="C328" s="101">
        <v>17.6542210945716</v>
      </c>
      <c r="D328" s="101">
        <v>0.01</v>
      </c>
      <c r="E328" s="101">
        <v>2.1625446768907399</v>
      </c>
      <c r="F328" s="101">
        <v>7.7043243004725497</v>
      </c>
      <c r="G328" s="101">
        <v>50.831162261962803</v>
      </c>
      <c r="H328" s="101">
        <v>5.3243504047393797</v>
      </c>
      <c r="I328" s="101">
        <v>41.0629661560058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01">
        <v>164</v>
      </c>
      <c r="C330" s="101">
        <v>18.6908303407522</v>
      </c>
      <c r="D330" s="101">
        <v>0.01</v>
      </c>
      <c r="E330" s="101">
        <v>2.3892369270324698</v>
      </c>
      <c r="F330" s="101">
        <v>9.0217031974058806</v>
      </c>
      <c r="G330" s="101">
        <v>54.202057838439899</v>
      </c>
      <c r="H330" s="101">
        <v>5.4626296520233097</v>
      </c>
      <c r="I330" s="101">
        <v>44.608643245697003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01">
        <v>165</v>
      </c>
      <c r="C332" s="101">
        <v>17.395171128786501</v>
      </c>
      <c r="D332" s="101">
        <v>0.01</v>
      </c>
      <c r="E332" s="101">
        <v>2.1892037483362001</v>
      </c>
      <c r="F332" s="101">
        <v>7.8737832582913896</v>
      </c>
      <c r="G332" s="101">
        <v>51.093203735351501</v>
      </c>
      <c r="H332" s="101">
        <v>5.1090191125869699</v>
      </c>
      <c r="I332" s="101">
        <v>41.660325813293397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01">
        <v>166</v>
      </c>
      <c r="C334" s="101">
        <v>15.833090855525001</v>
      </c>
      <c r="D334" s="101">
        <v>0.01</v>
      </c>
      <c r="E334" s="101">
        <v>2.0164699737842202</v>
      </c>
      <c r="F334" s="101">
        <v>6.5092360148062998</v>
      </c>
      <c r="G334" s="101">
        <v>49.529833793640101</v>
      </c>
      <c r="H334" s="101">
        <v>5.0469646215438804</v>
      </c>
      <c r="I334" s="101">
        <v>40.316420888900701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01">
        <v>167</v>
      </c>
      <c r="C336" s="101">
        <v>17.085966256948598</v>
      </c>
      <c r="D336" s="101">
        <v>0.01</v>
      </c>
      <c r="E336" s="101">
        <v>2.19783846690104</v>
      </c>
      <c r="F336" s="101">
        <v>7.8634276940272398</v>
      </c>
      <c r="G336" s="101">
        <v>52.978731155395501</v>
      </c>
      <c r="H336" s="101">
        <v>4.9195708274841303</v>
      </c>
      <c r="I336" s="101">
        <v>43.579979038238498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01">
        <v>168</v>
      </c>
      <c r="C338" s="101">
        <v>17.0845393034128</v>
      </c>
      <c r="D338" s="101">
        <v>0.01</v>
      </c>
      <c r="E338" s="101">
        <v>2.1734998822212201</v>
      </c>
      <c r="F338" s="101">
        <v>7.5945860055776704</v>
      </c>
      <c r="G338" s="101">
        <v>50.4882539749145</v>
      </c>
      <c r="H338" s="101">
        <v>5.2428542613983096</v>
      </c>
      <c r="I338" s="101">
        <v>40.958013820648098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01">
        <v>169</v>
      </c>
      <c r="C340" s="101">
        <v>20.188686554248498</v>
      </c>
      <c r="D340" s="101">
        <v>0.01</v>
      </c>
      <c r="E340" s="101">
        <v>2.52882516384124</v>
      </c>
      <c r="F340" s="101">
        <v>10.3968637906588</v>
      </c>
      <c r="G340" s="101">
        <v>54.1306446075439</v>
      </c>
      <c r="H340" s="101">
        <v>5.2649919033050496</v>
      </c>
      <c r="I340" s="101">
        <v>44.073683929443298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01">
        <v>170</v>
      </c>
      <c r="C342" s="101">
        <v>20.378422627082202</v>
      </c>
      <c r="D342" s="101">
        <v>0.01</v>
      </c>
      <c r="E342" s="101">
        <v>2.4897732092784</v>
      </c>
      <c r="F342" s="101">
        <v>10.2478143710356</v>
      </c>
      <c r="G342" s="101">
        <v>46.908856201171801</v>
      </c>
      <c r="H342" s="101">
        <v>5.0896978378295898</v>
      </c>
      <c r="I342" s="101">
        <v>36.733145141601497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01">
        <v>171</v>
      </c>
      <c r="C344" s="101">
        <v>20.416903275709799</v>
      </c>
      <c r="D344" s="101">
        <v>0.01</v>
      </c>
      <c r="E344" s="101">
        <v>2.5536863437065702</v>
      </c>
      <c r="F344" s="101">
        <v>10.1954494714736</v>
      </c>
      <c r="G344" s="101">
        <v>64.445721435546801</v>
      </c>
      <c r="H344" s="101">
        <v>5.8119480609893799</v>
      </c>
      <c r="I344" s="101">
        <v>54.216465806960997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01">
        <v>172</v>
      </c>
      <c r="C346" s="101">
        <v>18.821608103238599</v>
      </c>
      <c r="D346" s="101">
        <v>0.01</v>
      </c>
      <c r="E346" s="101">
        <v>2.3456797874890798</v>
      </c>
      <c r="F346" s="101">
        <v>8.5279788420750506</v>
      </c>
      <c r="G346" s="101">
        <v>59.8916875839233</v>
      </c>
      <c r="H346" s="101">
        <v>5.6324402809142997</v>
      </c>
      <c r="I346" s="101">
        <v>49.3947808027267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01">
        <v>173</v>
      </c>
      <c r="C348" s="101">
        <v>17.265800842872</v>
      </c>
      <c r="D348" s="101">
        <v>0.01</v>
      </c>
      <c r="E348" s="101">
        <v>2.0179910063743498</v>
      </c>
      <c r="F348" s="101">
        <v>6.6961407202940704</v>
      </c>
      <c r="G348" s="101">
        <v>48.019598960876401</v>
      </c>
      <c r="H348" s="101">
        <v>4.5475606679916298</v>
      </c>
      <c r="I348" s="101">
        <v>37.419610476493801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01">
        <v>174</v>
      </c>
      <c r="C350" s="101">
        <v>19.3233526303217</v>
      </c>
      <c r="D350" s="101">
        <v>0.01</v>
      </c>
      <c r="E350" s="101">
        <v>2.3621816268333999</v>
      </c>
      <c r="F350" s="101">
        <v>8.77502804536085</v>
      </c>
      <c r="G350" s="101">
        <v>45.905844116210901</v>
      </c>
      <c r="H350" s="101">
        <v>4.72132008075714</v>
      </c>
      <c r="I350" s="101">
        <v>35.440956878662099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01">
        <v>175</v>
      </c>
      <c r="C352" s="101">
        <v>18.6545958152184</v>
      </c>
      <c r="D352" s="101">
        <v>0.01</v>
      </c>
      <c r="E352" s="101">
        <v>2.3303573865156899</v>
      </c>
      <c r="F352" s="101">
        <v>8.3005555959848198</v>
      </c>
      <c r="G352" s="101">
        <v>45.347244262695298</v>
      </c>
      <c r="H352" s="101">
        <v>5.02300248146057</v>
      </c>
      <c r="I352" s="101">
        <v>35.120882797241201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01">
        <v>176</v>
      </c>
      <c r="C354" s="101">
        <v>17.251371457026501</v>
      </c>
      <c r="D354" s="101">
        <v>0.01</v>
      </c>
      <c r="E354" s="101">
        <v>2.11680587896933</v>
      </c>
      <c r="F354" s="101">
        <v>7.11736138967367</v>
      </c>
      <c r="G354" s="101">
        <v>50.622742843627897</v>
      </c>
      <c r="H354" s="101">
        <v>5.7677440643310502</v>
      </c>
      <c r="I354" s="101">
        <v>40.601382064819298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01">
        <v>177</v>
      </c>
      <c r="C356" s="101">
        <v>19.653840468479999</v>
      </c>
      <c r="D356" s="101">
        <v>0.01</v>
      </c>
      <c r="E356" s="101">
        <v>2.5089954917247401</v>
      </c>
      <c r="F356" s="101">
        <v>9.5386574084942097</v>
      </c>
      <c r="G356" s="101">
        <v>66.250206756591794</v>
      </c>
      <c r="H356" s="101">
        <v>6.5640185356140099</v>
      </c>
      <c r="I356" s="101">
        <v>55.957382202148402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01">
        <v>178</v>
      </c>
      <c r="C358" s="101">
        <v>18.939393080197799</v>
      </c>
      <c r="D358" s="101">
        <v>0.01</v>
      </c>
      <c r="E358" s="101">
        <v>2.2842871179947402</v>
      </c>
      <c r="F358" s="101">
        <v>8.3290076255798304</v>
      </c>
      <c r="G358" s="101">
        <v>78.470674896240197</v>
      </c>
      <c r="H358" s="101">
        <v>6.9249178409576402</v>
      </c>
      <c r="I358" s="101">
        <v>67.506402683258003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01">
        <v>179</v>
      </c>
      <c r="C360" s="101">
        <v>20.3252362104562</v>
      </c>
      <c r="D360" s="101">
        <v>0.01</v>
      </c>
      <c r="E360" s="101">
        <v>2.4089778707577598</v>
      </c>
      <c r="F360" s="101">
        <v>9.2235878614278892</v>
      </c>
      <c r="G360" s="101">
        <v>51.905453872680603</v>
      </c>
      <c r="H360" s="101">
        <v>5.5104412555694502</v>
      </c>
      <c r="I360" s="101">
        <v>40.705193710327102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01">
        <v>180</v>
      </c>
      <c r="C362" s="101">
        <v>20.4120335945716</v>
      </c>
      <c r="D362" s="101">
        <v>0.01</v>
      </c>
      <c r="E362" s="101">
        <v>2.3579015594262298</v>
      </c>
      <c r="F362" s="101">
        <v>9.1430012171085</v>
      </c>
      <c r="G362" s="101">
        <v>41.046489524841299</v>
      </c>
      <c r="H362" s="101">
        <v>4.3499384284019396</v>
      </c>
      <c r="I362" s="101">
        <v>29.713834452629001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01">
        <v>181</v>
      </c>
      <c r="C364" s="101">
        <v>19.5923592494084</v>
      </c>
      <c r="D364" s="101">
        <v>0.01</v>
      </c>
      <c r="E364" s="101">
        <v>2.30535674553651</v>
      </c>
      <c r="F364" s="101">
        <v>8.3471854833456192</v>
      </c>
      <c r="G364" s="101">
        <v>41.624593162536598</v>
      </c>
      <c r="H364" s="101">
        <v>4.5292181253433199</v>
      </c>
      <c r="I364" s="101">
        <v>30.501794385909999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01">
        <v>182</v>
      </c>
      <c r="C366" s="101">
        <v>21.399503267728299</v>
      </c>
      <c r="D366" s="101">
        <v>0.01</v>
      </c>
      <c r="E366" s="101">
        <v>2.5364986337148201</v>
      </c>
      <c r="F366" s="101">
        <v>10.31015759248</v>
      </c>
      <c r="G366" s="101">
        <v>39.800031661987298</v>
      </c>
      <c r="H366" s="101">
        <v>4.4215805053710904</v>
      </c>
      <c r="I366" s="101">
        <v>28.418557929992598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01">
        <v>183</v>
      </c>
      <c r="C368" s="101">
        <v>20.0147239978496</v>
      </c>
      <c r="D368" s="101">
        <v>0.01</v>
      </c>
      <c r="E368" s="101">
        <v>2.2628499957231298</v>
      </c>
      <c r="F368" s="101">
        <v>8.3624420991310693</v>
      </c>
      <c r="G368" s="101">
        <v>51.0663555145263</v>
      </c>
      <c r="H368" s="101">
        <v>4.9511731624603197</v>
      </c>
      <c r="I368" s="101">
        <v>39.381049513816798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01">
        <v>184</v>
      </c>
      <c r="C370" s="101">
        <v>22.048568945664599</v>
      </c>
      <c r="D370" s="101">
        <v>0.01</v>
      </c>
      <c r="E370" s="101">
        <v>2.6198238042684698</v>
      </c>
      <c r="F370" s="101">
        <v>10.2564235100379</v>
      </c>
      <c r="G370" s="101">
        <v>71.019713211059496</v>
      </c>
      <c r="H370" s="101">
        <v>6.5067649841308501</v>
      </c>
      <c r="I370" s="101">
        <v>59.182192802429199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01">
        <v>185</v>
      </c>
      <c r="C372" s="101">
        <v>21.6599621405968</v>
      </c>
      <c r="D372" s="101">
        <v>0.01</v>
      </c>
      <c r="E372" s="101">
        <v>2.5002551170495799</v>
      </c>
      <c r="F372" s="101">
        <v>9.9103990059632494</v>
      </c>
      <c r="G372" s="101">
        <v>43.218947601318298</v>
      </c>
      <c r="H372" s="101">
        <v>4.3012322902679401</v>
      </c>
      <c r="I372" s="101">
        <v>31.568730449676501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01">
        <v>186</v>
      </c>
      <c r="C374" s="101">
        <v>22.109804593599701</v>
      </c>
      <c r="D374" s="101">
        <v>0.01</v>
      </c>
      <c r="E374" s="101">
        <v>2.5784840354552601</v>
      </c>
      <c r="F374" s="101">
        <v>10.441077892596899</v>
      </c>
      <c r="G374" s="101">
        <v>79.710463714599598</v>
      </c>
      <c r="H374" s="101">
        <v>6.7750415325164797</v>
      </c>
      <c r="I374" s="101">
        <v>67.858181858062693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01">
        <v>187</v>
      </c>
      <c r="C376" s="101">
        <v>20.8238290640024</v>
      </c>
      <c r="D376" s="101">
        <v>0.01</v>
      </c>
      <c r="E376" s="101">
        <v>2.37411063451033</v>
      </c>
      <c r="F376" s="101">
        <v>8.8281661913945104</v>
      </c>
      <c r="G376" s="101">
        <v>54.2448612213134</v>
      </c>
      <c r="H376" s="101">
        <v>5.7600033283233598</v>
      </c>
      <c r="I376" s="101">
        <v>42.199165916442801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01">
        <v>188</v>
      </c>
      <c r="C378" s="101">
        <v>19.7150872670687</v>
      </c>
      <c r="D378" s="101">
        <v>0.01</v>
      </c>
      <c r="E378" s="101">
        <v>2.19921889671912</v>
      </c>
      <c r="F378" s="101">
        <v>7.7730233302483196</v>
      </c>
      <c r="G378" s="101">
        <v>50.115055084228501</v>
      </c>
      <c r="H378" s="101">
        <v>5.2010133266448904</v>
      </c>
      <c r="I378" s="101">
        <v>38.318115329742398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01">
        <v>189</v>
      </c>
      <c r="C380" s="101">
        <v>21.146233045137802</v>
      </c>
      <c r="D380" s="101">
        <v>0.01</v>
      </c>
      <c r="E380" s="101">
        <v>2.4418867643062798</v>
      </c>
      <c r="F380" s="101">
        <v>9.3147460955839794</v>
      </c>
      <c r="G380" s="101">
        <v>46.134207916259697</v>
      </c>
      <c r="H380" s="101">
        <v>5.12753372192382</v>
      </c>
      <c r="I380" s="101">
        <v>34.0758152008056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01">
        <v>190</v>
      </c>
      <c r="C382" s="101">
        <v>20.897034571721001</v>
      </c>
      <c r="D382" s="101">
        <v>0.01</v>
      </c>
      <c r="E382" s="101">
        <v>2.3372036860539298</v>
      </c>
      <c r="F382" s="101">
        <v>8.65256854204031</v>
      </c>
      <c r="G382" s="101">
        <v>40.866740417480401</v>
      </c>
      <c r="H382" s="101">
        <v>4.78076829910278</v>
      </c>
      <c r="I382" s="101">
        <v>28.6307353973388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01">
        <v>191</v>
      </c>
      <c r="C384" s="101">
        <v>20.103650019719002</v>
      </c>
      <c r="D384" s="101">
        <v>9.9999989999999999E-4</v>
      </c>
      <c r="E384" s="101">
        <v>2.2181468009948699</v>
      </c>
      <c r="F384" s="101">
        <v>7.90984654426574</v>
      </c>
      <c r="G384" s="101">
        <v>41.5091552734375</v>
      </c>
      <c r="H384" s="101">
        <v>4.7909945011138904</v>
      </c>
      <c r="I384" s="101">
        <v>29.3753596305847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01">
        <v>192</v>
      </c>
      <c r="C386" s="101">
        <v>19.533634259150499</v>
      </c>
      <c r="D386" s="101">
        <v>9.9999989999999999E-4</v>
      </c>
      <c r="E386" s="101">
        <v>2.20238458193265</v>
      </c>
      <c r="F386" s="101">
        <v>7.4646472839208702</v>
      </c>
      <c r="G386" s="101">
        <v>40.866878128051702</v>
      </c>
      <c r="H386" s="101">
        <v>4.6756429195404001</v>
      </c>
      <c r="I386" s="101">
        <v>28.8688530921936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01">
        <v>193</v>
      </c>
      <c r="C388" s="101">
        <v>17.945218599759599</v>
      </c>
      <c r="D388" s="101">
        <v>9.9999989999999999E-4</v>
      </c>
      <c r="E388" s="101">
        <v>1.94386104437021</v>
      </c>
      <c r="F388" s="101">
        <v>6.0137249002089801</v>
      </c>
      <c r="G388" s="101">
        <v>40.984931182861303</v>
      </c>
      <c r="H388" s="101">
        <v>4.66858873367309</v>
      </c>
      <c r="I388" s="101">
        <v>29.125426197052001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01">
        <v>194</v>
      </c>
      <c r="C390" s="101">
        <v>17.818306262676501</v>
      </c>
      <c r="D390" s="101">
        <v>9.9999989999999999E-4</v>
      </c>
      <c r="E390" s="101">
        <v>1.9211301253392099</v>
      </c>
      <c r="F390" s="101">
        <v>6.0253111674235402</v>
      </c>
      <c r="G390" s="101">
        <v>40.628633499145501</v>
      </c>
      <c r="H390" s="101">
        <v>4.6949615478515598</v>
      </c>
      <c r="I390" s="101">
        <v>28.907711601257301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01">
        <v>195</v>
      </c>
      <c r="C392" s="101">
        <v>17.632642745971602</v>
      </c>
      <c r="D392" s="101">
        <v>9.9999989999999999E-4</v>
      </c>
      <c r="E392" s="101">
        <v>1.9327737138821499</v>
      </c>
      <c r="F392" s="101">
        <v>5.9786651317889801</v>
      </c>
      <c r="G392" s="101">
        <v>40.731677818298301</v>
      </c>
      <c r="H392" s="101">
        <v>4.6877367258071896</v>
      </c>
      <c r="I392" s="101">
        <v>29.1497782230377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01">
        <v>196</v>
      </c>
      <c r="C394" s="101">
        <v>17.243288480318501</v>
      </c>
      <c r="D394" s="101">
        <v>9.9999989999999999E-4</v>
      </c>
      <c r="E394" s="101">
        <v>1.8885196951719401</v>
      </c>
      <c r="F394" s="101">
        <v>5.7274406231366601</v>
      </c>
      <c r="G394" s="101">
        <v>45.857396697997999</v>
      </c>
      <c r="H394" s="101">
        <v>4.9188689708709701</v>
      </c>
      <c r="I394" s="101">
        <v>34.412847900390602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01">
        <v>197</v>
      </c>
      <c r="C396" s="101">
        <v>17.745335285480198</v>
      </c>
      <c r="D396" s="101">
        <v>9.9999989999999999E-4</v>
      </c>
      <c r="E396" s="101">
        <v>1.9825612444144001</v>
      </c>
      <c r="F396" s="101">
        <v>6.3654599877504197</v>
      </c>
      <c r="G396" s="101">
        <v>41.862610244750897</v>
      </c>
      <c r="H396" s="101">
        <v>4.6022531986236501</v>
      </c>
      <c r="I396" s="101">
        <v>30.553144168853699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01">
        <v>198</v>
      </c>
      <c r="C398" s="101">
        <v>19.330992001753501</v>
      </c>
      <c r="D398" s="101">
        <v>9.9999989999999999E-4</v>
      </c>
      <c r="E398" s="101">
        <v>2.3353037604918798</v>
      </c>
      <c r="F398" s="101">
        <v>8.0869162816267703</v>
      </c>
      <c r="G398" s="101">
        <v>41.8297103881835</v>
      </c>
      <c r="H398" s="101">
        <v>4.5260656118392903</v>
      </c>
      <c r="I398" s="101">
        <v>30.6558745384216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01">
        <v>199</v>
      </c>
      <c r="C400" s="101">
        <v>17.064903736114498</v>
      </c>
      <c r="D400" s="101">
        <v>9.9999989999999999E-4</v>
      </c>
      <c r="E400" s="101">
        <v>1.9580852435185301</v>
      </c>
      <c r="F400" s="101">
        <v>5.9561313299032301</v>
      </c>
      <c r="G400" s="101">
        <v>41.1066379547119</v>
      </c>
      <c r="H400" s="101">
        <v>4.49181699752807</v>
      </c>
      <c r="I400" s="101">
        <v>30.067495059967001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01">
        <v>200</v>
      </c>
      <c r="C402" s="101">
        <v>16.666712834284802</v>
      </c>
      <c r="D402" s="101">
        <v>9.9999989999999999E-4</v>
      </c>
      <c r="E402" s="101">
        <v>1.8529646855134201</v>
      </c>
      <c r="F402" s="101">
        <v>5.6910314422387298</v>
      </c>
      <c r="G402" s="101">
        <v>41.524877548217702</v>
      </c>
      <c r="H402" s="101">
        <v>4.4829267024993804</v>
      </c>
      <c r="I402" s="101">
        <v>30.6180647850036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01">
        <v>201</v>
      </c>
      <c r="C404" s="101">
        <v>15.9825362425584</v>
      </c>
      <c r="D404" s="101">
        <v>9.9999989999999999E-4</v>
      </c>
      <c r="E404" s="101">
        <v>1.79478043776292</v>
      </c>
      <c r="F404" s="101">
        <v>5.1396972261942304</v>
      </c>
      <c r="G404" s="101">
        <v>44.421659851074203</v>
      </c>
      <c r="H404" s="101">
        <v>4.6062358379364001</v>
      </c>
      <c r="I404" s="101">
        <v>33.647888851165703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01">
        <v>202</v>
      </c>
      <c r="C406" s="101">
        <v>16.128343178675699</v>
      </c>
      <c r="D406" s="101">
        <v>9.9999989999999999E-4</v>
      </c>
      <c r="E406" s="101">
        <v>1.8419223519471899</v>
      </c>
      <c r="F406" s="101">
        <v>5.4184257984161297</v>
      </c>
      <c r="G406" s="101">
        <v>41.625625228881802</v>
      </c>
      <c r="H406" s="101">
        <v>4.5051455497741699</v>
      </c>
      <c r="I406" s="101">
        <v>30.984600257873499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01">
        <v>203</v>
      </c>
      <c r="C408" s="101">
        <v>16.776307656214701</v>
      </c>
      <c r="D408" s="101">
        <v>9.9999989999999999E-4</v>
      </c>
      <c r="E408" s="101">
        <v>1.9328318834304801</v>
      </c>
      <c r="F408" s="101">
        <v>6.1985522692020103</v>
      </c>
      <c r="G408" s="101">
        <v>41.678470230102498</v>
      </c>
      <c r="H408" s="101">
        <v>4.5670181274413997</v>
      </c>
      <c r="I408" s="101">
        <v>31.168383789062499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01">
        <v>204</v>
      </c>
      <c r="C410" s="101">
        <v>15.987064948448699</v>
      </c>
      <c r="D410" s="101">
        <v>9.9999989999999999E-4</v>
      </c>
      <c r="E410" s="101">
        <v>1.86453248445804</v>
      </c>
      <c r="F410" s="101">
        <v>5.5395489289210396</v>
      </c>
      <c r="G410" s="101">
        <v>44.140077018737699</v>
      </c>
      <c r="H410" s="101">
        <v>4.6839312314987103</v>
      </c>
      <c r="I410" s="101">
        <v>33.760141658782899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01">
        <v>205</v>
      </c>
      <c r="C412" s="101">
        <v>17.023295182448098</v>
      </c>
      <c r="D412" s="101">
        <v>9.9999989999999999E-4</v>
      </c>
      <c r="E412" s="101">
        <v>2.05029854407677</v>
      </c>
      <c r="F412" s="101">
        <v>6.7055081495871898</v>
      </c>
      <c r="G412" s="101">
        <v>44.0991004943847</v>
      </c>
      <c r="H412" s="101">
        <v>4.6209779739379799</v>
      </c>
      <c r="I412" s="101">
        <v>33.848183250427198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01">
        <v>206</v>
      </c>
      <c r="C414" s="101">
        <v>16.998298388260999</v>
      </c>
      <c r="D414" s="101">
        <v>9.9999989999999999E-4</v>
      </c>
      <c r="E414" s="101">
        <v>2.08247433258936</v>
      </c>
      <c r="F414" s="101">
        <v>6.80862221809533</v>
      </c>
      <c r="G414" s="101">
        <v>43.192416381835898</v>
      </c>
      <c r="H414" s="101">
        <v>4.6046668052673301</v>
      </c>
      <c r="I414" s="101">
        <v>33.068643283843997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01">
        <v>207</v>
      </c>
      <c r="C416" s="101">
        <v>15.3483924132127</v>
      </c>
      <c r="D416" s="101">
        <v>9.9999989999999999E-4</v>
      </c>
      <c r="E416" s="101">
        <v>1.8201436033615599</v>
      </c>
      <c r="F416" s="101">
        <v>5.2855674578593304</v>
      </c>
      <c r="G416" s="101">
        <v>41.475080108642501</v>
      </c>
      <c r="H416" s="101">
        <v>4.5844211578369096</v>
      </c>
      <c r="I416" s="101">
        <v>31.4780148506164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01">
        <v>208</v>
      </c>
      <c r="C418" s="101">
        <v>16.925263514885501</v>
      </c>
      <c r="D418" s="101">
        <v>9.9999989999999999E-4</v>
      </c>
      <c r="E418" s="101">
        <v>2.0766331415909902</v>
      </c>
      <c r="F418" s="101">
        <v>6.9890215030083196</v>
      </c>
      <c r="G418" s="101">
        <v>40.660572052001903</v>
      </c>
      <c r="H418" s="101">
        <v>4.5731270313262904</v>
      </c>
      <c r="I418" s="101">
        <v>30.789397525787301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01">
        <v>209</v>
      </c>
      <c r="C420" s="101">
        <v>14.8894445712749</v>
      </c>
      <c r="D420" s="101">
        <v>9.9999989999999999E-4</v>
      </c>
      <c r="E420" s="101">
        <v>1.7677550407556299</v>
      </c>
      <c r="F420" s="101">
        <v>5.0784656176200196</v>
      </c>
      <c r="G420" s="101">
        <v>41.092871093749999</v>
      </c>
      <c r="H420" s="101">
        <v>4.5372741222381503</v>
      </c>
      <c r="I420" s="101">
        <v>31.346724987030001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01">
        <v>210</v>
      </c>
      <c r="C422" s="101">
        <v>15.9575998599712</v>
      </c>
      <c r="D422" s="101">
        <v>9.9999989999999999E-4</v>
      </c>
      <c r="E422" s="101">
        <v>1.9446531396645701</v>
      </c>
      <c r="F422" s="101">
        <v>6.2709323809697004</v>
      </c>
      <c r="G422" s="101">
        <v>39.980311203002898</v>
      </c>
      <c r="H422" s="101">
        <v>4.5222960472106903</v>
      </c>
      <c r="I422" s="101">
        <v>30.357771682739202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01">
        <v>211</v>
      </c>
      <c r="C424" s="101">
        <v>14.8341463895944</v>
      </c>
      <c r="D424" s="101">
        <v>9.9999989999999999E-4</v>
      </c>
      <c r="E424" s="101">
        <v>1.8492617377867999</v>
      </c>
      <c r="F424" s="101">
        <v>5.2707911363014803</v>
      </c>
      <c r="G424" s="101">
        <v>42.4116798400878</v>
      </c>
      <c r="H424" s="101">
        <v>4.6089251279830901</v>
      </c>
      <c r="I424" s="101">
        <v>32.912235260009702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01">
        <v>212</v>
      </c>
      <c r="C426" s="101">
        <v>15.647436288686899</v>
      </c>
      <c r="D426" s="101">
        <v>9.9999989999999999E-4</v>
      </c>
      <c r="E426" s="101">
        <v>2.0146575363782699</v>
      </c>
      <c r="F426" s="101">
        <v>6.2068416201151297</v>
      </c>
      <c r="G426" s="101">
        <v>42.647983551025298</v>
      </c>
      <c r="H426" s="101">
        <v>4.6129892826080301</v>
      </c>
      <c r="I426" s="101">
        <v>33.270357227325398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01">
        <v>213</v>
      </c>
      <c r="C428" s="101">
        <v>15.4763102531433</v>
      </c>
      <c r="D428" s="101">
        <v>9.9999989999999999E-4</v>
      </c>
      <c r="E428" s="101">
        <v>1.9714217369372999</v>
      </c>
      <c r="F428" s="101">
        <v>6.1562269559273304</v>
      </c>
      <c r="G428" s="101">
        <v>40.091613388061504</v>
      </c>
      <c r="H428" s="101">
        <v>4.4855796813964801</v>
      </c>
      <c r="I428" s="101">
        <v>30.833261013030999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01">
        <v>214</v>
      </c>
      <c r="C430" s="101">
        <v>14.5946100675142</v>
      </c>
      <c r="D430" s="101">
        <v>9.9999989999999999E-4</v>
      </c>
      <c r="E430" s="101">
        <v>1.8630323501733601</v>
      </c>
      <c r="F430" s="101">
        <v>5.3932481958315899</v>
      </c>
      <c r="G430" s="101">
        <v>43.069048118591297</v>
      </c>
      <c r="H430" s="101">
        <v>4.5874816417693998</v>
      </c>
      <c r="I430" s="101">
        <v>33.929414367675697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01">
        <v>215</v>
      </c>
      <c r="C432" s="101">
        <v>14.271589352534299</v>
      </c>
      <c r="D432" s="101">
        <v>9.9999989999999999E-4</v>
      </c>
      <c r="E432" s="101">
        <v>1.80829704724825</v>
      </c>
      <c r="F432" s="101">
        <v>5.1889230471390899</v>
      </c>
      <c r="G432" s="101">
        <v>40.547689628600999</v>
      </c>
      <c r="H432" s="101">
        <v>4.5565163135528497</v>
      </c>
      <c r="I432" s="101">
        <v>31.526230764388998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01">
        <v>216</v>
      </c>
      <c r="C434" s="101">
        <v>14.075014297778701</v>
      </c>
      <c r="D434" s="101">
        <v>9.9999989999999999E-4</v>
      </c>
      <c r="E434" s="101">
        <v>1.8056529531112</v>
      </c>
      <c r="F434" s="101">
        <v>5.1098747528516304</v>
      </c>
      <c r="G434" s="101">
        <v>40.5166360855102</v>
      </c>
      <c r="H434" s="101">
        <v>4.6040540933609</v>
      </c>
      <c r="I434" s="101">
        <v>31.612014055252001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01">
        <v>217</v>
      </c>
      <c r="C436" s="101">
        <v>15.637039221249999</v>
      </c>
      <c r="D436" s="101">
        <v>9.9999989999999999E-4</v>
      </c>
      <c r="E436" s="101">
        <v>2.0122324916032599</v>
      </c>
      <c r="F436" s="101">
        <v>6.7875781609461798</v>
      </c>
      <c r="G436" s="101">
        <v>39.465957450866597</v>
      </c>
      <c r="H436" s="101">
        <v>4.5933586835861204</v>
      </c>
      <c r="I436" s="101">
        <v>30.675698947906401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01">
        <v>218</v>
      </c>
      <c r="C438" s="101">
        <v>13.7638808030348</v>
      </c>
      <c r="D438" s="101">
        <v>9.9999989999999999E-4</v>
      </c>
      <c r="E438" s="101">
        <v>1.7820321046389</v>
      </c>
      <c r="F438" s="101">
        <v>5.02805634645315</v>
      </c>
      <c r="G438" s="101">
        <v>40.668781852722098</v>
      </c>
      <c r="H438" s="101">
        <v>4.6398327112197801</v>
      </c>
      <c r="I438" s="101">
        <v>31.991751718521101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01">
        <v>219</v>
      </c>
      <c r="C440" s="101">
        <v>14.9424560987032</v>
      </c>
      <c r="D440" s="101">
        <v>9.9999989999999999E-4</v>
      </c>
      <c r="E440" s="101">
        <v>1.9831621371782699</v>
      </c>
      <c r="F440" s="101">
        <v>6.3194584663097597</v>
      </c>
      <c r="G440" s="101">
        <v>40.209255218505803</v>
      </c>
      <c r="H440" s="101">
        <v>4.5722543478012003</v>
      </c>
      <c r="I440" s="101">
        <v>31.643718528747499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01">
        <v>220</v>
      </c>
      <c r="C442" s="101">
        <v>14.723071795243399</v>
      </c>
      <c r="D442" s="101">
        <v>9.9999989999999999E-4</v>
      </c>
      <c r="E442" s="101">
        <v>1.97243661146897</v>
      </c>
      <c r="F442" s="101">
        <v>6.2103294592637202</v>
      </c>
      <c r="G442" s="101">
        <v>40.014983367919903</v>
      </c>
      <c r="H442" s="101">
        <v>4.4721606731414703</v>
      </c>
      <c r="I442" s="101">
        <v>31.559473705291701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01">
        <v>221</v>
      </c>
      <c r="C444" s="101">
        <v>14.548683569981501</v>
      </c>
      <c r="D444" s="101">
        <v>9.9999989999999999E-4</v>
      </c>
      <c r="E444" s="101">
        <v>1.9825472785876299</v>
      </c>
      <c r="F444" s="101">
        <v>6.1458164270107503</v>
      </c>
      <c r="G444" s="101">
        <v>39.683345413208002</v>
      </c>
      <c r="H444" s="101">
        <v>4.4555910110473604</v>
      </c>
      <c r="I444" s="101">
        <v>31.3372004508972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01">
        <v>222</v>
      </c>
      <c r="C446" s="101">
        <v>13.1613346980168</v>
      </c>
      <c r="D446" s="101">
        <v>9.9999989999999999E-4</v>
      </c>
      <c r="E446" s="101">
        <v>1.7522503779484599</v>
      </c>
      <c r="F446" s="101">
        <v>4.8676325449576696</v>
      </c>
      <c r="G446" s="101">
        <v>43.480682182312002</v>
      </c>
      <c r="H446" s="101">
        <v>4.5684525966644198</v>
      </c>
      <c r="I446" s="101">
        <v>35.2435173988342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01">
        <v>223</v>
      </c>
      <c r="C448" s="101">
        <v>14.038379815908501</v>
      </c>
      <c r="D448" s="101">
        <v>9.9999989999999999E-4</v>
      </c>
      <c r="E448" s="101">
        <v>1.92306130207501</v>
      </c>
      <c r="F448" s="101">
        <v>5.8527882557648798</v>
      </c>
      <c r="G448" s="101">
        <v>40.502220344543403</v>
      </c>
      <c r="H448" s="101">
        <v>4.5172319889068602</v>
      </c>
      <c r="I448" s="101">
        <v>32.372129154205297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01">
        <v>224</v>
      </c>
      <c r="C450" s="101">
        <v>13.612365759336001</v>
      </c>
      <c r="D450" s="101">
        <v>9.9999989999999999E-4</v>
      </c>
      <c r="E450" s="101">
        <v>1.84353430454547</v>
      </c>
      <c r="F450" s="101">
        <v>5.5337959757217998</v>
      </c>
      <c r="G450" s="101">
        <v>41.6186023712158</v>
      </c>
      <c r="H450" s="101">
        <v>4.5921513795852604</v>
      </c>
      <c r="I450" s="101">
        <v>33.595836448669402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01">
        <v>225</v>
      </c>
      <c r="C452" s="101">
        <v>13.186630395742499</v>
      </c>
      <c r="D452" s="101">
        <v>9.9999989999999999E-4</v>
      </c>
      <c r="E452" s="101">
        <v>1.84805743052409</v>
      </c>
      <c r="F452" s="101">
        <v>5.2144306164521401</v>
      </c>
      <c r="G452" s="101">
        <v>40.3059566497802</v>
      </c>
      <c r="H452" s="101">
        <v>4.5778747558593702</v>
      </c>
      <c r="I452" s="101">
        <v>32.388101577758697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01">
        <v>226</v>
      </c>
      <c r="C454" s="101">
        <v>13.933013512538</v>
      </c>
      <c r="D454" s="101">
        <v>9.9999989999999999E-4</v>
      </c>
      <c r="E454" s="101">
        <v>1.97319630476144</v>
      </c>
      <c r="F454" s="101">
        <v>6.0651908700282702</v>
      </c>
      <c r="G454" s="101">
        <v>38.967494583129799</v>
      </c>
      <c r="H454" s="101">
        <v>4.5600053310394202</v>
      </c>
      <c r="I454" s="101">
        <v>31.153279972076401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01">
        <v>227</v>
      </c>
      <c r="C456" s="101">
        <v>11.708990133725599</v>
      </c>
      <c r="D456" s="101">
        <v>9.9999989999999999E-4</v>
      </c>
      <c r="E456" s="101">
        <v>1.5756087830433401</v>
      </c>
      <c r="F456" s="101">
        <v>3.9441695625965401</v>
      </c>
      <c r="G456" s="101">
        <v>39.8313135147094</v>
      </c>
      <c r="H456" s="101">
        <v>4.5557647466659503</v>
      </c>
      <c r="I456" s="101">
        <v>32.120277214050198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01">
        <v>228</v>
      </c>
      <c r="C458" s="101">
        <v>12.7743712938748</v>
      </c>
      <c r="D458" s="101">
        <v>9.9999989999999999E-4</v>
      </c>
      <c r="E458" s="101">
        <v>1.79637053379645</v>
      </c>
      <c r="F458" s="101">
        <v>5.11225806749784</v>
      </c>
      <c r="G458" s="101">
        <v>39.718973350524898</v>
      </c>
      <c r="H458" s="101">
        <v>4.5609134435653598</v>
      </c>
      <c r="I458" s="101">
        <v>32.109251308441102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01">
        <v>229</v>
      </c>
      <c r="C460" s="101">
        <v>13.680416657374399</v>
      </c>
      <c r="D460" s="101">
        <v>9.9999989999999999E-4</v>
      </c>
      <c r="E460" s="101">
        <v>1.93233390267078</v>
      </c>
      <c r="F460" s="101">
        <v>6.1190624191210796</v>
      </c>
      <c r="G460" s="101">
        <v>39.525855064391997</v>
      </c>
      <c r="H460" s="101">
        <v>4.5469479560851997</v>
      </c>
      <c r="I460" s="101">
        <v>32.016254043579103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01">
        <v>230</v>
      </c>
      <c r="C462" s="101">
        <v>13.331981989053499</v>
      </c>
      <c r="D462" s="101">
        <v>9.9999989999999999E-4</v>
      </c>
      <c r="E462" s="101">
        <v>1.96397023934584</v>
      </c>
      <c r="F462" s="101">
        <v>5.8700101375579798</v>
      </c>
      <c r="G462" s="101">
        <v>40.118744850158599</v>
      </c>
      <c r="H462" s="101">
        <v>4.5590785264968803</v>
      </c>
      <c r="I462" s="101">
        <v>32.708304023742599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01">
        <v>231</v>
      </c>
      <c r="C464" s="101">
        <v>13.213526762448801</v>
      </c>
      <c r="D464" s="101">
        <v>9.9999989999999999E-4</v>
      </c>
      <c r="E464" s="101">
        <v>1.8874557843575099</v>
      </c>
      <c r="F464" s="101">
        <v>5.8490446714254496</v>
      </c>
      <c r="G464" s="101">
        <v>38.990394592285099</v>
      </c>
      <c r="H464" s="101">
        <v>4.51186435222625</v>
      </c>
      <c r="I464" s="101">
        <v>31.6736155509948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01">
        <v>232</v>
      </c>
      <c r="C466" s="101">
        <v>13.7636499404907</v>
      </c>
      <c r="D466" s="101">
        <v>9.9999989999999999E-4</v>
      </c>
      <c r="E466" s="101">
        <v>2.0215022884882399</v>
      </c>
      <c r="F466" s="101">
        <v>6.4920730590820304</v>
      </c>
      <c r="G466" s="101">
        <v>40.694063568115197</v>
      </c>
      <c r="H466" s="101">
        <v>4.5770888566970802</v>
      </c>
      <c r="I466" s="101">
        <v>33.471969890594401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01">
        <v>233</v>
      </c>
      <c r="C468" s="101">
        <v>11.063928163968599</v>
      </c>
      <c r="D468" s="101">
        <v>9.9999989999999999E-4</v>
      </c>
      <c r="E468" s="101">
        <v>1.57025889479196</v>
      </c>
      <c r="F468" s="101">
        <v>3.8875462871331399</v>
      </c>
      <c r="G468" s="101">
        <v>42.192591857910102</v>
      </c>
      <c r="H468" s="101">
        <v>4.6042918205261198</v>
      </c>
      <c r="I468" s="101">
        <v>35.066186141967698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01">
        <v>234</v>
      </c>
      <c r="C470" s="101">
        <v>12.3166513442993</v>
      </c>
      <c r="D470" s="101">
        <v>9.9999989999999999E-4</v>
      </c>
      <c r="E470" s="101">
        <v>1.84150625650699</v>
      </c>
      <c r="F470" s="101">
        <v>5.2363591698499796</v>
      </c>
      <c r="G470" s="101">
        <v>39.059772491455</v>
      </c>
      <c r="H470" s="101">
        <v>4.5035406112670797</v>
      </c>
      <c r="I470" s="101">
        <v>32.028468704223599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01">
        <v>235</v>
      </c>
      <c r="C472" s="101">
        <v>13.163667972271201</v>
      </c>
      <c r="D472" s="101">
        <v>9.9999989999999999E-4</v>
      </c>
      <c r="E472" s="101">
        <v>1.9458484649658201</v>
      </c>
      <c r="F472" s="101">
        <v>6.1763677367797198</v>
      </c>
      <c r="G472" s="101">
        <v>39.257753753662101</v>
      </c>
      <c r="H472" s="101">
        <v>4.5185707569122302</v>
      </c>
      <c r="I472" s="101">
        <v>32.317887973785403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01">
        <v>236</v>
      </c>
      <c r="C474" s="101">
        <v>11.628706785348699</v>
      </c>
      <c r="D474" s="101">
        <v>9.9999989999999999E-4</v>
      </c>
      <c r="E474" s="101">
        <v>1.6862283394886799</v>
      </c>
      <c r="F474" s="101">
        <v>4.7328560673273499</v>
      </c>
      <c r="G474" s="101">
        <v>41.688410949706999</v>
      </c>
      <c r="H474" s="101">
        <v>4.5944014072418202</v>
      </c>
      <c r="I474" s="101">
        <v>34.840041923522897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01">
        <v>237</v>
      </c>
      <c r="C476" s="101">
        <v>12.1545640505277</v>
      </c>
      <c r="D476" s="101">
        <v>9.9999989999999999E-4</v>
      </c>
      <c r="E476" s="101">
        <v>1.84921028522344</v>
      </c>
      <c r="F476" s="101">
        <v>5.35000706635988</v>
      </c>
      <c r="G476" s="101">
        <v>40.267846870422296</v>
      </c>
      <c r="H476" s="101">
        <v>4.53097968101501</v>
      </c>
      <c r="I476" s="101">
        <v>33.5102490425109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01">
        <v>238</v>
      </c>
      <c r="C478" s="101">
        <v>12.183015419886599</v>
      </c>
      <c r="D478" s="101">
        <v>9.9999989999999999E-4</v>
      </c>
      <c r="E478" s="101">
        <v>1.7992453391735299</v>
      </c>
      <c r="F478" s="101">
        <v>5.4675737756949196</v>
      </c>
      <c r="G478" s="101">
        <v>37.858613967895501</v>
      </c>
      <c r="H478" s="101">
        <v>4.4454445838928196</v>
      </c>
      <c r="I478" s="101">
        <v>31.188922548293998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01">
        <v>239</v>
      </c>
      <c r="C480" s="101">
        <v>10.7853369712829</v>
      </c>
      <c r="D480" s="101">
        <v>9.9999989999999999E-4</v>
      </c>
      <c r="E480" s="101">
        <v>1.6522233348626301</v>
      </c>
      <c r="F480" s="101">
        <v>4.1568558903840804</v>
      </c>
      <c r="G480" s="101">
        <v>36.635516166686998</v>
      </c>
      <c r="H480" s="101">
        <v>4.4629989385604798</v>
      </c>
      <c r="I480" s="101">
        <v>30.052101993560701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01">
        <v>240</v>
      </c>
      <c r="C482" s="101">
        <v>11.6829867362976</v>
      </c>
      <c r="D482" s="101">
        <v>9.9999989999999999E-4</v>
      </c>
      <c r="E482" s="101">
        <v>1.8509619006743701</v>
      </c>
      <c r="F482" s="101">
        <v>5.1415014863014203</v>
      </c>
      <c r="G482" s="101">
        <v>39.4378860473632</v>
      </c>
      <c r="H482" s="101">
        <v>4.5630430221557603</v>
      </c>
      <c r="I482" s="101">
        <v>32.941645622253397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01">
        <v>241</v>
      </c>
      <c r="C484" s="101">
        <v>11.1856337694021</v>
      </c>
      <c r="D484" s="102">
        <v>9.9999990000000004E-5</v>
      </c>
      <c r="E484" s="101">
        <v>1.71232848442517</v>
      </c>
      <c r="F484" s="101">
        <v>4.6939087647658102</v>
      </c>
      <c r="G484" s="101">
        <v>39.820751190185497</v>
      </c>
      <c r="H484" s="101">
        <v>4.5655647754669104</v>
      </c>
      <c r="I484" s="101">
        <v>33.334100341796798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01">
        <v>242</v>
      </c>
      <c r="C486" s="101">
        <v>11.1941618552574</v>
      </c>
      <c r="D486" s="102">
        <v>9.9999990000000004E-5</v>
      </c>
      <c r="E486" s="101">
        <v>1.68231851779497</v>
      </c>
      <c r="F486" s="101">
        <v>4.7123466179921003</v>
      </c>
      <c r="G486" s="101">
        <v>38.9623119354248</v>
      </c>
      <c r="H486" s="101">
        <v>4.51570274829864</v>
      </c>
      <c r="I486" s="101">
        <v>32.4857376098632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01">
        <v>243</v>
      </c>
      <c r="C488" s="101">
        <v>11.5060448646545</v>
      </c>
      <c r="D488" s="102">
        <v>9.9999990000000004E-5</v>
      </c>
      <c r="E488" s="101">
        <v>1.77176300608194</v>
      </c>
      <c r="F488" s="101">
        <v>5.0344089590586103</v>
      </c>
      <c r="G488" s="101">
        <v>38.548865509033199</v>
      </c>
      <c r="H488" s="101">
        <v>4.49285132884979</v>
      </c>
      <c r="I488" s="101">
        <v>32.082575225829999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01">
        <v>244</v>
      </c>
      <c r="C490" s="101">
        <v>11.5052515176626</v>
      </c>
      <c r="D490" s="102">
        <v>9.9999990000000004E-5</v>
      </c>
      <c r="E490" s="101">
        <v>1.8070137133965101</v>
      </c>
      <c r="F490" s="101">
        <v>5.0438913840513901</v>
      </c>
      <c r="G490" s="101">
        <v>38.555114173889102</v>
      </c>
      <c r="H490" s="101">
        <v>4.4886608123779297</v>
      </c>
      <c r="I490" s="101">
        <v>32.099073600769003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01">
        <v>245</v>
      </c>
      <c r="C492" s="101">
        <v>11.1725942171536</v>
      </c>
      <c r="D492" s="102">
        <v>9.9999990000000004E-5</v>
      </c>
      <c r="E492" s="101">
        <v>1.7366518103159301</v>
      </c>
      <c r="F492" s="101">
        <v>4.7215026892148497</v>
      </c>
      <c r="G492" s="101">
        <v>37.9909093856811</v>
      </c>
      <c r="H492" s="101">
        <v>4.4723155021667402</v>
      </c>
      <c r="I492" s="101">
        <v>31.545175266265801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01">
        <v>246</v>
      </c>
      <c r="C494" s="101">
        <v>12.0668821334838</v>
      </c>
      <c r="D494" s="102">
        <v>9.9999990000000004E-5</v>
      </c>
      <c r="E494" s="101">
        <v>1.9048991868129099</v>
      </c>
      <c r="F494" s="101">
        <v>5.6261837574151796</v>
      </c>
      <c r="G494" s="101">
        <v>37.623187065124498</v>
      </c>
      <c r="H494" s="101">
        <v>4.4641983509063703</v>
      </c>
      <c r="I494" s="101">
        <v>31.187959575653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01">
        <v>247</v>
      </c>
      <c r="C496" s="101">
        <v>11.405401559976401</v>
      </c>
      <c r="D496" s="102">
        <v>9.9999990000000004E-5</v>
      </c>
      <c r="E496" s="101">
        <v>1.7861706247696501</v>
      </c>
      <c r="F496" s="101">
        <v>4.9752098046816302</v>
      </c>
      <c r="G496" s="101">
        <v>37.830834960937501</v>
      </c>
      <c r="H496" s="101">
        <v>4.46907260417938</v>
      </c>
      <c r="I496" s="101">
        <v>31.406090831756501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01">
        <v>248</v>
      </c>
      <c r="C498" s="101">
        <v>11.164713896237799</v>
      </c>
      <c r="D498" s="102">
        <v>9.9999990000000004E-5</v>
      </c>
      <c r="E498" s="101">
        <v>1.7363540553129599</v>
      </c>
      <c r="F498" s="101">
        <v>4.7450480827918398</v>
      </c>
      <c r="G498" s="101">
        <v>37.848302268981897</v>
      </c>
      <c r="H498" s="101">
        <v>4.4734185695648101</v>
      </c>
      <c r="I498" s="101">
        <v>31.434132289886399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01">
        <v>249</v>
      </c>
      <c r="C500" s="101">
        <v>11.682753709646301</v>
      </c>
      <c r="D500" s="102">
        <v>9.9999990000000004E-5</v>
      </c>
      <c r="E500" s="101">
        <v>1.8303856620421699</v>
      </c>
      <c r="F500" s="101">
        <v>5.2737225110714201</v>
      </c>
      <c r="G500" s="101">
        <v>38.049225425720202</v>
      </c>
      <c r="H500" s="101">
        <v>4.4856892108917199</v>
      </c>
      <c r="I500" s="101">
        <v>31.645732593536302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01">
        <v>250</v>
      </c>
      <c r="C502" s="101">
        <v>12.5731150186978</v>
      </c>
      <c r="D502" s="102">
        <v>9.9999990000000004E-5</v>
      </c>
      <c r="E502" s="101">
        <v>2.0190915098557101</v>
      </c>
      <c r="F502" s="101">
        <v>6.1747641150767896</v>
      </c>
      <c r="G502" s="101">
        <v>38.3974006652832</v>
      </c>
      <c r="H502" s="101">
        <v>4.5298378229141196</v>
      </c>
      <c r="I502" s="101">
        <v>32.004626274108801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01">
        <v>251</v>
      </c>
      <c r="C504" s="101">
        <v>11.6040249971243</v>
      </c>
      <c r="D504" s="102">
        <v>9.9999990000000004E-5</v>
      </c>
      <c r="E504" s="101">
        <v>1.8039742662356399</v>
      </c>
      <c r="F504" s="101">
        <v>5.2164424153474602</v>
      </c>
      <c r="G504" s="101">
        <v>38.196112251281697</v>
      </c>
      <c r="H504" s="101">
        <v>4.5059492111206003</v>
      </c>
      <c r="I504" s="101">
        <v>31.814159584045399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01">
        <v>252</v>
      </c>
      <c r="C506" s="101">
        <v>11.747944685128999</v>
      </c>
      <c r="D506" s="102">
        <v>9.9999990000000004E-5</v>
      </c>
      <c r="E506" s="101">
        <v>1.84878180118707</v>
      </c>
      <c r="F506" s="101">
        <v>5.3712381124496398</v>
      </c>
      <c r="G506" s="101">
        <v>38.220114707946699</v>
      </c>
      <c r="H506" s="101">
        <v>4.50585205554962</v>
      </c>
      <c r="I506" s="101">
        <v>31.849068546295101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01">
        <v>253</v>
      </c>
      <c r="C508" s="101">
        <v>12.376754724062399</v>
      </c>
      <c r="D508" s="102">
        <v>9.9999990000000004E-5</v>
      </c>
      <c r="E508" s="101">
        <v>1.9438227942356601</v>
      </c>
      <c r="F508" s="101">
        <v>6.0110144615173304</v>
      </c>
      <c r="G508" s="101">
        <v>38.425798034667899</v>
      </c>
      <c r="H508" s="101">
        <v>4.5118546247482296</v>
      </c>
      <c r="I508" s="101">
        <v>32.065801525115901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01">
        <v>254</v>
      </c>
      <c r="C510" s="101">
        <v>11.385917003338101</v>
      </c>
      <c r="D510" s="102">
        <v>9.9999990000000004E-5</v>
      </c>
      <c r="E510" s="101">
        <v>1.7759202695809799</v>
      </c>
      <c r="F510" s="101">
        <v>5.0312522603915202</v>
      </c>
      <c r="G510" s="101">
        <v>37.991160011291498</v>
      </c>
      <c r="H510" s="101">
        <v>4.5037901639938296</v>
      </c>
      <c r="I510" s="101">
        <v>31.642241573333699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01">
        <v>255</v>
      </c>
      <c r="C512" s="101">
        <v>11.2511378434988</v>
      </c>
      <c r="D512" s="102">
        <v>9.9999990000000004E-5</v>
      </c>
      <c r="E512" s="101">
        <v>1.7525156254951699</v>
      </c>
      <c r="F512" s="101">
        <v>4.9075693396421496</v>
      </c>
      <c r="G512" s="101">
        <v>38.380833435058499</v>
      </c>
      <c r="H512" s="101">
        <v>4.5052311658859203</v>
      </c>
      <c r="I512" s="101">
        <v>32.043092823028502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01">
        <v>256</v>
      </c>
      <c r="C514" s="101">
        <v>10.8948563062227</v>
      </c>
      <c r="D514" s="102">
        <v>9.9999990000000004E-5</v>
      </c>
      <c r="E514" s="101">
        <v>1.70284449137174</v>
      </c>
      <c r="F514" s="101">
        <v>4.5625253915786699</v>
      </c>
      <c r="G514" s="101">
        <v>38.268417930603</v>
      </c>
      <c r="H514" s="101">
        <v>4.4917750597000099</v>
      </c>
      <c r="I514" s="101">
        <v>31.941929244995102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01">
        <v>257</v>
      </c>
      <c r="C516" s="101">
        <v>10.043498919560299</v>
      </c>
      <c r="D516" s="102">
        <v>9.9999990000000004E-5</v>
      </c>
      <c r="E516" s="101">
        <v>1.5259080987710201</v>
      </c>
      <c r="F516" s="101">
        <v>3.7224364509949299</v>
      </c>
      <c r="G516" s="101">
        <v>38.671401596069302</v>
      </c>
      <c r="H516" s="101">
        <v>4.51382195949554</v>
      </c>
      <c r="I516" s="101">
        <v>32.3562287330627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01">
        <v>258</v>
      </c>
      <c r="C518" s="101">
        <v>11.163507718306301</v>
      </c>
      <c r="D518" s="102">
        <v>9.9999990000000004E-5</v>
      </c>
      <c r="E518" s="101">
        <v>1.7669298786383401</v>
      </c>
      <c r="F518" s="101">
        <v>4.8537536401015</v>
      </c>
      <c r="G518" s="101">
        <v>38.575431060790997</v>
      </c>
      <c r="H518" s="101">
        <v>4.5105629682540798</v>
      </c>
      <c r="I518" s="101">
        <v>32.271501541137603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01">
        <v>259</v>
      </c>
      <c r="C520" s="101">
        <v>11.040473002653799</v>
      </c>
      <c r="D520" s="102">
        <v>9.9999990000000004E-5</v>
      </c>
      <c r="E520" s="101">
        <v>1.7435681934539999</v>
      </c>
      <c r="F520" s="101">
        <v>4.74196857213974</v>
      </c>
      <c r="G520" s="101">
        <v>38.435238265991202</v>
      </c>
      <c r="H520" s="101">
        <v>4.5036665439605699</v>
      </c>
      <c r="I520" s="101">
        <v>32.142652511596602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01">
        <v>260</v>
      </c>
      <c r="C522" s="101">
        <v>10.969630057995101</v>
      </c>
      <c r="D522" s="102">
        <v>9.9999990000000004E-5</v>
      </c>
      <c r="E522" s="101">
        <v>1.7356776136618299</v>
      </c>
      <c r="F522" s="101">
        <v>4.68253635443173</v>
      </c>
      <c r="G522" s="101">
        <v>38.365286064147902</v>
      </c>
      <c r="H522" s="101">
        <v>4.5084726095199503</v>
      </c>
      <c r="I522" s="101">
        <v>32.084110450744603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01">
        <v>261</v>
      </c>
      <c r="C524" s="101">
        <v>13.011601594778201</v>
      </c>
      <c r="D524" s="102">
        <v>9.9999990000000004E-5</v>
      </c>
      <c r="E524" s="101">
        <v>2.0848064009959799</v>
      </c>
      <c r="F524" s="101">
        <v>6.7359291956974898</v>
      </c>
      <c r="G524" s="101">
        <v>38.141181945800703</v>
      </c>
      <c r="H524" s="101">
        <v>4.5016274929046602</v>
      </c>
      <c r="I524" s="101">
        <v>31.871526050567599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01">
        <v>262</v>
      </c>
      <c r="C526" s="101">
        <v>12.0428698979891</v>
      </c>
      <c r="D526" s="102">
        <v>9.9999990000000004E-5</v>
      </c>
      <c r="E526" s="101">
        <v>1.8910121115354299</v>
      </c>
      <c r="F526" s="101">
        <v>5.77877234495603</v>
      </c>
      <c r="G526" s="101">
        <v>38.0555515289306</v>
      </c>
      <c r="H526" s="101">
        <v>4.4918423414230304</v>
      </c>
      <c r="I526" s="101">
        <v>31.797498035430898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01">
        <v>263</v>
      </c>
      <c r="C528" s="101">
        <v>12.5386676054734</v>
      </c>
      <c r="D528" s="102">
        <v>9.9999990000000004E-5</v>
      </c>
      <c r="E528" s="101">
        <v>1.95075236834012</v>
      </c>
      <c r="F528" s="101">
        <v>6.2862803202409001</v>
      </c>
      <c r="G528" s="101">
        <v>38.1479433059692</v>
      </c>
      <c r="H528" s="101">
        <v>4.4906639814376801</v>
      </c>
      <c r="I528" s="101">
        <v>31.9016881942749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01">
        <v>264</v>
      </c>
      <c r="C530" s="101">
        <v>11.842394682077201</v>
      </c>
      <c r="D530" s="102">
        <v>9.9999990000000004E-5</v>
      </c>
      <c r="E530" s="101">
        <v>1.85880080094704</v>
      </c>
      <c r="F530" s="101">
        <v>5.6017752152222799</v>
      </c>
      <c r="G530" s="101">
        <v>38.209962463378901</v>
      </c>
      <c r="H530" s="101">
        <v>4.4880881071090597</v>
      </c>
      <c r="I530" s="101">
        <v>31.975466918945301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01">
        <v>265</v>
      </c>
      <c r="C532" s="101">
        <v>11.197626370649999</v>
      </c>
      <c r="D532" s="102">
        <v>9.9999990000000004E-5</v>
      </c>
      <c r="E532" s="101">
        <v>1.7838995021123101</v>
      </c>
      <c r="F532" s="101">
        <v>4.9688442303584104</v>
      </c>
      <c r="G532" s="101">
        <v>38.140784645080501</v>
      </c>
      <c r="H532" s="101">
        <v>4.4861571550369197</v>
      </c>
      <c r="I532" s="101">
        <v>31.9181808471679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01">
        <v>266</v>
      </c>
      <c r="C534" s="101">
        <v>10.833260939671399</v>
      </c>
      <c r="D534" s="102">
        <v>9.9999990000000004E-5</v>
      </c>
      <c r="E534" s="101">
        <v>1.7238987638400101</v>
      </c>
      <c r="F534" s="101">
        <v>4.6163710355758596</v>
      </c>
      <c r="G534" s="101">
        <v>38.865206146240197</v>
      </c>
      <c r="H534" s="101">
        <v>4.5058441400527904</v>
      </c>
      <c r="I534" s="101">
        <v>32.654520988464299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01">
        <v>267</v>
      </c>
      <c r="C536" s="101">
        <v>11.543137660393301</v>
      </c>
      <c r="D536" s="102">
        <v>9.9999990000000004E-5</v>
      </c>
      <c r="E536" s="101">
        <v>1.8409008292051401</v>
      </c>
      <c r="F536" s="101">
        <v>5.3382505178451503</v>
      </c>
      <c r="G536" s="101">
        <v>38.2376605987548</v>
      </c>
      <c r="H536" s="101">
        <v>4.4917714357375997</v>
      </c>
      <c r="I536" s="101">
        <v>32.0390246391296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01">
        <v>268</v>
      </c>
      <c r="C538" s="101">
        <v>11.087126273375199</v>
      </c>
      <c r="D538" s="102">
        <v>9.9999990000000004E-5</v>
      </c>
      <c r="E538" s="101">
        <v>1.76215917330521</v>
      </c>
      <c r="F538" s="101">
        <v>4.8942686869547902</v>
      </c>
      <c r="G538" s="101">
        <v>38.3813314437866</v>
      </c>
      <c r="H538" s="101">
        <v>4.4915324926376297</v>
      </c>
      <c r="I538" s="101">
        <v>32.194738674163801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01">
        <v>269</v>
      </c>
      <c r="C540" s="101">
        <v>10.8617208920992</v>
      </c>
      <c r="D540" s="102">
        <v>9.9999990000000004E-5</v>
      </c>
      <c r="E540" s="101">
        <v>1.7036209633717101</v>
      </c>
      <c r="F540" s="101">
        <v>4.6809465426664998</v>
      </c>
      <c r="G540" s="101">
        <v>38.966160392761203</v>
      </c>
      <c r="H540" s="101">
        <v>4.4997234106063804</v>
      </c>
      <c r="I540" s="101">
        <v>32.791664695739698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01">
        <v>270</v>
      </c>
      <c r="C542" s="101">
        <v>12.296087870231</v>
      </c>
      <c r="D542" s="102">
        <v>9.9999990000000004E-5</v>
      </c>
      <c r="E542" s="101">
        <v>1.9276394752355701</v>
      </c>
      <c r="F542" s="101">
        <v>6.12745252022376</v>
      </c>
      <c r="G542" s="101">
        <v>39.196890258788997</v>
      </c>
      <c r="H542" s="101">
        <v>4.4986519098281796</v>
      </c>
      <c r="I542" s="101">
        <v>33.034601879119798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01">
        <v>271</v>
      </c>
      <c r="C544" s="101">
        <v>10.945749466235799</v>
      </c>
      <c r="D544" s="102">
        <v>9.9999990000000004E-5</v>
      </c>
      <c r="E544" s="101">
        <v>1.7633975790097101</v>
      </c>
      <c r="F544" s="101">
        <v>4.7893736958503696</v>
      </c>
      <c r="G544" s="101">
        <v>39.102655029296798</v>
      </c>
      <c r="H544" s="101">
        <v>4.5067183971405003</v>
      </c>
      <c r="I544" s="101">
        <v>32.952684402465799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01">
        <v>272</v>
      </c>
      <c r="C546" s="101">
        <v>10.474488808558499</v>
      </c>
      <c r="D546" s="102">
        <v>9.9999990000000004E-5</v>
      </c>
      <c r="E546" s="101">
        <v>1.7041116861196599</v>
      </c>
      <c r="F546" s="101">
        <v>4.3304879115177997</v>
      </c>
      <c r="G546" s="101">
        <v>38.844849395751901</v>
      </c>
      <c r="H546" s="101">
        <v>4.5091922283172599</v>
      </c>
      <c r="I546" s="101">
        <v>32.707326841354302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01">
        <v>273</v>
      </c>
      <c r="C548" s="101">
        <v>10.7083467336801</v>
      </c>
      <c r="D548" s="102">
        <v>9.9999990000000004E-5</v>
      </c>
      <c r="E548" s="101">
        <v>1.70048683652511</v>
      </c>
      <c r="F548" s="101">
        <v>4.5768072330034597</v>
      </c>
      <c r="G548" s="101">
        <v>38.657996749877903</v>
      </c>
      <c r="H548" s="101">
        <v>4.5101195573806701</v>
      </c>
      <c r="I548" s="101">
        <v>32.532932567596397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01">
        <v>274</v>
      </c>
      <c r="C550" s="101">
        <v>11.6500200491685</v>
      </c>
      <c r="D550" s="102">
        <v>9.9999990000000004E-5</v>
      </c>
      <c r="E550" s="101">
        <v>1.86328379007486</v>
      </c>
      <c r="F550" s="101">
        <v>5.5309556906039896</v>
      </c>
      <c r="G550" s="101">
        <v>39.383012771606403</v>
      </c>
      <c r="H550" s="101">
        <v>4.5296717882156301</v>
      </c>
      <c r="I550" s="101">
        <v>33.270470428466702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01">
        <v>275</v>
      </c>
      <c r="C552" s="101">
        <v>11.6785434025984</v>
      </c>
      <c r="D552" s="102">
        <v>9.9999990000000004E-5</v>
      </c>
      <c r="E552" s="101">
        <v>1.8514375892969199</v>
      </c>
      <c r="F552" s="101">
        <v>5.5721218952765801</v>
      </c>
      <c r="G552" s="101">
        <v>38.655072975158603</v>
      </c>
      <c r="H552" s="101">
        <v>4.5009388208389201</v>
      </c>
      <c r="I552" s="101">
        <v>32.555270957946703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01">
        <v>276</v>
      </c>
      <c r="C554" s="101">
        <v>12.1456550084627</v>
      </c>
      <c r="D554" s="102">
        <v>9.9999990000000004E-5</v>
      </c>
      <c r="E554" s="101">
        <v>1.94967111257406</v>
      </c>
      <c r="F554" s="101">
        <v>6.0519337103917001</v>
      </c>
      <c r="G554" s="101">
        <v>38.280215072631798</v>
      </c>
      <c r="H554" s="101">
        <v>4.4897870540618898</v>
      </c>
      <c r="I554" s="101">
        <v>32.193103599548301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01">
        <v>277</v>
      </c>
      <c r="C556" s="101">
        <v>11.7183098426231</v>
      </c>
      <c r="D556" s="102">
        <v>9.9999990000000004E-5</v>
      </c>
      <c r="E556" s="101">
        <v>1.9331383544665099</v>
      </c>
      <c r="F556" s="101">
        <v>5.6373329896193196</v>
      </c>
      <c r="G556" s="101">
        <v>38.357553863525297</v>
      </c>
      <c r="H556" s="101">
        <v>4.4969969034194897</v>
      </c>
      <c r="I556" s="101">
        <v>32.2831825256347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01">
        <v>278</v>
      </c>
      <c r="C558" s="101">
        <v>11.757164808420001</v>
      </c>
      <c r="D558" s="102">
        <v>9.9999990000000004E-5</v>
      </c>
      <c r="E558" s="101">
        <v>1.8990926513305</v>
      </c>
      <c r="F558" s="101">
        <v>5.6889550227385302</v>
      </c>
      <c r="G558" s="101">
        <v>37.720826911926203</v>
      </c>
      <c r="H558" s="101">
        <v>4.4675323963165203</v>
      </c>
      <c r="I558" s="101">
        <v>31.6592749595642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01">
        <v>279</v>
      </c>
      <c r="C560" s="101">
        <v>10.4966559043297</v>
      </c>
      <c r="D560" s="102">
        <v>9.9999990000000004E-5</v>
      </c>
      <c r="E560" s="101">
        <v>1.7310105103712801</v>
      </c>
      <c r="F560" s="101">
        <v>4.4413038996549696</v>
      </c>
      <c r="G560" s="101">
        <v>38.102346992492599</v>
      </c>
      <c r="H560" s="101">
        <v>4.4782779455184896</v>
      </c>
      <c r="I560" s="101">
        <v>32.053709983825598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01">
        <v>280</v>
      </c>
      <c r="C562" s="101">
        <v>12.104611983666</v>
      </c>
      <c r="D562" s="102">
        <v>9.9999990000000004E-5</v>
      </c>
      <c r="E562" s="101">
        <v>1.96715225623204</v>
      </c>
      <c r="F562" s="101">
        <v>6.06222486037474</v>
      </c>
      <c r="G562" s="101">
        <v>38.0182443618774</v>
      </c>
      <c r="H562" s="101">
        <v>4.4756584644317599</v>
      </c>
      <c r="I562" s="101">
        <v>31.982609272003099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01">
        <v>281</v>
      </c>
      <c r="C564" s="101">
        <v>10.817765345940201</v>
      </c>
      <c r="D564" s="102">
        <v>9.9999990000000004E-5</v>
      </c>
      <c r="E564" s="101">
        <v>1.7029857085301301</v>
      </c>
      <c r="F564" s="101">
        <v>4.7883622600482001</v>
      </c>
      <c r="G564" s="101">
        <v>37.985148048400802</v>
      </c>
      <c r="H564" s="101">
        <v>4.4673220396041797</v>
      </c>
      <c r="I564" s="101">
        <v>31.962475681304898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01">
        <v>282</v>
      </c>
      <c r="C566" s="101">
        <v>11.7402993532327</v>
      </c>
      <c r="D566" s="102">
        <v>9.9999990000000004E-5</v>
      </c>
      <c r="E566" s="101">
        <v>1.91787125284855</v>
      </c>
      <c r="F566" s="101">
        <v>5.7239202306820696</v>
      </c>
      <c r="G566" s="101">
        <v>37.949839973449699</v>
      </c>
      <c r="H566" s="101">
        <v>4.4657616615295401</v>
      </c>
      <c r="I566" s="101">
        <v>31.9402472496032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01">
        <v>283</v>
      </c>
      <c r="C568" s="101">
        <v>11.3098897016965</v>
      </c>
      <c r="D568" s="102">
        <v>9.9999990000000004E-5</v>
      </c>
      <c r="E568" s="101">
        <v>1.8342223304968599</v>
      </c>
      <c r="F568" s="101">
        <v>5.3065816072317196</v>
      </c>
      <c r="G568" s="101">
        <v>38.153864288329999</v>
      </c>
      <c r="H568" s="101">
        <v>4.4691043376922597</v>
      </c>
      <c r="I568" s="101">
        <v>32.157354164123497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01">
        <v>284</v>
      </c>
      <c r="C570" s="101">
        <v>11.9387411337632</v>
      </c>
      <c r="D570" s="102">
        <v>9.9999990000000004E-5</v>
      </c>
      <c r="E570" s="101">
        <v>1.92799805677854</v>
      </c>
      <c r="F570" s="101">
        <v>5.9485330214867203</v>
      </c>
      <c r="G570" s="101">
        <v>38.874187469482401</v>
      </c>
      <c r="H570" s="101">
        <v>4.5060055017471301</v>
      </c>
      <c r="I570" s="101">
        <v>32.890827751159598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01">
        <v>285</v>
      </c>
      <c r="C572" s="101">
        <v>11.1444259056678</v>
      </c>
      <c r="D572" s="102">
        <v>9.9999990000000004E-5</v>
      </c>
      <c r="E572" s="101">
        <v>1.8174973909671399</v>
      </c>
      <c r="F572" s="101">
        <v>5.16746746118252</v>
      </c>
      <c r="G572" s="101">
        <v>39.077404022216797</v>
      </c>
      <c r="H572" s="101">
        <v>4.5161989927291799</v>
      </c>
      <c r="I572" s="101">
        <v>33.107381629943802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01">
        <v>286</v>
      </c>
      <c r="C574" s="101">
        <v>11.8285954181964</v>
      </c>
      <c r="D574" s="102">
        <v>9.9999990000000004E-5</v>
      </c>
      <c r="E574" s="101">
        <v>1.9142962258595599</v>
      </c>
      <c r="F574" s="101">
        <v>5.86502302151459</v>
      </c>
      <c r="G574" s="101">
        <v>38.421687316894499</v>
      </c>
      <c r="H574" s="101">
        <v>4.4954144477844196</v>
      </c>
      <c r="I574" s="101">
        <v>32.4650734901428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01">
        <v>287</v>
      </c>
      <c r="C576" s="101">
        <v>10.6164960861206</v>
      </c>
      <c r="D576" s="102">
        <v>9.9999990000000004E-5</v>
      </c>
      <c r="E576" s="101">
        <v>1.7164588341346101</v>
      </c>
      <c r="F576" s="101">
        <v>4.6662994393935504</v>
      </c>
      <c r="G576" s="101">
        <v>38.883332061767497</v>
      </c>
      <c r="H576" s="101">
        <v>4.5123656511306702</v>
      </c>
      <c r="I576" s="101">
        <v>32.940090560912999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01">
        <v>288</v>
      </c>
      <c r="C578" s="101">
        <v>11.136613093889601</v>
      </c>
      <c r="D578" s="102">
        <v>9.9999990000000004E-5</v>
      </c>
      <c r="E578" s="101">
        <v>1.8060491635249201</v>
      </c>
      <c r="F578" s="101">
        <v>5.1998189137532096</v>
      </c>
      <c r="G578" s="101">
        <v>38.795923042297296</v>
      </c>
      <c r="H578" s="101">
        <v>4.5158747434616</v>
      </c>
      <c r="I578" s="101">
        <v>32.866098880767801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01">
        <v>289</v>
      </c>
      <c r="C580" s="101">
        <v>11.6949154413663</v>
      </c>
      <c r="D580" s="102">
        <v>9.9999990000000004E-5</v>
      </c>
      <c r="E580" s="101">
        <v>1.9419335424899999</v>
      </c>
      <c r="F580" s="101">
        <v>5.7716029148835402</v>
      </c>
      <c r="G580" s="101">
        <v>39.094750595092698</v>
      </c>
      <c r="H580" s="101">
        <v>4.5290852069854699</v>
      </c>
      <c r="I580" s="101">
        <v>33.178510284423801</v>
      </c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01">
        <v>290</v>
      </c>
      <c r="C582" s="101">
        <v>11.172382538135199</v>
      </c>
      <c r="D582" s="102">
        <v>9.9999990000000004E-5</v>
      </c>
      <c r="E582" s="101">
        <v>1.8246096831101599</v>
      </c>
      <c r="F582" s="101">
        <v>5.2627340555190996</v>
      </c>
      <c r="G582" s="101">
        <v>38.964306449890103</v>
      </c>
      <c r="H582" s="101">
        <v>4.5358216285705497</v>
      </c>
      <c r="I582" s="101">
        <v>33.061782932281403</v>
      </c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01">
        <v>291</v>
      </c>
      <c r="C584" s="101">
        <v>11.930302234796301</v>
      </c>
      <c r="D584" s="102">
        <v>1.0000000000000001E-5</v>
      </c>
      <c r="E584" s="101">
        <v>2.0024868937639</v>
      </c>
      <c r="F584" s="101">
        <v>6.02845080999227</v>
      </c>
      <c r="G584" s="101">
        <v>38.824327278137197</v>
      </c>
      <c r="H584" s="101">
        <v>4.5357671499252303</v>
      </c>
      <c r="I584" s="101">
        <v>32.923207664489702</v>
      </c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01">
        <v>292</v>
      </c>
      <c r="C586" s="101">
        <v>10.8517230840829</v>
      </c>
      <c r="D586" s="102">
        <v>1.0000000000000001E-5</v>
      </c>
      <c r="E586" s="101">
        <v>1.7879477555935199</v>
      </c>
      <c r="F586" s="101">
        <v>4.9512839913368198</v>
      </c>
      <c r="G586" s="101">
        <v>38.685987281799299</v>
      </c>
      <c r="H586" s="101">
        <v>4.5289678096771198</v>
      </c>
      <c r="I586" s="101">
        <v>32.786281871795602</v>
      </c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01">
        <v>293</v>
      </c>
      <c r="C588" s="101">
        <v>11.1109337439903</v>
      </c>
      <c r="D588" s="102">
        <v>1.0000000000000001E-5</v>
      </c>
      <c r="E588" s="101">
        <v>1.8533721726674299</v>
      </c>
      <c r="F588" s="101">
        <v>5.2119102248778697</v>
      </c>
      <c r="G588" s="101">
        <v>38.626819419860801</v>
      </c>
      <c r="H588" s="101">
        <v>4.5288110494613596</v>
      </c>
      <c r="I588" s="101">
        <v>32.728536319732598</v>
      </c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01">
        <v>294</v>
      </c>
      <c r="C590" s="101">
        <v>10.7694750015552</v>
      </c>
      <c r="D590" s="102">
        <v>1.0000000000000001E-5</v>
      </c>
      <c r="E590" s="101">
        <v>1.7591137633873799</v>
      </c>
      <c r="F590" s="101">
        <v>4.8718813474361697</v>
      </c>
      <c r="G590" s="101">
        <v>38.527103805541898</v>
      </c>
      <c r="H590" s="101">
        <v>4.5240302324295003</v>
      </c>
      <c r="I590" s="101">
        <v>32.630254840850803</v>
      </c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01">
        <v>295</v>
      </c>
      <c r="C592" s="101">
        <v>10.732529658537601</v>
      </c>
      <c r="D592" s="102">
        <v>1.0000000000000001E-5</v>
      </c>
      <c r="E592" s="101">
        <v>1.77219213430698</v>
      </c>
      <c r="F592" s="101">
        <v>4.83637887239456</v>
      </c>
      <c r="G592" s="101">
        <v>38.553200340270998</v>
      </c>
      <c r="H592" s="101">
        <v>4.5233665227889999</v>
      </c>
      <c r="I592" s="101">
        <v>32.6578060150146</v>
      </c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01">
        <v>296</v>
      </c>
      <c r="C594" s="101">
        <v>10.580407289358201</v>
      </c>
      <c r="D594" s="102">
        <v>1.0000000000000001E-5</v>
      </c>
      <c r="E594" s="101">
        <v>1.74204696600253</v>
      </c>
      <c r="F594" s="101">
        <v>4.6857131536190302</v>
      </c>
      <c r="G594" s="101">
        <v>38.3558452606201</v>
      </c>
      <c r="H594" s="101">
        <v>4.5131446123123098</v>
      </c>
      <c r="I594" s="101">
        <v>32.461907196044898</v>
      </c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01">
        <v>297</v>
      </c>
      <c r="C596" s="101">
        <v>10.973136168259799</v>
      </c>
      <c r="D596" s="102">
        <v>1.0000000000000001E-5</v>
      </c>
      <c r="E596" s="101">
        <v>1.8237206477385299</v>
      </c>
      <c r="F596" s="101">
        <v>5.0799066561918904</v>
      </c>
      <c r="G596" s="101">
        <v>38.445503425598098</v>
      </c>
      <c r="H596" s="101">
        <v>4.5163679838180499</v>
      </c>
      <c r="I596" s="101">
        <v>32.553041458129798</v>
      </c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01">
        <v>298</v>
      </c>
      <c r="C598" s="101">
        <v>11.0891814782069</v>
      </c>
      <c r="D598" s="102">
        <v>1.0000000000000001E-5</v>
      </c>
      <c r="E598" s="101">
        <v>1.7558243756110801</v>
      </c>
      <c r="F598" s="101">
        <v>5.1974327976887</v>
      </c>
      <c r="G598" s="101">
        <v>38.432558822631798</v>
      </c>
      <c r="H598" s="101">
        <v>4.5162566661834704</v>
      </c>
      <c r="I598" s="101">
        <v>32.541583442687902</v>
      </c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01">
        <v>299</v>
      </c>
      <c r="C600" s="101">
        <v>10.3747964088733</v>
      </c>
      <c r="D600" s="102">
        <v>1.0000000000000001E-5</v>
      </c>
      <c r="E600" s="101">
        <v>1.6918579592154499</v>
      </c>
      <c r="F600" s="101">
        <v>4.48454475861329</v>
      </c>
      <c r="G600" s="101">
        <v>38.453182601928702</v>
      </c>
      <c r="H600" s="101">
        <v>4.5217149019241303</v>
      </c>
      <c r="I600" s="101">
        <v>32.563715076446499</v>
      </c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01">
        <v>300</v>
      </c>
      <c r="C602" s="101">
        <v>9.9770996020390399</v>
      </c>
      <c r="D602" s="102">
        <v>1.0000000000000001E-5</v>
      </c>
      <c r="E602" s="101">
        <v>1.62316184777479</v>
      </c>
      <c r="F602" s="101">
        <v>4.08835913126285</v>
      </c>
      <c r="G602" s="101">
        <v>38.383471679687503</v>
      </c>
      <c r="H602" s="101">
        <v>4.5156959533691401</v>
      </c>
      <c r="I602" s="101">
        <v>32.495518493652298</v>
      </c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01">
        <v>301</v>
      </c>
      <c r="C604" s="101">
        <v>10.146001320618799</v>
      </c>
      <c r="D604" s="102">
        <v>1.0000000000000001E-5</v>
      </c>
      <c r="E604" s="101">
        <v>1.6549930320336199</v>
      </c>
      <c r="F604" s="101">
        <v>4.2587783382489102</v>
      </c>
      <c r="G604" s="101">
        <v>38.475923728942803</v>
      </c>
      <c r="H604" s="101">
        <v>4.5203772544860801</v>
      </c>
      <c r="I604" s="101">
        <v>32.589488792419402</v>
      </c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01">
        <v>302</v>
      </c>
      <c r="C606" s="101">
        <v>10.404185313444801</v>
      </c>
      <c r="D606" s="102">
        <v>1.0000000000000001E-5</v>
      </c>
      <c r="E606" s="101">
        <v>1.73793303737273</v>
      </c>
      <c r="F606" s="101">
        <v>4.5184827492787196</v>
      </c>
      <c r="G606" s="101">
        <v>38.496512985229401</v>
      </c>
      <c r="H606" s="101">
        <v>4.5221032142639102</v>
      </c>
      <c r="I606" s="101">
        <v>32.611599922180098</v>
      </c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01">
        <v>303</v>
      </c>
      <c r="C608" s="101">
        <v>11.2258047690758</v>
      </c>
      <c r="D608" s="102">
        <v>1.0000000000000001E-5</v>
      </c>
      <c r="E608" s="101">
        <v>1.92177303479268</v>
      </c>
      <c r="F608" s="101">
        <v>5.3416340213555502</v>
      </c>
      <c r="G608" s="101">
        <v>38.479257392883298</v>
      </c>
      <c r="H608" s="101">
        <v>4.5233552217483499</v>
      </c>
      <c r="I608" s="101">
        <v>32.595889091491699</v>
      </c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01">
        <v>304</v>
      </c>
      <c r="C610" s="101">
        <v>12.027594786423901</v>
      </c>
      <c r="D610" s="102">
        <v>1.0000000000000001E-5</v>
      </c>
      <c r="E610" s="101">
        <v>1.9884581382458</v>
      </c>
      <c r="F610" s="101">
        <v>6.1449726544893704</v>
      </c>
      <c r="G610" s="101">
        <v>38.599446868896401</v>
      </c>
      <c r="H610" s="101">
        <v>4.52609660625457</v>
      </c>
      <c r="I610" s="101">
        <v>32.7176307678222</v>
      </c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01">
        <v>305</v>
      </c>
      <c r="C612" s="101">
        <v>11.104372299634401</v>
      </c>
      <c r="D612" s="102">
        <v>1.0000000000000001E-5</v>
      </c>
      <c r="E612" s="101">
        <v>1.81666306348947</v>
      </c>
      <c r="F612" s="101">
        <v>5.2233039874296896</v>
      </c>
      <c r="G612" s="101">
        <v>38.5336303710937</v>
      </c>
      <c r="H612" s="101">
        <v>4.5254908323287903</v>
      </c>
      <c r="I612" s="101">
        <v>32.653375625610302</v>
      </c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01">
        <v>306</v>
      </c>
      <c r="C614" s="101">
        <v>12.639940793697599</v>
      </c>
      <c r="D614" s="102">
        <v>1.0000000000000001E-5</v>
      </c>
      <c r="E614" s="101">
        <v>2.0742643452607599</v>
      </c>
      <c r="F614" s="101">
        <v>6.7604514589676397</v>
      </c>
      <c r="G614" s="101">
        <v>38.546111488342198</v>
      </c>
      <c r="H614" s="101">
        <v>4.5240554809570304</v>
      </c>
      <c r="I614" s="101">
        <v>32.667449283599801</v>
      </c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01">
        <v>307</v>
      </c>
      <c r="C616" s="101">
        <v>10.6153250840994</v>
      </c>
      <c r="D616" s="102">
        <v>1.0000000000000001E-5</v>
      </c>
      <c r="E616" s="101">
        <v>1.71183773875236</v>
      </c>
      <c r="F616" s="101">
        <v>4.73743984332451</v>
      </c>
      <c r="G616" s="101">
        <v>38.530760383605902</v>
      </c>
      <c r="H616" s="101">
        <v>4.5188077211379998</v>
      </c>
      <c r="I616" s="101">
        <v>32.653711605071997</v>
      </c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01">
        <v>308</v>
      </c>
      <c r="C618" s="101">
        <v>11.7480810238764</v>
      </c>
      <c r="D618" s="102">
        <v>1.0000000000000001E-5</v>
      </c>
      <c r="E618" s="101">
        <v>1.97377883470975</v>
      </c>
      <c r="F618" s="101">
        <v>5.8718043749149</v>
      </c>
      <c r="G618" s="101">
        <v>38.584538459777797</v>
      </c>
      <c r="H618" s="101">
        <v>4.5211090564727696</v>
      </c>
      <c r="I618" s="101">
        <v>32.709095287322903</v>
      </c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01">
        <v>309</v>
      </c>
      <c r="C620" s="101">
        <v>10.4777218561906</v>
      </c>
      <c r="D620" s="102">
        <v>1.0000000000000001E-5</v>
      </c>
      <c r="E620" s="101">
        <v>1.7265738661472601</v>
      </c>
      <c r="F620" s="101">
        <v>4.6030544684483399</v>
      </c>
      <c r="G620" s="101">
        <v>38.617329978942799</v>
      </c>
      <c r="H620" s="101">
        <v>4.5227960824966402</v>
      </c>
      <c r="I620" s="101">
        <v>32.743502807617098</v>
      </c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01">
        <v>310</v>
      </c>
      <c r="C622" s="101">
        <v>10.5898602375617</v>
      </c>
      <c r="D622" s="102">
        <v>1.0000000000000001E-5</v>
      </c>
      <c r="E622" s="101">
        <v>1.7094642130228099</v>
      </c>
      <c r="F622" s="101">
        <v>4.7168220487924701</v>
      </c>
      <c r="G622" s="101">
        <v>38.546388244628901</v>
      </c>
      <c r="H622" s="101">
        <v>4.5218275308609002</v>
      </c>
      <c r="I622" s="101">
        <v>32.674206256866398</v>
      </c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01">
        <v>311</v>
      </c>
      <c r="C624" s="101">
        <v>10.839826363783599</v>
      </c>
      <c r="D624" s="102">
        <v>1.0000000000000001E-5</v>
      </c>
      <c r="E624" s="101">
        <v>1.79971742400756</v>
      </c>
      <c r="F624" s="101">
        <v>4.9684335589408803</v>
      </c>
      <c r="G624" s="101">
        <v>38.586809158325103</v>
      </c>
      <c r="H624" s="101">
        <v>4.52183265686035</v>
      </c>
      <c r="I624" s="101">
        <v>32.716263198852502</v>
      </c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01">
        <v>312</v>
      </c>
      <c r="C626" s="101">
        <v>10.7294269708486</v>
      </c>
      <c r="D626" s="102">
        <v>1.0000000000000001E-5</v>
      </c>
      <c r="E626" s="101">
        <v>1.7529917359352101</v>
      </c>
      <c r="F626" s="101">
        <v>4.8596824040779696</v>
      </c>
      <c r="G626" s="101">
        <v>38.551814651489202</v>
      </c>
      <c r="H626" s="101">
        <v>4.5173799753189003</v>
      </c>
      <c r="I626" s="101">
        <v>32.6829334259033</v>
      </c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01">
        <v>313</v>
      </c>
      <c r="C628" s="101">
        <v>11.1075188013223</v>
      </c>
      <c r="D628" s="102">
        <v>1.0000000000000001E-5</v>
      </c>
      <c r="E628" s="101">
        <v>1.79024521662638</v>
      </c>
      <c r="F628" s="101">
        <v>5.23943305932558</v>
      </c>
      <c r="G628" s="101">
        <v>38.586201095581004</v>
      </c>
      <c r="H628" s="101">
        <v>4.5184481382369999</v>
      </c>
      <c r="I628" s="101">
        <v>32.718978404998701</v>
      </c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01">
        <v>314</v>
      </c>
      <c r="C630" s="101">
        <v>9.9091001657339195</v>
      </c>
      <c r="D630" s="102">
        <v>1.0000000000000001E-5</v>
      </c>
      <c r="E630" s="101">
        <v>1.57560718059539</v>
      </c>
      <c r="F630" s="101">
        <v>4.0426826247802099</v>
      </c>
      <c r="G630" s="101">
        <v>38.510205268859799</v>
      </c>
      <c r="H630" s="101">
        <v>4.5152367353439304</v>
      </c>
      <c r="I630" s="101">
        <v>32.644665622711102</v>
      </c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01">
        <v>315</v>
      </c>
      <c r="C632" s="101">
        <v>10.0090080958146</v>
      </c>
      <c r="D632" s="102">
        <v>1.0000000000000001E-5</v>
      </c>
      <c r="E632" s="101">
        <v>1.5857296448487499</v>
      </c>
      <c r="F632" s="101">
        <v>4.1442847664539597</v>
      </c>
      <c r="G632" s="101">
        <v>38.478211021423299</v>
      </c>
      <c r="H632" s="101">
        <v>4.5130982398986799</v>
      </c>
      <c r="I632" s="101">
        <v>32.614376831054599</v>
      </c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01">
        <v>316</v>
      </c>
      <c r="C634" s="101">
        <v>11.9676631780771</v>
      </c>
      <c r="D634" s="102">
        <v>1.0000000000000001E-5</v>
      </c>
      <c r="E634" s="101">
        <v>2.00380462408065</v>
      </c>
      <c r="F634" s="101">
        <v>6.1046587595572799</v>
      </c>
      <c r="G634" s="101">
        <v>38.461366081237699</v>
      </c>
      <c r="H634" s="101">
        <v>4.5140619754791196</v>
      </c>
      <c r="I634" s="101">
        <v>32.599257564544601</v>
      </c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01">
        <v>317</v>
      </c>
      <c r="C636" s="101">
        <v>11.0368720568143</v>
      </c>
      <c r="D636" s="102">
        <v>1.0000000000000001E-5</v>
      </c>
      <c r="E636" s="101">
        <v>1.7756691575050301</v>
      </c>
      <c r="F636" s="101">
        <v>5.1755938117320701</v>
      </c>
      <c r="G636" s="101">
        <v>38.503338050842203</v>
      </c>
      <c r="H636" s="101">
        <v>4.5159993410110397</v>
      </c>
      <c r="I636" s="101">
        <v>32.642963314056303</v>
      </c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01">
        <v>318</v>
      </c>
      <c r="C638" s="101">
        <v>10.438379966295599</v>
      </c>
      <c r="D638" s="102">
        <v>1.0000000000000001E-5</v>
      </c>
      <c r="E638" s="101">
        <v>1.72477978467941</v>
      </c>
      <c r="F638" s="101">
        <v>4.5788462345416701</v>
      </c>
      <c r="G638" s="101">
        <v>38.482313537597598</v>
      </c>
      <c r="H638" s="101">
        <v>4.5116344690322796</v>
      </c>
      <c r="I638" s="101">
        <v>32.623683452606201</v>
      </c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01">
        <v>319</v>
      </c>
      <c r="C640" s="101">
        <v>11.0873658657073</v>
      </c>
      <c r="D640" s="102">
        <v>1.0000000000000001E-5</v>
      </c>
      <c r="E640" s="101">
        <v>1.83381622571211</v>
      </c>
      <c r="F640" s="101">
        <v>5.22957782103465</v>
      </c>
      <c r="G640" s="101">
        <v>38.4590564727783</v>
      </c>
      <c r="H640" s="101">
        <v>4.5114719152450498</v>
      </c>
      <c r="I640" s="101">
        <v>32.602181720733597</v>
      </c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01">
        <v>320</v>
      </c>
      <c r="C642" s="101">
        <v>10.948609462151101</v>
      </c>
      <c r="D642" s="102">
        <v>1.0000000000000001E-5</v>
      </c>
      <c r="E642" s="101">
        <v>1.7923920200421199</v>
      </c>
      <c r="F642" s="101">
        <v>5.09258961677551</v>
      </c>
      <c r="G642" s="101">
        <v>38.458088111877402</v>
      </c>
      <c r="H642" s="101">
        <v>4.5114780664443899</v>
      </c>
      <c r="I642" s="101">
        <v>32.602995777130097</v>
      </c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01">
        <v>321</v>
      </c>
      <c r="C644" s="101">
        <v>10.525799696262</v>
      </c>
      <c r="D644" s="102">
        <v>1.0000000000000001E-5</v>
      </c>
      <c r="E644" s="101">
        <v>1.7064899435410099</v>
      </c>
      <c r="F644" s="101">
        <v>4.6715653767952503</v>
      </c>
      <c r="G644" s="101">
        <v>38.423621368408199</v>
      </c>
      <c r="H644" s="101">
        <v>4.5093384027481003</v>
      </c>
      <c r="I644" s="101">
        <v>32.570317745208698</v>
      </c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01">
        <v>322</v>
      </c>
      <c r="C646" s="101">
        <v>10.825818667045001</v>
      </c>
      <c r="D646" s="102">
        <v>1.0000000000000001E-5</v>
      </c>
      <c r="E646" s="101">
        <v>1.7132634726854401</v>
      </c>
      <c r="F646" s="101">
        <v>4.97336924993074</v>
      </c>
      <c r="G646" s="101">
        <v>38.424017524719197</v>
      </c>
      <c r="H646" s="101">
        <v>4.5111245870590198</v>
      </c>
      <c r="I646" s="101">
        <v>32.5724987030029</v>
      </c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01">
        <v>323</v>
      </c>
      <c r="C648" s="101">
        <v>12.066979793401799</v>
      </c>
      <c r="D648" s="102">
        <v>1.0000000000000001E-5</v>
      </c>
      <c r="E648" s="101">
        <v>1.96186570937816</v>
      </c>
      <c r="F648" s="101">
        <v>6.2163378504606301</v>
      </c>
      <c r="G648" s="101">
        <v>38.448482513427699</v>
      </c>
      <c r="H648" s="101">
        <v>4.5137102842330901</v>
      </c>
      <c r="I648" s="101">
        <v>32.598788642883299</v>
      </c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01">
        <v>324</v>
      </c>
      <c r="C650" s="101">
        <v>11.007476458182699</v>
      </c>
      <c r="D650" s="102">
        <v>1.0000000000000001E-5</v>
      </c>
      <c r="E650" s="101">
        <v>1.85353846504138</v>
      </c>
      <c r="F650" s="101">
        <v>5.1586602880404504</v>
      </c>
      <c r="G650" s="101">
        <v>38.512012672424298</v>
      </c>
      <c r="H650" s="101">
        <v>4.5169728040695096</v>
      </c>
      <c r="I650" s="101">
        <v>32.664149188995303</v>
      </c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01">
        <v>325</v>
      </c>
      <c r="C652" s="101">
        <v>10.565489622262801</v>
      </c>
      <c r="D652" s="102">
        <v>1.0000000000000001E-5</v>
      </c>
      <c r="E652" s="101">
        <v>1.7665428610948399</v>
      </c>
      <c r="F652" s="101">
        <v>4.7185071019025902</v>
      </c>
      <c r="G652" s="101">
        <v>38.390386581420898</v>
      </c>
      <c r="H652" s="101">
        <v>4.5093297243118204</v>
      </c>
      <c r="I652" s="101">
        <v>32.544355869293199</v>
      </c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01">
        <v>326</v>
      </c>
      <c r="C654" s="101">
        <v>10.7966093466832</v>
      </c>
      <c r="D654" s="102">
        <v>1.0000000000000001E-5</v>
      </c>
      <c r="E654" s="101">
        <v>1.7882233858108501</v>
      </c>
      <c r="F654" s="101">
        <v>4.9514678762509199</v>
      </c>
      <c r="G654" s="101">
        <v>38.426727104187002</v>
      </c>
      <c r="H654" s="101">
        <v>4.5140728235244696</v>
      </c>
      <c r="I654" s="101">
        <v>32.582549476623498</v>
      </c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01">
        <v>327</v>
      </c>
      <c r="C656" s="101">
        <v>10.114815051739001</v>
      </c>
      <c r="D656" s="102">
        <v>1.0000000000000001E-5</v>
      </c>
      <c r="E656" s="101">
        <v>1.6666231384644099</v>
      </c>
      <c r="F656" s="101">
        <v>4.2715343374472399</v>
      </c>
      <c r="G656" s="101">
        <v>38.436112213134699</v>
      </c>
      <c r="H656" s="101">
        <v>4.5127105474471998</v>
      </c>
      <c r="I656" s="101">
        <v>32.593803501129102</v>
      </c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01">
        <v>328</v>
      </c>
      <c r="C658" s="101">
        <v>10.420852074256301</v>
      </c>
      <c r="D658" s="102">
        <v>1.0000000000000001E-5</v>
      </c>
      <c r="E658" s="101">
        <v>1.7056533327469401</v>
      </c>
      <c r="F658" s="101">
        <v>4.5794416711880599</v>
      </c>
      <c r="G658" s="101">
        <v>38.367105674743598</v>
      </c>
      <c r="H658" s="101">
        <v>4.5083553075790403</v>
      </c>
      <c r="I658" s="101">
        <v>32.526671028137201</v>
      </c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01">
        <v>329</v>
      </c>
      <c r="C660" s="101">
        <v>9.9312565143291707</v>
      </c>
      <c r="D660" s="102">
        <v>1.0000000000000001E-5</v>
      </c>
      <c r="E660" s="101">
        <v>1.5983413274471501</v>
      </c>
      <c r="F660" s="101">
        <v>4.0917289853095999</v>
      </c>
      <c r="G660" s="101">
        <v>38.269208717346103</v>
      </c>
      <c r="H660" s="101">
        <v>4.5002395868301299</v>
      </c>
      <c r="I660" s="101">
        <v>32.430669403076102</v>
      </c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01">
        <v>330</v>
      </c>
      <c r="C662" s="101">
        <v>11.535867324242201</v>
      </c>
      <c r="D662" s="102">
        <v>1.0000000000000001E-5</v>
      </c>
      <c r="E662" s="101">
        <v>1.9036919543376301</v>
      </c>
      <c r="F662" s="101">
        <v>5.6982468320773201</v>
      </c>
      <c r="G662" s="101">
        <v>38.244845008850099</v>
      </c>
      <c r="H662" s="101">
        <v>4.50072484016418</v>
      </c>
      <c r="I662" s="101">
        <v>32.408218383788999</v>
      </c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01">
        <v>331</v>
      </c>
      <c r="C664" s="101">
        <v>9.6575103906484703</v>
      </c>
      <c r="D664" s="102">
        <v>1.0000000000000001E-5</v>
      </c>
      <c r="E664" s="101">
        <v>1.5544604682005301</v>
      </c>
      <c r="F664" s="101">
        <v>3.8218089067018899</v>
      </c>
      <c r="G664" s="101">
        <v>38.197582626342701</v>
      </c>
      <c r="H664" s="101">
        <v>4.4960920333862298</v>
      </c>
      <c r="I664" s="101">
        <v>32.362885475158599</v>
      </c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01">
        <v>332</v>
      </c>
      <c r="C666" s="101">
        <v>10.0080624543703</v>
      </c>
      <c r="D666" s="102">
        <v>1.0000000000000001E-5</v>
      </c>
      <c r="E666" s="101">
        <v>1.6350889687354699</v>
      </c>
      <c r="F666" s="101">
        <v>4.1742967092073799</v>
      </c>
      <c r="G666" s="101">
        <v>38.311427879333401</v>
      </c>
      <c r="H666" s="101">
        <v>4.5014050006866402</v>
      </c>
      <c r="I666" s="101">
        <v>32.478673171997002</v>
      </c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01">
        <v>333</v>
      </c>
      <c r="C668" s="101">
        <v>10.232016233297401</v>
      </c>
      <c r="D668" s="102">
        <v>1.0000000000000001E-5</v>
      </c>
      <c r="E668" s="101">
        <v>1.70582975332553</v>
      </c>
      <c r="F668" s="101">
        <v>4.4002014490274197</v>
      </c>
      <c r="G668" s="101">
        <v>38.347245025634699</v>
      </c>
      <c r="H668" s="101">
        <v>4.5040374517440798</v>
      </c>
      <c r="I668" s="101">
        <v>32.516442871093702</v>
      </c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01">
        <v>334</v>
      </c>
      <c r="C670" s="101">
        <v>12.750346715633601</v>
      </c>
      <c r="D670" s="102">
        <v>1.0000000000000001E-5</v>
      </c>
      <c r="E670" s="101">
        <v>2.1008665699225202</v>
      </c>
      <c r="F670" s="101">
        <v>6.9204947948455802</v>
      </c>
      <c r="G670" s="101">
        <v>38.409763336181598</v>
      </c>
      <c r="H670" s="101">
        <v>4.51131649017334</v>
      </c>
      <c r="I670" s="101">
        <v>32.580947780609101</v>
      </c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01">
        <v>335</v>
      </c>
      <c r="C672" s="101">
        <v>10.7086876722482</v>
      </c>
      <c r="D672" s="102">
        <v>1.0000000000000001E-5</v>
      </c>
      <c r="E672" s="101">
        <v>1.7541095729057601</v>
      </c>
      <c r="F672" s="101">
        <v>4.88083988886613</v>
      </c>
      <c r="G672" s="101">
        <v>38.395767211913999</v>
      </c>
      <c r="H672" s="101">
        <v>4.5113348007202099</v>
      </c>
      <c r="I672" s="101">
        <v>32.568963909149097</v>
      </c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01">
        <v>336</v>
      </c>
      <c r="C674" s="101">
        <v>10.1644912683046</v>
      </c>
      <c r="D674" s="102">
        <v>1.0000000000000001E-5</v>
      </c>
      <c r="E674" s="101">
        <v>1.6634599199661799</v>
      </c>
      <c r="F674" s="101">
        <v>4.3386377554673397</v>
      </c>
      <c r="G674" s="101">
        <v>38.400170135498001</v>
      </c>
      <c r="H674" s="101">
        <v>4.5152495861053401</v>
      </c>
      <c r="I674" s="101">
        <v>32.5753457069397</v>
      </c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01">
        <v>337</v>
      </c>
      <c r="C676" s="101">
        <v>10.770332849942699</v>
      </c>
      <c r="D676" s="102">
        <v>1.0000000000000001E-5</v>
      </c>
      <c r="E676" s="101">
        <v>1.7701830680553701</v>
      </c>
      <c r="F676" s="101">
        <v>4.9464782155476996</v>
      </c>
      <c r="G676" s="101">
        <v>38.430370521545399</v>
      </c>
      <c r="H676" s="101">
        <v>4.5169293642044002</v>
      </c>
      <c r="I676" s="101">
        <v>32.607568073272702</v>
      </c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01">
        <v>338</v>
      </c>
      <c r="C678" s="101">
        <v>10.107571381788899</v>
      </c>
      <c r="D678" s="102">
        <v>1.0000000000000001E-5</v>
      </c>
      <c r="E678" s="101">
        <v>1.6641964591466401</v>
      </c>
      <c r="F678" s="101">
        <v>4.2857466294215198</v>
      </c>
      <c r="G678" s="101">
        <v>38.465947151183997</v>
      </c>
      <c r="H678" s="101">
        <v>4.5164793968200598</v>
      </c>
      <c r="I678" s="101">
        <v>32.645181465148902</v>
      </c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01">
        <v>339</v>
      </c>
      <c r="C680" s="101">
        <v>11.3196308429424</v>
      </c>
      <c r="D680" s="102">
        <v>1.0000000000000001E-5</v>
      </c>
      <c r="E680" s="101">
        <v>1.87863932435329</v>
      </c>
      <c r="F680" s="101">
        <v>5.4998555045861401</v>
      </c>
      <c r="G680" s="101">
        <v>38.443095588684002</v>
      </c>
      <c r="H680" s="101">
        <v>4.5171747207641602</v>
      </c>
      <c r="I680" s="101">
        <v>32.624392414093002</v>
      </c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01">
        <v>340</v>
      </c>
      <c r="C682" s="101">
        <v>10.1263364278353</v>
      </c>
      <c r="D682" s="102">
        <v>1.0000000000000001E-5</v>
      </c>
      <c r="E682" s="101">
        <v>1.6280585779593499</v>
      </c>
      <c r="F682" s="101">
        <v>4.3086305489906902</v>
      </c>
      <c r="G682" s="101">
        <v>38.413670921325597</v>
      </c>
      <c r="H682" s="101">
        <v>4.5190196990966696</v>
      </c>
      <c r="I682" s="101">
        <v>32.597042751312202</v>
      </c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01">
        <v>341</v>
      </c>
      <c r="C684" s="101">
        <v>10.803120979895899</v>
      </c>
      <c r="D684" s="102">
        <v>1.0000000000000001E-5</v>
      </c>
      <c r="E684" s="101">
        <v>1.7562979505612299</v>
      </c>
      <c r="F684" s="101">
        <v>4.9874912637930597</v>
      </c>
      <c r="G684" s="101">
        <v>38.4928426742553</v>
      </c>
      <c r="H684" s="101">
        <v>4.5208233833312903</v>
      </c>
      <c r="I684" s="101">
        <v>32.678291702270499</v>
      </c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01">
        <v>342</v>
      </c>
      <c r="C686" s="101">
        <v>10.7669078019949</v>
      </c>
      <c r="D686" s="102">
        <v>1.0000000000000001E-5</v>
      </c>
      <c r="E686" s="101">
        <v>1.79494457061474</v>
      </c>
      <c r="F686" s="101">
        <v>4.9533615845900298</v>
      </c>
      <c r="G686" s="101">
        <v>38.511715698242099</v>
      </c>
      <c r="H686" s="101">
        <v>4.5226111650466896</v>
      </c>
      <c r="I686" s="101">
        <v>32.699257183074899</v>
      </c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01">
        <v>343</v>
      </c>
      <c r="C688" s="101">
        <v>10.165751347175</v>
      </c>
      <c r="D688" s="102">
        <v>1.0000000000000001E-5</v>
      </c>
      <c r="E688" s="101">
        <v>1.66897736604397</v>
      </c>
      <c r="F688" s="101">
        <v>4.3543043961891703</v>
      </c>
      <c r="G688" s="101">
        <v>38.459524726867599</v>
      </c>
      <c r="H688" s="101">
        <v>4.5181927919387803</v>
      </c>
      <c r="I688" s="101">
        <v>32.649170589447003</v>
      </c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01">
        <v>344</v>
      </c>
      <c r="C690" s="101">
        <v>10.391872002528199</v>
      </c>
      <c r="D690" s="102">
        <v>1.0000000000000001E-5</v>
      </c>
      <c r="E690" s="101">
        <v>1.74981786425297</v>
      </c>
      <c r="F690" s="101">
        <v>4.5825354548600998</v>
      </c>
      <c r="G690" s="101">
        <v>38.441178321838301</v>
      </c>
      <c r="H690" s="101">
        <v>4.5167807340621904</v>
      </c>
      <c r="I690" s="101">
        <v>32.632943153381298</v>
      </c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01">
        <v>345</v>
      </c>
      <c r="C692" s="101">
        <v>13.222812432509199</v>
      </c>
      <c r="D692" s="102">
        <v>1.0000000000000001E-5</v>
      </c>
      <c r="E692" s="101">
        <v>2.2566204850490199</v>
      </c>
      <c r="F692" s="101">
        <v>7.4156139538838302</v>
      </c>
      <c r="G692" s="101">
        <v>38.405395889282197</v>
      </c>
      <c r="H692" s="101">
        <v>4.52070832252502</v>
      </c>
      <c r="I692" s="101">
        <v>32.599316215515103</v>
      </c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01">
        <v>346</v>
      </c>
      <c r="C694" s="101">
        <v>11.400728225708001</v>
      </c>
      <c r="D694" s="102">
        <v>1.0000000000000001E-5</v>
      </c>
      <c r="E694" s="101">
        <v>1.85567115361873</v>
      </c>
      <c r="F694" s="101">
        <v>5.5956868345920796</v>
      </c>
      <c r="G694" s="101">
        <v>38.4718473434448</v>
      </c>
      <c r="H694" s="101">
        <v>4.5240960121154696</v>
      </c>
      <c r="I694" s="101">
        <v>32.667928791046101</v>
      </c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01">
        <v>347</v>
      </c>
      <c r="C696" s="101">
        <v>11.474930066328699</v>
      </c>
      <c r="D696" s="102">
        <v>1.0000000000000001E-5</v>
      </c>
      <c r="E696" s="101">
        <v>1.9226443675848099</v>
      </c>
      <c r="F696" s="101">
        <v>5.67205490515782</v>
      </c>
      <c r="G696" s="101">
        <v>38.531383132934501</v>
      </c>
      <c r="H696" s="101">
        <v>4.5240578889846796</v>
      </c>
      <c r="I696" s="101">
        <v>32.729639148712103</v>
      </c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01">
        <v>348</v>
      </c>
      <c r="C698" s="101">
        <v>10.176092459605201</v>
      </c>
      <c r="D698" s="102">
        <v>1.0000000000000001E-5</v>
      </c>
      <c r="E698" s="101">
        <v>1.68466887565759</v>
      </c>
      <c r="F698" s="101">
        <v>4.3754020012341996</v>
      </c>
      <c r="G698" s="101">
        <v>38.443321800231899</v>
      </c>
      <c r="H698" s="101">
        <v>4.5214532375335601</v>
      </c>
      <c r="I698" s="101">
        <v>32.643773746490403</v>
      </c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01">
        <v>349</v>
      </c>
      <c r="C700" s="101">
        <v>11.08635530105</v>
      </c>
      <c r="D700" s="102">
        <v>1.0000000000000001E-5</v>
      </c>
      <c r="E700" s="101">
        <v>1.84598348920161</v>
      </c>
      <c r="F700" s="101">
        <v>5.2878729288394597</v>
      </c>
      <c r="G700" s="101">
        <v>38.5940536499023</v>
      </c>
      <c r="H700" s="101">
        <v>4.5257122516632</v>
      </c>
      <c r="I700" s="101">
        <v>32.796730232238701</v>
      </c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01">
        <v>350</v>
      </c>
      <c r="C702" s="101">
        <v>10.410708097311099</v>
      </c>
      <c r="D702" s="102">
        <v>1.0000000000000001E-5</v>
      </c>
      <c r="E702" s="101">
        <v>1.73905552579806</v>
      </c>
      <c r="F702" s="101">
        <v>4.6144578135930496</v>
      </c>
      <c r="G702" s="101">
        <v>38.586468505859301</v>
      </c>
      <c r="H702" s="101">
        <v>4.5255157709121701</v>
      </c>
      <c r="I702" s="101">
        <v>32.7913718223571</v>
      </c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01">
        <v>351</v>
      </c>
      <c r="C704" s="101">
        <v>10.381785209362301</v>
      </c>
      <c r="D704" s="102">
        <v>1.0000000000000001E-5</v>
      </c>
      <c r="E704" s="101">
        <v>1.7171928469951301</v>
      </c>
      <c r="F704" s="101">
        <v>4.5877700127088099</v>
      </c>
      <c r="G704" s="101">
        <v>38.427969932556103</v>
      </c>
      <c r="H704" s="101">
        <v>4.51914212703704</v>
      </c>
      <c r="I704" s="101">
        <v>32.635122394561698</v>
      </c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01">
        <v>352</v>
      </c>
      <c r="C706" s="101">
        <v>11.048194756874601</v>
      </c>
      <c r="D706" s="102">
        <v>1.0000000000000001E-5</v>
      </c>
      <c r="E706" s="101">
        <v>1.79536357980508</v>
      </c>
      <c r="F706" s="101">
        <v>5.2564291357994</v>
      </c>
      <c r="G706" s="101">
        <v>38.438795089721602</v>
      </c>
      <c r="H706" s="101">
        <v>4.5171161413192698</v>
      </c>
      <c r="I706" s="101">
        <v>32.6482021331787</v>
      </c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01">
        <v>353</v>
      </c>
      <c r="C708" s="101">
        <v>9.7433205017676698</v>
      </c>
      <c r="D708" s="102">
        <v>1.0000000000000001E-5</v>
      </c>
      <c r="E708" s="101">
        <v>1.5943202147116999</v>
      </c>
      <c r="F708" s="101">
        <v>3.9538152997310299</v>
      </c>
      <c r="G708" s="101">
        <v>38.418093490600498</v>
      </c>
      <c r="H708" s="101">
        <v>4.5178032159805301</v>
      </c>
      <c r="I708" s="101">
        <v>32.629770755767801</v>
      </c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01">
        <v>354</v>
      </c>
      <c r="C710" s="101">
        <v>11.222639670738801</v>
      </c>
      <c r="D710" s="102">
        <v>1.0000000000000001E-5</v>
      </c>
      <c r="E710" s="101">
        <v>1.8204774031272299</v>
      </c>
      <c r="F710" s="101">
        <v>5.4354227185249302</v>
      </c>
      <c r="G710" s="101">
        <v>38.474975967407197</v>
      </c>
      <c r="H710" s="101">
        <v>4.5185508489608699</v>
      </c>
      <c r="I710" s="101">
        <v>32.688963794708201</v>
      </c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01">
        <v>355</v>
      </c>
      <c r="C712" s="101">
        <v>10.4024022725912</v>
      </c>
      <c r="D712" s="102">
        <v>1.0000000000000001E-5</v>
      </c>
      <c r="E712" s="101">
        <v>1.7480374207863401</v>
      </c>
      <c r="F712" s="101">
        <v>4.6175021895995503</v>
      </c>
      <c r="G712" s="101">
        <v>38.545479583740203</v>
      </c>
      <c r="H712" s="101">
        <v>4.52085869312286</v>
      </c>
      <c r="I712" s="101">
        <v>32.761782932281399</v>
      </c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01">
        <v>356</v>
      </c>
      <c r="C714" s="101">
        <v>11.727031084207299</v>
      </c>
      <c r="D714" s="102">
        <v>1.0000000000000001E-5</v>
      </c>
      <c r="E714" s="101">
        <v>1.9985060600133999</v>
      </c>
      <c r="F714" s="101">
        <v>5.94445323944091</v>
      </c>
      <c r="G714" s="101">
        <v>38.518378067016599</v>
      </c>
      <c r="H714" s="101">
        <v>4.5230569362640303</v>
      </c>
      <c r="I714" s="101">
        <v>32.737016868591297</v>
      </c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01">
        <v>357</v>
      </c>
      <c r="C716" s="101">
        <v>11.213738404787501</v>
      </c>
      <c r="D716" s="102">
        <v>1.0000000000000001E-5</v>
      </c>
      <c r="E716" s="101">
        <v>1.84892975596281</v>
      </c>
      <c r="F716" s="101">
        <v>5.4335082815243601</v>
      </c>
      <c r="G716" s="101">
        <v>38.484831047058101</v>
      </c>
      <c r="H716" s="101">
        <v>4.5209971189498903</v>
      </c>
      <c r="I716" s="101">
        <v>32.705836391448898</v>
      </c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01">
        <v>358</v>
      </c>
      <c r="C718" s="101">
        <v>9.5625892052283596</v>
      </c>
      <c r="D718" s="102">
        <v>1.0000000000000001E-5</v>
      </c>
      <c r="E718" s="101">
        <v>1.54622840193601</v>
      </c>
      <c r="F718" s="101">
        <v>3.7847357300611599</v>
      </c>
      <c r="G718" s="101">
        <v>38.5224138259887</v>
      </c>
      <c r="H718" s="101">
        <v>4.5153456449508598</v>
      </c>
      <c r="I718" s="101">
        <v>32.745793342590297</v>
      </c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01">
        <v>359</v>
      </c>
      <c r="C720" s="101">
        <v>10.789874443641001</v>
      </c>
      <c r="D720" s="102">
        <v>1.0000000000000001E-5</v>
      </c>
      <c r="E720" s="101">
        <v>1.7720243701567999</v>
      </c>
      <c r="F720" s="101">
        <v>5.0144059658050502</v>
      </c>
      <c r="G720" s="101">
        <v>38.427401542663503</v>
      </c>
      <c r="H720" s="101">
        <v>4.5128395318984902</v>
      </c>
      <c r="I720" s="101">
        <v>32.653175830841001</v>
      </c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01">
        <v>360</v>
      </c>
      <c r="C722" s="101">
        <v>10.3463641313406</v>
      </c>
      <c r="D722" s="102">
        <v>1.0000000000000001E-5</v>
      </c>
      <c r="E722" s="101">
        <v>1.6851207980742799</v>
      </c>
      <c r="F722" s="101">
        <v>4.5733039104021502</v>
      </c>
      <c r="G722" s="101">
        <v>38.485027694702097</v>
      </c>
      <c r="H722" s="101">
        <v>4.5133751869201602</v>
      </c>
      <c r="I722" s="101">
        <v>32.713221549987701</v>
      </c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01">
        <v>361</v>
      </c>
      <c r="C724" s="101">
        <v>10.7991783435528</v>
      </c>
      <c r="D724" s="102">
        <v>1.0000000000000001E-5</v>
      </c>
      <c r="E724" s="101">
        <v>1.76525249389501</v>
      </c>
      <c r="F724" s="101">
        <v>5.0285327159441398</v>
      </c>
      <c r="G724" s="101">
        <v>38.4293697357177</v>
      </c>
      <c r="H724" s="101">
        <v>4.5138622999191202</v>
      </c>
      <c r="I724" s="101">
        <v>32.659977817535399</v>
      </c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01">
        <v>362</v>
      </c>
      <c r="C726" s="101">
        <v>9.3026328637049698</v>
      </c>
      <c r="D726" s="102">
        <v>1.0000000000000001E-5</v>
      </c>
      <c r="E726" s="101">
        <v>1.4594809596355101</v>
      </c>
      <c r="F726" s="101">
        <v>3.53440699210533</v>
      </c>
      <c r="G726" s="101">
        <v>38.420593643188397</v>
      </c>
      <c r="H726" s="101">
        <v>4.5106088399887003</v>
      </c>
      <c r="I726" s="101">
        <v>32.653629589080801</v>
      </c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01">
        <v>363</v>
      </c>
      <c r="C728" s="101">
        <v>12.1809038565709</v>
      </c>
      <c r="D728" s="102">
        <v>1.0000000000000001E-5</v>
      </c>
      <c r="E728" s="101">
        <v>1.9859758890592101</v>
      </c>
      <c r="F728" s="101">
        <v>6.4151194508259097</v>
      </c>
      <c r="G728" s="101">
        <v>38.502187538146899</v>
      </c>
      <c r="H728" s="101">
        <v>4.5167571544647203</v>
      </c>
      <c r="I728" s="101">
        <v>32.737673950195301</v>
      </c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01">
        <v>364</v>
      </c>
      <c r="C730" s="101">
        <v>10.0348212718963</v>
      </c>
      <c r="D730" s="102">
        <v>1.0000000000000001E-5</v>
      </c>
      <c r="E730" s="101">
        <v>1.6340676408547601</v>
      </c>
      <c r="F730" s="101">
        <v>4.2714946453387901</v>
      </c>
      <c r="G730" s="101">
        <v>38.5186700820922</v>
      </c>
      <c r="H730" s="101">
        <v>4.5166172742843598</v>
      </c>
      <c r="I730" s="101">
        <v>32.756628799438403</v>
      </c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01">
        <v>365</v>
      </c>
      <c r="C732" s="101">
        <v>11.553801903357799</v>
      </c>
      <c r="D732" s="102">
        <v>1.0000000000000001E-5</v>
      </c>
      <c r="E732" s="101">
        <v>1.93624834372447</v>
      </c>
      <c r="F732" s="101">
        <v>5.7929499424420801</v>
      </c>
      <c r="G732" s="101">
        <v>38.645141792297302</v>
      </c>
      <c r="H732" s="101">
        <v>4.5231126308441096</v>
      </c>
      <c r="I732" s="101">
        <v>32.885574340820298</v>
      </c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01">
        <v>366</v>
      </c>
      <c r="C734" s="101">
        <v>10.756517281899001</v>
      </c>
      <c r="D734" s="102">
        <v>1.0000000000000001E-5</v>
      </c>
      <c r="E734" s="101">
        <v>1.77198110864712</v>
      </c>
      <c r="F734" s="101">
        <v>4.9981508438403699</v>
      </c>
      <c r="G734" s="101">
        <v>38.680447387695303</v>
      </c>
      <c r="H734" s="101">
        <v>4.5262538671493502</v>
      </c>
      <c r="I734" s="101">
        <v>32.923385334014803</v>
      </c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01">
        <v>367</v>
      </c>
      <c r="C736" s="101">
        <v>10.177810925703699</v>
      </c>
      <c r="D736" s="102">
        <v>1.0000000000000001E-5</v>
      </c>
      <c r="E736" s="101">
        <v>1.69522383350592</v>
      </c>
      <c r="F736" s="101">
        <v>4.4219489647791903</v>
      </c>
      <c r="G736" s="101">
        <v>38.707232475280698</v>
      </c>
      <c r="H736" s="101">
        <v>4.5270804166793797</v>
      </c>
      <c r="I736" s="101">
        <v>32.952665901183998</v>
      </c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01">
        <v>368</v>
      </c>
      <c r="C738" s="101">
        <v>11.3238581143892</v>
      </c>
      <c r="D738" s="102">
        <v>1.0000000000000001E-5</v>
      </c>
      <c r="E738" s="101">
        <v>1.92459566318071</v>
      </c>
      <c r="F738" s="101">
        <v>5.5705043719364999</v>
      </c>
      <c r="G738" s="101">
        <v>38.684720611572203</v>
      </c>
      <c r="H738" s="101">
        <v>4.5251083135604802</v>
      </c>
      <c r="I738" s="101">
        <v>32.932676887512201</v>
      </c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01">
        <v>369</v>
      </c>
      <c r="C740" s="101">
        <v>10.9089459272531</v>
      </c>
      <c r="D740" s="102">
        <v>1.0000000000000001E-5</v>
      </c>
      <c r="E740" s="101">
        <v>1.81024732956519</v>
      </c>
      <c r="F740" s="101">
        <v>5.1581122279167104</v>
      </c>
      <c r="G740" s="101">
        <v>38.548699569702102</v>
      </c>
      <c r="H740" s="101">
        <v>4.5213274955749503</v>
      </c>
      <c r="I740" s="101">
        <v>32.799182319641098</v>
      </c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01">
        <v>370</v>
      </c>
      <c r="C742" s="101">
        <v>11.608747739058201</v>
      </c>
      <c r="D742" s="102">
        <v>1.0000000000000001E-5</v>
      </c>
      <c r="E742" s="101">
        <v>1.95010115550114</v>
      </c>
      <c r="F742" s="101">
        <v>5.8604681491851798</v>
      </c>
      <c r="G742" s="101">
        <v>38.535806274414</v>
      </c>
      <c r="H742" s="101">
        <v>4.52013759613037</v>
      </c>
      <c r="I742" s="101">
        <v>32.788865375518697</v>
      </c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01">
        <v>371</v>
      </c>
      <c r="C744" s="101">
        <v>9.8677341387822004</v>
      </c>
      <c r="D744" s="102">
        <v>1.0000000000000001E-5</v>
      </c>
      <c r="E744" s="101">
        <v>1.6184007021097</v>
      </c>
      <c r="F744" s="101">
        <v>4.1220331879762497</v>
      </c>
      <c r="G744" s="101">
        <v>38.564626884460402</v>
      </c>
      <c r="H744" s="101">
        <v>4.52226321697235</v>
      </c>
      <c r="I744" s="101">
        <v>32.820259952545101</v>
      </c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01">
        <v>372</v>
      </c>
      <c r="C746" s="101">
        <v>11.6880658223078</v>
      </c>
      <c r="D746" s="102">
        <v>1.0000000000000001E-5</v>
      </c>
      <c r="E746" s="101">
        <v>1.9221314306442501</v>
      </c>
      <c r="F746" s="101">
        <v>5.9449499662105802</v>
      </c>
      <c r="G746" s="101">
        <v>38.620491790771403</v>
      </c>
      <c r="H746" s="101">
        <v>4.5257037878036499</v>
      </c>
      <c r="I746" s="101">
        <v>32.878730678558298</v>
      </c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01">
        <v>373</v>
      </c>
      <c r="C748" s="101">
        <v>11.1316412045405</v>
      </c>
      <c r="D748" s="102">
        <v>1.0000000000000001E-5</v>
      </c>
      <c r="E748" s="101">
        <v>1.87940400609603</v>
      </c>
      <c r="F748" s="101">
        <v>5.3911529916983296</v>
      </c>
      <c r="G748" s="101">
        <v>38.664876365661598</v>
      </c>
      <c r="H748" s="101">
        <v>4.5263252735137902</v>
      </c>
      <c r="I748" s="101">
        <v>32.9257562637329</v>
      </c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01">
        <v>374</v>
      </c>
      <c r="C750" s="101">
        <v>11.7192158515636</v>
      </c>
      <c r="D750" s="102">
        <v>1.0000000000000001E-5</v>
      </c>
      <c r="E750" s="101">
        <v>1.9457957125626999</v>
      </c>
      <c r="F750" s="101">
        <v>5.9813664876497699</v>
      </c>
      <c r="G750" s="101">
        <v>38.504952430725098</v>
      </c>
      <c r="H750" s="101">
        <v>4.5241520881652804</v>
      </c>
      <c r="I750" s="101">
        <v>32.768474292755101</v>
      </c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01">
        <v>375</v>
      </c>
      <c r="C752" s="101">
        <v>12.528994670281</v>
      </c>
      <c r="D752" s="102">
        <v>1.0000000000000001E-5</v>
      </c>
      <c r="E752" s="101">
        <v>2.0560204019913302</v>
      </c>
      <c r="F752" s="101">
        <v>6.7937959707700202</v>
      </c>
      <c r="G752" s="101">
        <v>38.610217285156203</v>
      </c>
      <c r="H752" s="101">
        <v>4.5273760557174603</v>
      </c>
      <c r="I752" s="101">
        <v>32.876403999328602</v>
      </c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01">
        <v>376</v>
      </c>
      <c r="C754" s="101">
        <v>9.6144115741436291</v>
      </c>
      <c r="D754" s="102">
        <v>1.0000000000000001E-5</v>
      </c>
      <c r="E754" s="101">
        <v>1.56479860727603</v>
      </c>
      <c r="F754" s="101">
        <v>3.8818973944737301</v>
      </c>
      <c r="G754" s="101">
        <v>38.581239891052199</v>
      </c>
      <c r="H754" s="101">
        <v>4.5222396850585902</v>
      </c>
      <c r="I754" s="101">
        <v>32.850129699706997</v>
      </c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01">
        <v>377</v>
      </c>
      <c r="C756" s="101">
        <v>10.543701630372199</v>
      </c>
      <c r="D756" s="102">
        <v>1.0000000000000001E-5</v>
      </c>
      <c r="E756" s="101">
        <v>1.74401286244392</v>
      </c>
      <c r="F756" s="101">
        <v>4.8138918464000398</v>
      </c>
      <c r="G756" s="101">
        <v>38.571907043457003</v>
      </c>
      <c r="H756" s="101">
        <v>4.5209220647811801</v>
      </c>
      <c r="I756" s="101">
        <v>32.843500423431301</v>
      </c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01">
        <v>378</v>
      </c>
      <c r="C758" s="101">
        <v>11.034506064194799</v>
      </c>
      <c r="D758" s="102">
        <v>1.0000000000000001E-5</v>
      </c>
      <c r="E758" s="101">
        <v>1.79901833259142</v>
      </c>
      <c r="F758" s="101">
        <v>5.3074020926768899</v>
      </c>
      <c r="G758" s="101">
        <v>38.531642150878902</v>
      </c>
      <c r="H758" s="101">
        <v>4.5191365718841503</v>
      </c>
      <c r="I758" s="101">
        <v>32.805959224700899</v>
      </c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01">
        <v>379</v>
      </c>
      <c r="C760" s="101">
        <v>11.919588455787</v>
      </c>
      <c r="D760" s="102">
        <v>1.0000000000000001E-5</v>
      </c>
      <c r="E760" s="101">
        <v>1.9379924444051799</v>
      </c>
      <c r="F760" s="101">
        <v>6.1952192645806496</v>
      </c>
      <c r="G760" s="101">
        <v>38.395222854614197</v>
      </c>
      <c r="H760" s="101">
        <v>4.5158189058303799</v>
      </c>
      <c r="I760" s="101">
        <v>32.672273731231599</v>
      </c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01">
        <v>380</v>
      </c>
      <c r="C762" s="101">
        <v>11.5001924404731</v>
      </c>
      <c r="D762" s="102">
        <v>1.0000000000000001E-5</v>
      </c>
      <c r="E762" s="101">
        <v>1.9074279803496099</v>
      </c>
      <c r="F762" s="101">
        <v>5.7785737789594203</v>
      </c>
      <c r="G762" s="101">
        <v>38.321417427062897</v>
      </c>
      <c r="H762" s="101">
        <v>4.5135057687759401</v>
      </c>
      <c r="I762" s="101">
        <v>32.601228046417198</v>
      </c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01">
        <v>381</v>
      </c>
      <c r="C764" s="101">
        <v>10.0018939238328</v>
      </c>
      <c r="D764" s="102">
        <v>1.0000000000000001E-5</v>
      </c>
      <c r="E764" s="101">
        <v>1.6265137172662201</v>
      </c>
      <c r="F764" s="101">
        <v>4.2830256086129399</v>
      </c>
      <c r="G764" s="101">
        <v>38.379440307617102</v>
      </c>
      <c r="H764" s="101">
        <v>4.5153272867202698</v>
      </c>
      <c r="I764" s="101">
        <v>32.662003707885702</v>
      </c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01">
        <v>382</v>
      </c>
      <c r="C766" s="101">
        <v>9.3626465247227593</v>
      </c>
      <c r="D766" s="102">
        <v>1.0000000000000001E-5</v>
      </c>
      <c r="E766" s="101">
        <v>1.52162415706194</v>
      </c>
      <c r="F766" s="101">
        <v>3.6465505178158102</v>
      </c>
      <c r="G766" s="101">
        <v>38.355082511901799</v>
      </c>
      <c r="H766" s="101">
        <v>4.5151129722595202</v>
      </c>
      <c r="I766" s="101">
        <v>32.640444087982097</v>
      </c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01">
        <v>383</v>
      </c>
      <c r="C768" s="101">
        <v>10.416069324199899</v>
      </c>
      <c r="D768" s="102">
        <v>1.0000000000000001E-5</v>
      </c>
      <c r="E768" s="101">
        <v>1.74706995487213</v>
      </c>
      <c r="F768" s="101">
        <v>4.7027779863430901</v>
      </c>
      <c r="G768" s="101">
        <v>38.314286613464297</v>
      </c>
      <c r="H768" s="101">
        <v>4.5135827779769899</v>
      </c>
      <c r="I768" s="101">
        <v>32.602454566955501</v>
      </c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01">
        <v>384</v>
      </c>
      <c r="C770" s="101">
        <v>10.038623883173999</v>
      </c>
      <c r="D770" s="102">
        <v>1.0000000000000001E-5</v>
      </c>
      <c r="E770" s="101">
        <v>1.63680025018178</v>
      </c>
      <c r="F770" s="101">
        <v>4.3281484521352303</v>
      </c>
      <c r="G770" s="101">
        <v>38.331890296936002</v>
      </c>
      <c r="H770" s="101">
        <v>4.5149033784866299</v>
      </c>
      <c r="I770" s="101">
        <v>32.622886085510203</v>
      </c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01">
        <v>385</v>
      </c>
      <c r="C772" s="101">
        <v>11.5972221447871</v>
      </c>
      <c r="D772" s="102">
        <v>1.0000000000000001E-5</v>
      </c>
      <c r="E772" s="101">
        <v>1.9020457634559</v>
      </c>
      <c r="F772" s="101">
        <v>5.8895895572808996</v>
      </c>
      <c r="G772" s="101">
        <v>38.423760032653803</v>
      </c>
      <c r="H772" s="101">
        <v>4.5198767900466903</v>
      </c>
      <c r="I772" s="101">
        <v>32.717604446411102</v>
      </c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01">
        <v>386</v>
      </c>
      <c r="C774" s="101">
        <v>10.811541447272599</v>
      </c>
      <c r="D774" s="102">
        <v>1.0000000000000001E-5</v>
      </c>
      <c r="E774" s="101">
        <v>1.86108372303155</v>
      </c>
      <c r="F774" s="101">
        <v>5.1067553575222302</v>
      </c>
      <c r="G774" s="101">
        <v>38.490898323059</v>
      </c>
      <c r="H774" s="101">
        <v>4.5216116428375202</v>
      </c>
      <c r="I774" s="101">
        <v>32.787594795227001</v>
      </c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01">
        <v>387</v>
      </c>
      <c r="C776" s="101">
        <v>10.419243885920499</v>
      </c>
      <c r="D776" s="102">
        <v>1.0000000000000001E-5</v>
      </c>
      <c r="E776" s="101">
        <v>1.74519129899831</v>
      </c>
      <c r="F776" s="101">
        <v>4.7173381493641697</v>
      </c>
      <c r="G776" s="101">
        <v>38.534439849853499</v>
      </c>
      <c r="H776" s="101">
        <v>4.5216008186340302</v>
      </c>
      <c r="I776" s="101">
        <v>32.834051036834701</v>
      </c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01">
        <v>388</v>
      </c>
      <c r="C778" s="101">
        <v>10.1456972268911</v>
      </c>
      <c r="D778" s="102">
        <v>1.0000000000000001E-5</v>
      </c>
      <c r="E778" s="101">
        <v>1.68597664053623</v>
      </c>
      <c r="F778" s="101">
        <v>4.4467025949404704</v>
      </c>
      <c r="G778" s="101">
        <v>38.527121353149397</v>
      </c>
      <c r="H778" s="101">
        <v>4.5200222969055099</v>
      </c>
      <c r="I778" s="101">
        <v>32.829632377624499</v>
      </c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01">
        <v>389</v>
      </c>
      <c r="C780" s="101">
        <v>10.6617321417881</v>
      </c>
      <c r="D780" s="102">
        <v>1.0000000000000001E-5</v>
      </c>
      <c r="E780" s="101">
        <v>1.75776751224811</v>
      </c>
      <c r="F780" s="101">
        <v>4.9656494855880702</v>
      </c>
      <c r="G780" s="101">
        <v>38.589993286132803</v>
      </c>
      <c r="H780" s="101">
        <v>4.5231594562530502</v>
      </c>
      <c r="I780" s="101">
        <v>32.895437145233103</v>
      </c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01">
        <v>390</v>
      </c>
      <c r="C782" s="101">
        <v>10.412992037259601</v>
      </c>
      <c r="D782" s="102">
        <v>1.0000000000000001E-5</v>
      </c>
      <c r="E782" s="101">
        <v>1.78604412078857</v>
      </c>
      <c r="F782" s="101">
        <v>4.71984015978299</v>
      </c>
      <c r="G782" s="101">
        <v>38.609313392639102</v>
      </c>
      <c r="H782" s="101">
        <v>4.5234109878539996</v>
      </c>
      <c r="I782" s="101">
        <v>32.917680644988998</v>
      </c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01">
        <v>391</v>
      </c>
      <c r="C784" s="101">
        <v>11.4991713487184</v>
      </c>
      <c r="D784" s="102">
        <v>1.0000000000000001E-5</v>
      </c>
      <c r="E784" s="101">
        <v>1.9212090189640301</v>
      </c>
      <c r="F784" s="101">
        <v>5.8089647155541604</v>
      </c>
      <c r="G784" s="101">
        <v>38.528038978576603</v>
      </c>
      <c r="H784" s="101">
        <v>4.5231783151626503</v>
      </c>
      <c r="I784" s="101">
        <v>32.839378738403298</v>
      </c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01">
        <v>392</v>
      </c>
      <c r="C786" s="101">
        <v>10.6424532120044</v>
      </c>
      <c r="D786" s="102">
        <v>1.0000000000000001E-5</v>
      </c>
      <c r="E786" s="101">
        <v>1.8052024061863201</v>
      </c>
      <c r="F786" s="101">
        <v>4.9552281911556504</v>
      </c>
      <c r="G786" s="101">
        <v>38.478070831298801</v>
      </c>
      <c r="H786" s="101">
        <v>4.5191474914550698</v>
      </c>
      <c r="I786" s="101">
        <v>32.792398166656497</v>
      </c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01">
        <v>393</v>
      </c>
      <c r="C788" s="101">
        <v>10.7439575011913</v>
      </c>
      <c r="D788" s="102">
        <v>1.0000000000000001E-5</v>
      </c>
      <c r="E788" s="101">
        <v>1.81636909796641</v>
      </c>
      <c r="F788" s="101">
        <v>5.0597239824441704</v>
      </c>
      <c r="G788" s="101">
        <v>38.402398681640598</v>
      </c>
      <c r="H788" s="101">
        <v>4.5170546770095799</v>
      </c>
      <c r="I788" s="101">
        <v>32.719717931747397</v>
      </c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01">
        <v>394</v>
      </c>
      <c r="C790" s="101">
        <v>9.7871146568885194</v>
      </c>
      <c r="D790" s="102">
        <v>1.0000000000000001E-5</v>
      </c>
      <c r="E790" s="101">
        <v>1.6111982373090801</v>
      </c>
      <c r="F790" s="101">
        <v>4.1058737543913004</v>
      </c>
      <c r="G790" s="101">
        <v>38.357449722289999</v>
      </c>
      <c r="H790" s="101">
        <v>4.5112772464752098</v>
      </c>
      <c r="I790" s="101">
        <v>32.677772474288901</v>
      </c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01">
        <v>395</v>
      </c>
      <c r="C792" s="101">
        <v>11.1802142583406</v>
      </c>
      <c r="D792" s="102">
        <v>1.0000000000000001E-5</v>
      </c>
      <c r="E792" s="101">
        <v>1.88226520098172</v>
      </c>
      <c r="F792" s="101">
        <v>5.5020000292704596</v>
      </c>
      <c r="G792" s="101">
        <v>38.267952728271403</v>
      </c>
      <c r="H792" s="101">
        <v>4.5075601816177304</v>
      </c>
      <c r="I792" s="101">
        <v>32.5913284301757</v>
      </c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01">
        <v>396</v>
      </c>
      <c r="C794" s="101">
        <v>10.7574068216177</v>
      </c>
      <c r="D794" s="102">
        <v>1.0000000000000001E-5</v>
      </c>
      <c r="E794" s="101">
        <v>1.80221242629564</v>
      </c>
      <c r="F794" s="101">
        <v>5.0822583987162604</v>
      </c>
      <c r="G794" s="101">
        <v>38.367162132263097</v>
      </c>
      <c r="H794" s="101">
        <v>4.5125544071197501</v>
      </c>
      <c r="I794" s="101">
        <v>32.693607950210499</v>
      </c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01">
        <v>397</v>
      </c>
      <c r="C796" s="101">
        <v>10.527231289790199</v>
      </c>
      <c r="D796" s="102">
        <v>1.0000000000000001E-5</v>
      </c>
      <c r="E796" s="101">
        <v>1.74158904644159</v>
      </c>
      <c r="F796" s="101">
        <v>4.8551377562376103</v>
      </c>
      <c r="G796" s="101">
        <v>38.398058509826598</v>
      </c>
      <c r="H796" s="101">
        <v>4.5143595218658401</v>
      </c>
      <c r="I796" s="101">
        <v>32.727550888061501</v>
      </c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01">
        <v>398</v>
      </c>
      <c r="C798" s="101">
        <v>10.9501707187065</v>
      </c>
      <c r="D798" s="102">
        <v>1.0000000000000001E-5</v>
      </c>
      <c r="E798" s="101">
        <v>1.8332196565774701</v>
      </c>
      <c r="F798" s="101">
        <v>5.2811504419033302</v>
      </c>
      <c r="G798" s="101">
        <v>38.3415166854858</v>
      </c>
      <c r="H798" s="101">
        <v>4.5113129138946499</v>
      </c>
      <c r="I798" s="101">
        <v>32.674106216430602</v>
      </c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01">
        <v>399</v>
      </c>
      <c r="C800" s="101">
        <v>10.116311550140299</v>
      </c>
      <c r="D800" s="102">
        <v>1.0000000000000001E-5</v>
      </c>
      <c r="E800" s="101">
        <v>1.71603228495671</v>
      </c>
      <c r="F800" s="101">
        <v>4.4503922279064403</v>
      </c>
      <c r="G800" s="101">
        <v>38.498078918456997</v>
      </c>
      <c r="H800" s="101">
        <v>4.5183835268020598</v>
      </c>
      <c r="I800" s="101">
        <v>32.833777904510498</v>
      </c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01">
        <v>400</v>
      </c>
      <c r="C802" s="101">
        <v>10.140785308984601</v>
      </c>
      <c r="D802" s="102">
        <v>1.0000000000000001E-5</v>
      </c>
      <c r="E802" s="101">
        <v>1.6541096545182701</v>
      </c>
      <c r="F802" s="101">
        <v>4.4779927363762404</v>
      </c>
      <c r="G802" s="101">
        <v>38.431663513183501</v>
      </c>
      <c r="H802" s="101">
        <v>4.5151570081710801</v>
      </c>
      <c r="I802" s="101">
        <v>32.770502567291203</v>
      </c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01">
        <v>401</v>
      </c>
      <c r="C804" s="101">
        <v>10.979766552264801</v>
      </c>
      <c r="D804" s="102">
        <v>1.0000000000000001E-5</v>
      </c>
      <c r="E804" s="101">
        <v>1.74242788553237</v>
      </c>
      <c r="F804" s="101">
        <v>5.3201177716255099</v>
      </c>
      <c r="G804" s="101">
        <v>38.544065093994099</v>
      </c>
      <c r="H804" s="101">
        <v>4.5201578378677301</v>
      </c>
      <c r="I804" s="101">
        <v>32.886057090759202</v>
      </c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01">
        <v>402</v>
      </c>
      <c r="C806" s="101">
        <v>10.9138115002558</v>
      </c>
      <c r="D806" s="102">
        <v>1.0000000000000001E-5</v>
      </c>
      <c r="E806" s="101">
        <v>1.8743237302853499</v>
      </c>
      <c r="F806" s="101">
        <v>5.25733138964726</v>
      </c>
      <c r="G806" s="101">
        <v>38.508537292480398</v>
      </c>
      <c r="H806" s="101">
        <v>4.5176962852478004</v>
      </c>
      <c r="I806" s="101">
        <v>32.853708839416498</v>
      </c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01">
        <v>403</v>
      </c>
      <c r="C808" s="101">
        <v>11.6338736644158</v>
      </c>
      <c r="D808" s="102">
        <v>1.0000000000000001E-5</v>
      </c>
      <c r="E808" s="101">
        <v>1.9008591954524701</v>
      </c>
      <c r="F808" s="101">
        <v>5.9805750892712499</v>
      </c>
      <c r="G808" s="101">
        <v>38.478011322021402</v>
      </c>
      <c r="H808" s="101">
        <v>4.5194155693054201</v>
      </c>
      <c r="I808" s="101">
        <v>32.826370048522897</v>
      </c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01">
        <v>404</v>
      </c>
      <c r="C810" s="101">
        <v>10.9627752120678</v>
      </c>
      <c r="D810" s="102">
        <v>1.0000000000000001E-5</v>
      </c>
      <c r="E810" s="101">
        <v>1.8585678637027701</v>
      </c>
      <c r="F810" s="101">
        <v>5.3126832384329497</v>
      </c>
      <c r="G810" s="101">
        <v>38.500312614440901</v>
      </c>
      <c r="H810" s="101">
        <v>4.5184386014938296</v>
      </c>
      <c r="I810" s="101">
        <v>32.851897621154698</v>
      </c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01">
        <v>405</v>
      </c>
      <c r="C812" s="101">
        <v>10.9266025103055</v>
      </c>
      <c r="D812" s="102">
        <v>1.0000000000000001E-5</v>
      </c>
      <c r="E812" s="101">
        <v>1.85115206012359</v>
      </c>
      <c r="F812" s="101">
        <v>5.2797490908549296</v>
      </c>
      <c r="G812" s="101">
        <v>38.5932102203369</v>
      </c>
      <c r="H812" s="101">
        <v>4.5202005624771102</v>
      </c>
      <c r="I812" s="101">
        <v>32.948040866851798</v>
      </c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01">
        <v>406</v>
      </c>
      <c r="C814" s="101">
        <v>10.723944260523799</v>
      </c>
      <c r="D814" s="102">
        <v>1.0000000000000001E-5</v>
      </c>
      <c r="E814" s="101">
        <v>1.78142501528446</v>
      </c>
      <c r="F814" s="101">
        <v>5.0803401057536703</v>
      </c>
      <c r="G814" s="101">
        <v>38.626305580139103</v>
      </c>
      <c r="H814" s="101">
        <v>4.5195254564285197</v>
      </c>
      <c r="I814" s="101">
        <v>32.9843878746032</v>
      </c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01">
        <v>407</v>
      </c>
      <c r="C816" s="101">
        <v>9.8308763504028303</v>
      </c>
      <c r="D816" s="102">
        <v>1.0000000000000001E-5</v>
      </c>
      <c r="E816" s="101">
        <v>1.6231680764601699</v>
      </c>
      <c r="F816" s="101">
        <v>4.1905187184994004</v>
      </c>
      <c r="G816" s="101">
        <v>38.604802703857402</v>
      </c>
      <c r="H816" s="101">
        <v>4.5190277576446496</v>
      </c>
      <c r="I816" s="101">
        <v>32.966131877899102</v>
      </c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01">
        <v>408</v>
      </c>
      <c r="C818" s="101">
        <v>11.4487160535959</v>
      </c>
      <c r="D818" s="102">
        <v>1.0000000000000001E-5</v>
      </c>
      <c r="E818" s="101">
        <v>1.87273844388815</v>
      </c>
      <c r="F818" s="101">
        <v>5.8116235641332699</v>
      </c>
      <c r="G818" s="101">
        <v>38.597080039978003</v>
      </c>
      <c r="H818" s="101">
        <v>4.5197123050689596</v>
      </c>
      <c r="I818" s="101">
        <v>32.9616879463195</v>
      </c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01">
        <v>409</v>
      </c>
      <c r="C820" s="101">
        <v>10.8473401619837</v>
      </c>
      <c r="D820" s="102">
        <v>1.0000000000000001E-5</v>
      </c>
      <c r="E820" s="101">
        <v>1.7753944580371499</v>
      </c>
      <c r="F820" s="101">
        <v>5.2135231999250502</v>
      </c>
      <c r="G820" s="101">
        <v>38.514526939391999</v>
      </c>
      <c r="H820" s="101">
        <v>4.5175874471664397</v>
      </c>
      <c r="I820" s="101">
        <v>32.882432460784898</v>
      </c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01">
        <v>410</v>
      </c>
      <c r="C822" s="101">
        <v>11.3567659488091</v>
      </c>
      <c r="D822" s="102">
        <v>1.0000000000000001E-5</v>
      </c>
      <c r="E822" s="101">
        <v>1.91808564846332</v>
      </c>
      <c r="F822" s="101">
        <v>5.7262681172444196</v>
      </c>
      <c r="G822" s="101">
        <v>38.537904167175199</v>
      </c>
      <c r="H822" s="101">
        <v>4.5207188844680699</v>
      </c>
      <c r="I822" s="101">
        <v>32.909131145477197</v>
      </c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01">
        <v>411</v>
      </c>
      <c r="C824" s="101">
        <v>9.8868546485900808</v>
      </c>
      <c r="D824" s="102">
        <v>1.0000000000000001E-5</v>
      </c>
      <c r="E824" s="101">
        <v>1.6385629635590699</v>
      </c>
      <c r="F824" s="101">
        <v>4.2596975289858303</v>
      </c>
      <c r="G824" s="101">
        <v>38.524896240234298</v>
      </c>
      <c r="H824" s="101">
        <v>4.5177094697952196</v>
      </c>
      <c r="I824" s="101">
        <v>32.899487495422299</v>
      </c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01">
        <v>412</v>
      </c>
      <c r="C826" s="101">
        <v>10.701741878802901</v>
      </c>
      <c r="D826" s="102">
        <v>1.0000000000000001E-5</v>
      </c>
      <c r="E826" s="101">
        <v>1.7472877066868999</v>
      </c>
      <c r="F826" s="101">
        <v>5.0779633751282303</v>
      </c>
      <c r="G826" s="101">
        <v>38.576422309875397</v>
      </c>
      <c r="H826" s="101">
        <v>4.5185757160186704</v>
      </c>
      <c r="I826" s="101">
        <v>32.954399967193602</v>
      </c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01">
        <v>413</v>
      </c>
      <c r="C828" s="101">
        <v>10.733703631621101</v>
      </c>
      <c r="D828" s="102">
        <v>1.0000000000000001E-5</v>
      </c>
      <c r="E828" s="101">
        <v>1.7641079884309001</v>
      </c>
      <c r="F828" s="101">
        <v>5.1133085397573597</v>
      </c>
      <c r="G828" s="101">
        <v>38.518814468383702</v>
      </c>
      <c r="H828" s="101">
        <v>4.5167382955551103</v>
      </c>
      <c r="I828" s="101">
        <v>32.900175380706699</v>
      </c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01">
        <v>414</v>
      </c>
      <c r="C830" s="101">
        <v>10.446843954233</v>
      </c>
      <c r="D830" s="102">
        <v>1.0000000000000001E-5</v>
      </c>
      <c r="E830" s="101">
        <v>1.7173020266569501</v>
      </c>
      <c r="F830" s="101">
        <v>4.8298559188842702</v>
      </c>
      <c r="G830" s="101">
        <v>38.490859603881802</v>
      </c>
      <c r="H830" s="101">
        <v>4.5152066707611</v>
      </c>
      <c r="I830" s="101">
        <v>32.875660896301198</v>
      </c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01">
        <v>415</v>
      </c>
      <c r="C832" s="101">
        <v>11.002069216508101</v>
      </c>
      <c r="D832" s="102">
        <v>1.0000000000000001E-5</v>
      </c>
      <c r="E832" s="101">
        <v>1.8544627198806101</v>
      </c>
      <c r="F832" s="101">
        <v>5.3885295391082701</v>
      </c>
      <c r="G832" s="101">
        <v>38.452171134948699</v>
      </c>
      <c r="H832" s="101">
        <v>4.5150018215179397</v>
      </c>
      <c r="I832" s="101">
        <v>32.8404147148132</v>
      </c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01">
        <v>416</v>
      </c>
      <c r="C834" s="101">
        <v>11.2849205273848</v>
      </c>
      <c r="D834" s="102">
        <v>1.0000000000000001E-5</v>
      </c>
      <c r="E834" s="101">
        <v>1.8712673943776299</v>
      </c>
      <c r="F834" s="101">
        <v>5.67482603513277</v>
      </c>
      <c r="G834" s="101">
        <v>38.5260192871093</v>
      </c>
      <c r="H834" s="101">
        <v>4.5214897155761697</v>
      </c>
      <c r="I834" s="101">
        <v>32.917710590362503</v>
      </c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01">
        <v>417</v>
      </c>
      <c r="C836" s="101">
        <v>9.6175308961134593</v>
      </c>
      <c r="D836" s="102">
        <v>1.0000000000000001E-5</v>
      </c>
      <c r="E836" s="101">
        <v>1.60594522953033</v>
      </c>
      <c r="F836" s="101">
        <v>4.0108871918458204</v>
      </c>
      <c r="G836" s="101">
        <v>38.560809707641603</v>
      </c>
      <c r="H836" s="101">
        <v>4.5204743623733501</v>
      </c>
      <c r="I836" s="101">
        <v>32.9559635162353</v>
      </c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01">
        <v>418</v>
      </c>
      <c r="C838" s="101">
        <v>11.2349137159494</v>
      </c>
      <c r="D838" s="102">
        <v>1.0000000000000001E-5</v>
      </c>
      <c r="E838" s="101">
        <v>1.8832899011098401</v>
      </c>
      <c r="F838" s="101">
        <v>5.6317447882432203</v>
      </c>
      <c r="G838" s="101">
        <v>38.695095252990697</v>
      </c>
      <c r="H838" s="101">
        <v>4.5265734434127802</v>
      </c>
      <c r="I838" s="101">
        <v>33.093747901916501</v>
      </c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01">
        <v>419</v>
      </c>
      <c r="C840" s="101">
        <v>10.5035824959094</v>
      </c>
      <c r="D840" s="102">
        <v>1.0000000000000001E-5</v>
      </c>
      <c r="E840" s="101">
        <v>1.77722928157219</v>
      </c>
      <c r="F840" s="101">
        <v>4.9039236032045803</v>
      </c>
      <c r="G840" s="101">
        <v>38.617069435119603</v>
      </c>
      <c r="H840" s="101">
        <v>4.5238843917846596</v>
      </c>
      <c r="I840" s="101">
        <v>33.019245719909598</v>
      </c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01">
        <v>420</v>
      </c>
      <c r="C842" s="101">
        <v>10.613818443738401</v>
      </c>
      <c r="D842" s="102">
        <v>1.0000000000000001E-5</v>
      </c>
      <c r="E842" s="101">
        <v>1.7644058099159801</v>
      </c>
      <c r="F842" s="101">
        <v>5.0177073616247903</v>
      </c>
      <c r="G842" s="101">
        <v>38.6759702682495</v>
      </c>
      <c r="H842" s="101">
        <v>4.5249721765518096</v>
      </c>
      <c r="I842" s="101">
        <v>33.081708145141597</v>
      </c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01">
        <v>421</v>
      </c>
      <c r="C844" s="101">
        <v>10.817421894807</v>
      </c>
      <c r="D844" s="102">
        <v>1.0000000000000001E-5</v>
      </c>
      <c r="E844" s="101">
        <v>1.81195388848964</v>
      </c>
      <c r="F844" s="101">
        <v>5.2248696776536798</v>
      </c>
      <c r="G844" s="101">
        <v>38.503189468383702</v>
      </c>
      <c r="H844" s="101">
        <v>4.5238141775131204</v>
      </c>
      <c r="I844" s="101">
        <v>32.912479496002199</v>
      </c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01">
        <v>422</v>
      </c>
      <c r="C846" s="101">
        <v>9.6567572630368694</v>
      </c>
      <c r="D846" s="102">
        <v>1.0000000000000001E-5</v>
      </c>
      <c r="E846" s="101">
        <v>1.5920328841759599</v>
      </c>
      <c r="F846" s="101">
        <v>4.06776262246645</v>
      </c>
      <c r="G846" s="101">
        <v>38.500359153747503</v>
      </c>
      <c r="H846" s="101">
        <v>4.5255249261856001</v>
      </c>
      <c r="I846" s="101">
        <v>32.913219833374001</v>
      </c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01">
        <v>423</v>
      </c>
      <c r="C848" s="101">
        <v>11.817271159245401</v>
      </c>
      <c r="D848" s="102">
        <v>1.0000000000000001E-5</v>
      </c>
      <c r="E848" s="101">
        <v>1.9670408803682999</v>
      </c>
      <c r="F848" s="101">
        <v>6.2318615638292698</v>
      </c>
      <c r="G848" s="101">
        <v>38.456697654724103</v>
      </c>
      <c r="H848" s="101">
        <v>4.52310283184051</v>
      </c>
      <c r="I848" s="101">
        <v>32.873162078857398</v>
      </c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01">
        <v>424</v>
      </c>
      <c r="C850" s="101">
        <v>10.051680289782</v>
      </c>
      <c r="D850" s="102">
        <v>1.0000000000000001E-5</v>
      </c>
      <c r="E850" s="101">
        <v>1.70188461817227</v>
      </c>
      <c r="F850" s="101">
        <v>4.4698783938701299</v>
      </c>
      <c r="G850" s="101">
        <v>38.410622787475504</v>
      </c>
      <c r="H850" s="101">
        <v>4.5225824594497599</v>
      </c>
      <c r="I850" s="101">
        <v>32.830690097808798</v>
      </c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01">
        <v>425</v>
      </c>
      <c r="C852" s="101">
        <v>10.8226864888117</v>
      </c>
      <c r="D852" s="102">
        <v>1.0000000000000001E-5</v>
      </c>
      <c r="E852" s="101">
        <v>1.8414042683748</v>
      </c>
      <c r="F852" s="101">
        <v>5.2444892800771203</v>
      </c>
      <c r="G852" s="101">
        <v>38.417462730407699</v>
      </c>
      <c r="H852" s="101">
        <v>4.5231794357299799</v>
      </c>
      <c r="I852" s="101">
        <v>32.8411394119262</v>
      </c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01">
        <v>426</v>
      </c>
      <c r="C854" s="101">
        <v>12.6694120076986</v>
      </c>
      <c r="D854" s="102">
        <v>1.0000000000000001E-5</v>
      </c>
      <c r="E854" s="101">
        <v>2.2141608412449099</v>
      </c>
      <c r="F854" s="101">
        <v>7.09484932514337</v>
      </c>
      <c r="G854" s="101">
        <v>38.550744056701603</v>
      </c>
      <c r="H854" s="101">
        <v>4.5311859846115103</v>
      </c>
      <c r="I854" s="101">
        <v>32.978082752227699</v>
      </c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01">
        <v>427</v>
      </c>
      <c r="C856" s="101">
        <v>10.224704467333201</v>
      </c>
      <c r="D856" s="102">
        <v>1.0000000000000001E-5</v>
      </c>
      <c r="E856" s="101">
        <v>1.73178429557726</v>
      </c>
      <c r="F856" s="101">
        <v>4.65380457731393</v>
      </c>
      <c r="G856" s="101">
        <v>38.478963470458901</v>
      </c>
      <c r="H856" s="101">
        <v>4.5284466743469203</v>
      </c>
      <c r="I856" s="101">
        <v>32.909973526000897</v>
      </c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01">
        <v>428</v>
      </c>
      <c r="C858" s="101">
        <v>10.501418480506301</v>
      </c>
      <c r="D858" s="102">
        <v>1.0000000000000001E-5</v>
      </c>
      <c r="E858" s="101">
        <v>1.7800923677591101</v>
      </c>
      <c r="F858" s="101">
        <v>4.9342018824357199</v>
      </c>
      <c r="G858" s="101">
        <v>38.515907669067303</v>
      </c>
      <c r="H858" s="101">
        <v>4.5293805122375401</v>
      </c>
      <c r="I858" s="101">
        <v>32.950607013702303</v>
      </c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01">
        <v>429</v>
      </c>
      <c r="C860" s="101">
        <v>11.8074299372159</v>
      </c>
      <c r="D860" s="102">
        <v>1.0000000000000001E-5</v>
      </c>
      <c r="E860" s="101">
        <v>1.9718348200504501</v>
      </c>
      <c r="F860" s="101">
        <v>6.2439182721651498</v>
      </c>
      <c r="G860" s="101">
        <v>38.553632354736301</v>
      </c>
      <c r="H860" s="101">
        <v>4.5299781560897801</v>
      </c>
      <c r="I860" s="101">
        <v>32.992055606842001</v>
      </c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01">
        <v>430</v>
      </c>
      <c r="C862" s="101">
        <v>11.525769013624901</v>
      </c>
      <c r="D862" s="102">
        <v>1.0000000000000001E-5</v>
      </c>
      <c r="E862" s="101">
        <v>1.9510024327498201</v>
      </c>
      <c r="F862" s="101">
        <v>5.9659875081135603</v>
      </c>
      <c r="G862" s="101">
        <v>38.656859207153303</v>
      </c>
      <c r="H862" s="101">
        <v>4.5338876962661701</v>
      </c>
      <c r="I862" s="101">
        <v>33.099019908904999</v>
      </c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01">
        <v>431</v>
      </c>
      <c r="C864" s="101">
        <v>10.2362678050994</v>
      </c>
      <c r="D864" s="102">
        <v>1.0000000000000001E-5</v>
      </c>
      <c r="E864" s="101">
        <v>1.7054373942888701</v>
      </c>
      <c r="F864" s="101">
        <v>4.6802271925485996</v>
      </c>
      <c r="G864" s="101">
        <v>38.704010581970202</v>
      </c>
      <c r="H864" s="101">
        <v>4.53417284488678</v>
      </c>
      <c r="I864" s="101">
        <v>33.149903297424302</v>
      </c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01">
        <v>432</v>
      </c>
      <c r="C866" s="101">
        <v>10.2799309767209</v>
      </c>
      <c r="D866" s="102">
        <v>1.0000000000000001E-5</v>
      </c>
      <c r="E866" s="101">
        <v>1.77286660671234</v>
      </c>
      <c r="F866" s="101">
        <v>4.7276394734015801</v>
      </c>
      <c r="G866" s="101">
        <v>38.760482406616198</v>
      </c>
      <c r="H866" s="101">
        <v>4.53633613586425</v>
      </c>
      <c r="I866" s="101">
        <v>33.210152435302703</v>
      </c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01">
        <v>433</v>
      </c>
      <c r="C868" s="101">
        <v>10.532293961598301</v>
      </c>
      <c r="D868" s="102">
        <v>1.0000000000000001E-5</v>
      </c>
      <c r="E868" s="101">
        <v>1.76022850550138</v>
      </c>
      <c r="F868" s="101">
        <v>4.9837840887216398</v>
      </c>
      <c r="G868" s="101">
        <v>38.683402061462402</v>
      </c>
      <c r="H868" s="101">
        <v>4.53199558258056</v>
      </c>
      <c r="I868" s="101">
        <v>33.136862182617101</v>
      </c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01">
        <v>434</v>
      </c>
      <c r="C870" s="101">
        <v>10.0384307274451</v>
      </c>
      <c r="D870" s="102">
        <v>1.0000000000000001E-5</v>
      </c>
      <c r="E870" s="101">
        <v>1.6434776691290001</v>
      </c>
      <c r="F870" s="101">
        <v>4.49371737241745</v>
      </c>
      <c r="G870" s="101">
        <v>38.600674057006799</v>
      </c>
      <c r="H870" s="101">
        <v>4.5300989866256698</v>
      </c>
      <c r="I870" s="101">
        <v>33.0579378128051</v>
      </c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01">
        <v>435</v>
      </c>
      <c r="C872" s="101">
        <v>10.6200552353492</v>
      </c>
      <c r="D872" s="102">
        <v>1.0000000000000001E-5</v>
      </c>
      <c r="E872" s="101">
        <v>1.7920959225067701</v>
      </c>
      <c r="F872" s="101">
        <v>5.0791721023046001</v>
      </c>
      <c r="G872" s="101">
        <v>38.465112686157198</v>
      </c>
      <c r="H872" s="101">
        <v>4.5255685329437201</v>
      </c>
      <c r="I872" s="101">
        <v>32.926234245300201</v>
      </c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01">
        <v>436</v>
      </c>
      <c r="C874" s="101">
        <v>11.826226802972601</v>
      </c>
      <c r="D874" s="102">
        <v>1.0000000000000001E-5</v>
      </c>
      <c r="E874" s="101">
        <v>2.0073221096625602</v>
      </c>
      <c r="F874" s="101">
        <v>6.28921642670264</v>
      </c>
      <c r="G874" s="101">
        <v>38.446525192260701</v>
      </c>
      <c r="H874" s="101">
        <v>4.5222596168517999</v>
      </c>
      <c r="I874" s="101">
        <v>32.911532068252498</v>
      </c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01">
        <v>437</v>
      </c>
      <c r="C876" s="101">
        <v>9.6369732526632408</v>
      </c>
      <c r="D876" s="102">
        <v>1.0000000000000001E-5</v>
      </c>
      <c r="E876" s="101">
        <v>1.55400049457183</v>
      </c>
      <c r="F876" s="101">
        <v>4.1038436293601901</v>
      </c>
      <c r="G876" s="101">
        <v>38.456988906860303</v>
      </c>
      <c r="H876" s="101">
        <v>4.5199919462203901</v>
      </c>
      <c r="I876" s="101">
        <v>32.925878810882502</v>
      </c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01">
        <v>438</v>
      </c>
      <c r="C878" s="101">
        <v>11.3301550241617</v>
      </c>
      <c r="D878" s="102">
        <v>1.0000000000000001E-5</v>
      </c>
      <c r="E878" s="101">
        <v>1.94682292067087</v>
      </c>
      <c r="F878" s="101">
        <v>5.8009267678627596</v>
      </c>
      <c r="G878" s="101">
        <v>38.644445419311502</v>
      </c>
      <c r="H878" s="101">
        <v>4.5290338993072501</v>
      </c>
      <c r="I878" s="101">
        <v>33.117245578765797</v>
      </c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01">
        <v>439</v>
      </c>
      <c r="C880" s="101">
        <v>11.5358742200411</v>
      </c>
      <c r="D880" s="102">
        <v>1.0000000000000001E-5</v>
      </c>
      <c r="E880" s="101">
        <v>1.98946565389633</v>
      </c>
      <c r="F880" s="101">
        <v>6.0105605996572002</v>
      </c>
      <c r="G880" s="101">
        <v>38.619078636169398</v>
      </c>
      <c r="H880" s="101">
        <v>4.52577681541442</v>
      </c>
      <c r="I880" s="101">
        <v>33.095812034606901</v>
      </c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01">
        <v>440</v>
      </c>
      <c r="C882" s="101">
        <v>11.8984135297628</v>
      </c>
      <c r="D882" s="102">
        <v>1.0000000000000001E-5</v>
      </c>
      <c r="E882" s="101">
        <v>2.0821688175201398</v>
      </c>
      <c r="F882" s="101">
        <v>6.3770445310152404</v>
      </c>
      <c r="G882" s="101">
        <v>38.517408561706503</v>
      </c>
      <c r="H882" s="101">
        <v>4.5225440740585299</v>
      </c>
      <c r="I882" s="101">
        <v>32.998093414306602</v>
      </c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01">
        <v>441</v>
      </c>
      <c r="C884" s="101">
        <v>10.5922498336205</v>
      </c>
      <c r="D884" s="102">
        <v>1.0000000000000001E-5</v>
      </c>
      <c r="E884" s="101">
        <v>1.7918908275090699</v>
      </c>
      <c r="F884" s="101">
        <v>5.0748463823245098</v>
      </c>
      <c r="G884" s="101">
        <v>38.5445924758911</v>
      </c>
      <c r="H884" s="101">
        <v>4.5232139587402296</v>
      </c>
      <c r="I884" s="101">
        <v>33.029258632659896</v>
      </c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01">
        <v>442</v>
      </c>
      <c r="C886" s="101">
        <v>9.9067728152641799</v>
      </c>
      <c r="D886" s="102">
        <v>1.0000000000000001E-5</v>
      </c>
      <c r="E886" s="101">
        <v>1.6773340151860101</v>
      </c>
      <c r="F886" s="101">
        <v>4.3933351452534</v>
      </c>
      <c r="G886" s="101">
        <v>38.498659706115703</v>
      </c>
      <c r="H886" s="101">
        <v>4.5244641780853199</v>
      </c>
      <c r="I886" s="101">
        <v>32.987265491485502</v>
      </c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01">
        <v>443</v>
      </c>
      <c r="C888" s="101">
        <v>10.069722358997</v>
      </c>
      <c r="D888" s="102">
        <v>1.0000000000000001E-5</v>
      </c>
      <c r="E888" s="101">
        <v>1.72790415470416</v>
      </c>
      <c r="F888" s="101">
        <v>4.5602576274138196</v>
      </c>
      <c r="G888" s="101">
        <v>38.488464927673299</v>
      </c>
      <c r="H888" s="101">
        <v>4.5198374748229897</v>
      </c>
      <c r="I888" s="101">
        <v>32.9810919761657</v>
      </c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01">
        <v>444</v>
      </c>
      <c r="C890" s="101">
        <v>10.0070334397829</v>
      </c>
      <c r="D890" s="102">
        <v>1.0000000000000001E-5</v>
      </c>
      <c r="E890" s="101">
        <v>1.6886443174802299</v>
      </c>
      <c r="F890" s="101">
        <v>4.5016043644685002</v>
      </c>
      <c r="G890" s="101">
        <v>38.484998321533197</v>
      </c>
      <c r="H890" s="101">
        <v>4.5206141233444201</v>
      </c>
      <c r="I890" s="101">
        <v>32.9816655158996</v>
      </c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01">
        <v>445</v>
      </c>
      <c r="C892" s="101">
        <v>10.606180246059701</v>
      </c>
      <c r="D892" s="102">
        <v>1.0000000000000001E-5</v>
      </c>
      <c r="E892" s="101">
        <v>1.73094796446653</v>
      </c>
      <c r="F892" s="101">
        <v>5.1047813571416398</v>
      </c>
      <c r="G892" s="101">
        <v>38.471468734741201</v>
      </c>
      <c r="H892" s="101">
        <v>4.5231326341629003</v>
      </c>
      <c r="I892" s="101">
        <v>32.972153759002602</v>
      </c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01">
        <v>446</v>
      </c>
      <c r="C894" s="101">
        <v>12.958991674276399</v>
      </c>
      <c r="D894" s="102">
        <v>1.0000000000000001E-5</v>
      </c>
      <c r="E894" s="101">
        <v>2.2277116454564601</v>
      </c>
      <c r="F894" s="101">
        <v>7.46163282027611</v>
      </c>
      <c r="G894" s="101">
        <v>38.583813667297299</v>
      </c>
      <c r="H894" s="101">
        <v>4.5297231912612901</v>
      </c>
      <c r="I894" s="101">
        <v>33.088566207885698</v>
      </c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01">
        <v>447</v>
      </c>
      <c r="C896" s="101">
        <v>10.0738161893991</v>
      </c>
      <c r="D896" s="102">
        <v>1.0000000000000001E-5</v>
      </c>
      <c r="E896" s="101">
        <v>1.71062403458815</v>
      </c>
      <c r="F896" s="101">
        <v>4.5805150087063096</v>
      </c>
      <c r="G896" s="101">
        <v>38.487641525268501</v>
      </c>
      <c r="H896" s="101">
        <v>4.5253625869750902</v>
      </c>
      <c r="I896" s="101">
        <v>32.996447658538798</v>
      </c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01">
        <v>448</v>
      </c>
      <c r="C898" s="101">
        <v>10.1037101562206</v>
      </c>
      <c r="D898" s="102">
        <v>1.0000000000000001E-5</v>
      </c>
      <c r="E898" s="101">
        <v>1.71515756845474</v>
      </c>
      <c r="F898" s="101">
        <v>4.6144723204466001</v>
      </c>
      <c r="G898" s="101">
        <v>38.4569290161132</v>
      </c>
      <c r="H898" s="101">
        <v>4.5248663425445503</v>
      </c>
      <c r="I898" s="101">
        <v>32.969809818267798</v>
      </c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01">
        <v>449</v>
      </c>
      <c r="C900" s="101">
        <v>10.7779658390925</v>
      </c>
      <c r="D900" s="102">
        <v>1.0000000000000001E-5</v>
      </c>
      <c r="E900" s="101">
        <v>1.8420911431312501</v>
      </c>
      <c r="F900" s="101">
        <v>5.2928188626582804</v>
      </c>
      <c r="G900" s="101">
        <v>38.563536453247004</v>
      </c>
      <c r="H900" s="101">
        <v>4.5245206356048504</v>
      </c>
      <c r="I900" s="101">
        <v>33.080527496337801</v>
      </c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01">
        <v>450</v>
      </c>
      <c r="C902" s="101">
        <v>10.550710934859</v>
      </c>
      <c r="D902" s="102">
        <v>1.0000000000000001E-5</v>
      </c>
      <c r="E902" s="101">
        <v>1.77370678461515</v>
      </c>
      <c r="F902" s="101">
        <v>5.0697053625033401</v>
      </c>
      <c r="G902" s="101">
        <v>38.488828659057603</v>
      </c>
      <c r="H902" s="101">
        <v>4.5196261167526197</v>
      </c>
      <c r="I902" s="101">
        <v>33.009980964660599</v>
      </c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01">
        <v>451</v>
      </c>
      <c r="C904" s="101">
        <v>11.7447213026193</v>
      </c>
      <c r="D904" s="102">
        <v>1.0000000000000001E-5</v>
      </c>
      <c r="E904" s="101">
        <v>2.0034693662936802</v>
      </c>
      <c r="F904" s="101">
        <v>6.2678645574129499</v>
      </c>
      <c r="G904" s="101">
        <v>38.553069114685002</v>
      </c>
      <c r="H904" s="101">
        <v>4.5220076084136904</v>
      </c>
      <c r="I904" s="101">
        <v>33.078366756439202</v>
      </c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01">
        <v>452</v>
      </c>
      <c r="C906" s="101">
        <v>11.7469761188213</v>
      </c>
      <c r="D906" s="102">
        <v>1.0000000000000001E-5</v>
      </c>
      <c r="E906" s="101">
        <v>1.9927770449565001</v>
      </c>
      <c r="F906" s="101">
        <v>6.2742722768049903</v>
      </c>
      <c r="G906" s="101">
        <v>38.511837005615199</v>
      </c>
      <c r="H906" s="101">
        <v>4.5248680591583197</v>
      </c>
      <c r="I906" s="101">
        <v>33.041285705566402</v>
      </c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01">
        <v>453</v>
      </c>
      <c r="C908" s="101">
        <v>9.9654880670400701</v>
      </c>
      <c r="D908" s="102">
        <v>1.0000000000000001E-5</v>
      </c>
      <c r="E908" s="101">
        <v>1.7281670616223199</v>
      </c>
      <c r="F908" s="101">
        <v>4.4969237263385997</v>
      </c>
      <c r="G908" s="101">
        <v>38.614192199706999</v>
      </c>
      <c r="H908" s="101">
        <v>4.5318870067596402</v>
      </c>
      <c r="I908" s="101">
        <v>33.147786808013898</v>
      </c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01">
        <v>454</v>
      </c>
      <c r="C910" s="101">
        <v>10.767823329338601</v>
      </c>
      <c r="D910" s="102">
        <v>1.0000000000000001E-5</v>
      </c>
      <c r="E910" s="101">
        <v>1.8533555085842399</v>
      </c>
      <c r="F910" s="101">
        <v>5.3034309469736503</v>
      </c>
      <c r="G910" s="101">
        <v>38.569296455383302</v>
      </c>
      <c r="H910" s="101">
        <v>4.5276941061019897</v>
      </c>
      <c r="I910" s="101">
        <v>33.107074403762802</v>
      </c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01">
        <v>455</v>
      </c>
      <c r="C912" s="101">
        <v>10.006452322006201</v>
      </c>
      <c r="D912" s="102">
        <v>1.0000000000000001E-5</v>
      </c>
      <c r="E912" s="101">
        <v>1.6710669971429299</v>
      </c>
      <c r="F912" s="101">
        <v>4.5462552171487003</v>
      </c>
      <c r="G912" s="101">
        <v>38.641972732543898</v>
      </c>
      <c r="H912" s="101">
        <v>4.5312428951263399</v>
      </c>
      <c r="I912" s="101">
        <v>33.1839632987976</v>
      </c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01">
        <v>456</v>
      </c>
      <c r="C914" s="101">
        <v>10.9876703482407</v>
      </c>
      <c r="D914" s="102">
        <v>1.0000000000000001E-5</v>
      </c>
      <c r="E914" s="101">
        <v>1.8919278750052799</v>
      </c>
      <c r="F914" s="101">
        <v>5.5316932384784403</v>
      </c>
      <c r="G914" s="101">
        <v>38.616313743591299</v>
      </c>
      <c r="H914" s="101">
        <v>4.5326897382736204</v>
      </c>
      <c r="I914" s="101">
        <v>33.162542772293001</v>
      </c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01">
        <v>457</v>
      </c>
      <c r="C916" s="101">
        <v>10.683603781920199</v>
      </c>
      <c r="D916" s="102">
        <v>1.0000000000000001E-5</v>
      </c>
      <c r="E916" s="101">
        <v>1.776160464837</v>
      </c>
      <c r="F916" s="101">
        <v>5.23188279225276</v>
      </c>
      <c r="G916" s="101">
        <v>38.407361984252901</v>
      </c>
      <c r="H916" s="101">
        <v>4.5266776084899902</v>
      </c>
      <c r="I916" s="101">
        <v>32.957857656478801</v>
      </c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01">
        <v>458</v>
      </c>
      <c r="C918" s="101">
        <v>10.656422248253399</v>
      </c>
      <c r="D918" s="102">
        <v>1.0000000000000001E-5</v>
      </c>
      <c r="E918" s="101">
        <v>1.83629089593887</v>
      </c>
      <c r="F918" s="101">
        <v>5.2089687769229496</v>
      </c>
      <c r="G918" s="101">
        <v>38.477017974853503</v>
      </c>
      <c r="H918" s="101">
        <v>4.5302006721496504</v>
      </c>
      <c r="I918" s="101">
        <v>33.031783390045099</v>
      </c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01">
        <v>459</v>
      </c>
      <c r="C920" s="101">
        <v>11.1343194888188</v>
      </c>
      <c r="D920" s="102">
        <v>1.0000000000000001E-5</v>
      </c>
      <c r="E920" s="101">
        <v>1.9219985971083999</v>
      </c>
      <c r="F920" s="101">
        <v>5.6911464425233698</v>
      </c>
      <c r="G920" s="101">
        <v>38.544953155517497</v>
      </c>
      <c r="H920" s="101">
        <v>4.5314362287521304</v>
      </c>
      <c r="I920" s="101">
        <v>33.104019784927303</v>
      </c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01">
        <v>460</v>
      </c>
      <c r="C922" s="101">
        <v>10.7932799412654</v>
      </c>
      <c r="D922" s="102">
        <v>1.0000000000000001E-5</v>
      </c>
      <c r="E922" s="101">
        <v>1.8395373316911501</v>
      </c>
      <c r="F922" s="101">
        <v>5.3544163337120603</v>
      </c>
      <c r="G922" s="101">
        <v>38.572749137878397</v>
      </c>
      <c r="H922" s="101">
        <v>4.5343050718307403</v>
      </c>
      <c r="I922" s="101">
        <v>33.136113357543898</v>
      </c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01">
        <v>461</v>
      </c>
      <c r="C924" s="101">
        <v>10.906267606295</v>
      </c>
      <c r="D924" s="102">
        <v>1.0000000000000001E-5</v>
      </c>
      <c r="E924" s="101">
        <v>1.9003482644374501</v>
      </c>
      <c r="F924" s="101">
        <v>5.4717108240494303</v>
      </c>
      <c r="G924" s="101">
        <v>38.567438888549802</v>
      </c>
      <c r="H924" s="101">
        <v>4.5327594757079996</v>
      </c>
      <c r="I924" s="101">
        <v>33.135121059417699</v>
      </c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01">
        <v>462</v>
      </c>
      <c r="C926" s="101">
        <v>10.2978812364431</v>
      </c>
      <c r="D926" s="102">
        <v>1.0000000000000001E-5</v>
      </c>
      <c r="E926" s="101">
        <v>1.7883348419116001</v>
      </c>
      <c r="F926" s="101">
        <v>4.8676348466139503</v>
      </c>
      <c r="G926" s="101">
        <v>38.490023994445799</v>
      </c>
      <c r="H926" s="101">
        <v>4.5296399116516097</v>
      </c>
      <c r="I926" s="101">
        <v>33.0620212554931</v>
      </c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01">
        <v>463</v>
      </c>
      <c r="C928" s="101">
        <v>10.5770870905656</v>
      </c>
      <c r="D928" s="102">
        <v>1.0000000000000001E-5</v>
      </c>
      <c r="E928" s="101">
        <v>1.7804440626731199</v>
      </c>
      <c r="F928" s="101">
        <v>5.1511739950913604</v>
      </c>
      <c r="G928" s="101">
        <v>38.551160812377901</v>
      </c>
      <c r="H928" s="101">
        <v>4.5307159900665201</v>
      </c>
      <c r="I928" s="101">
        <v>33.127509784698397</v>
      </c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01">
        <v>464</v>
      </c>
      <c r="C930" s="101">
        <v>9.7454108825096704</v>
      </c>
      <c r="D930" s="102">
        <v>1.0000000000000001E-5</v>
      </c>
      <c r="E930" s="101">
        <v>1.6470696696868301</v>
      </c>
      <c r="F930" s="101">
        <v>4.3238595724105799</v>
      </c>
      <c r="G930" s="101">
        <v>38.545004081725999</v>
      </c>
      <c r="H930" s="101">
        <v>4.5316300153732296</v>
      </c>
      <c r="I930" s="101">
        <v>33.125725555419898</v>
      </c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01">
        <v>465</v>
      </c>
      <c r="C932" s="101">
        <v>10.778586075856101</v>
      </c>
      <c r="D932" s="102">
        <v>1.0000000000000001E-5</v>
      </c>
      <c r="E932" s="101">
        <v>1.8466494014629899</v>
      </c>
      <c r="F932" s="101">
        <v>5.3614046802887501</v>
      </c>
      <c r="G932" s="101">
        <v>38.630261993408197</v>
      </c>
      <c r="H932" s="101">
        <v>4.5363277673721303</v>
      </c>
      <c r="I932" s="101">
        <v>33.2153554916381</v>
      </c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01">
        <v>466</v>
      </c>
      <c r="C934" s="101">
        <v>11.1048726118527</v>
      </c>
      <c r="D934" s="102">
        <v>1.0000000000000001E-5</v>
      </c>
      <c r="E934" s="101">
        <v>1.89517434055988</v>
      </c>
      <c r="F934" s="101">
        <v>5.6920869075334899</v>
      </c>
      <c r="G934" s="101">
        <v>38.645247268676698</v>
      </c>
      <c r="H934" s="101">
        <v>4.5375835657119703</v>
      </c>
      <c r="I934" s="101">
        <v>33.234760761260901</v>
      </c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01">
        <v>467</v>
      </c>
      <c r="C936" s="101">
        <v>9.9540792061732297</v>
      </c>
      <c r="D936" s="102">
        <v>1.0000000000000001E-5</v>
      </c>
      <c r="E936" s="101">
        <v>1.6958450973033901</v>
      </c>
      <c r="F936" s="101">
        <v>4.5457238554954502</v>
      </c>
      <c r="G936" s="101">
        <v>38.6566059112548</v>
      </c>
      <c r="H936" s="101">
        <v>4.5354889154434197</v>
      </c>
      <c r="I936" s="101">
        <v>33.250554656982402</v>
      </c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01">
        <v>468</v>
      </c>
      <c r="C938" s="101">
        <v>11.0040811208578</v>
      </c>
      <c r="D938" s="102">
        <v>1.0000000000000001E-5</v>
      </c>
      <c r="E938" s="101">
        <v>1.86902266282301</v>
      </c>
      <c r="F938" s="101">
        <v>5.6001721620559604</v>
      </c>
      <c r="G938" s="101">
        <v>38.777702140808103</v>
      </c>
      <c r="H938" s="101">
        <v>4.5425829648971501</v>
      </c>
      <c r="I938" s="101">
        <v>33.376096534729001</v>
      </c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01">
        <v>469</v>
      </c>
      <c r="C940" s="101">
        <v>10.879358364985499</v>
      </c>
      <c r="D940" s="102">
        <v>1.0000000000000001E-5</v>
      </c>
      <c r="E940" s="101">
        <v>1.8475310802459699</v>
      </c>
      <c r="F940" s="101">
        <v>5.4798863438459504</v>
      </c>
      <c r="G940" s="101">
        <v>38.915411949157701</v>
      </c>
      <c r="H940" s="101">
        <v>4.5498967170715297</v>
      </c>
      <c r="I940" s="101">
        <v>33.518259239196702</v>
      </c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01">
        <v>470</v>
      </c>
      <c r="C942" s="101">
        <v>10.276970955041699</v>
      </c>
      <c r="D942" s="102">
        <v>1.0000000000000001E-5</v>
      </c>
      <c r="E942" s="101">
        <v>1.7941590501711899</v>
      </c>
      <c r="F942" s="101">
        <v>4.8819910654654803</v>
      </c>
      <c r="G942" s="101">
        <v>38.789767265319803</v>
      </c>
      <c r="H942" s="101">
        <v>4.5358803987503</v>
      </c>
      <c r="I942" s="101">
        <v>33.397143268585197</v>
      </c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01">
        <v>471</v>
      </c>
      <c r="C944" s="101">
        <v>10.706055769553499</v>
      </c>
      <c r="D944" s="102">
        <v>1.0000000000000001E-5</v>
      </c>
      <c r="E944" s="101">
        <v>1.8239227028993401</v>
      </c>
      <c r="F944" s="101">
        <v>5.3156020320378801</v>
      </c>
      <c r="G944" s="101">
        <v>38.865923500061001</v>
      </c>
      <c r="H944" s="101">
        <v>4.5395219564437799</v>
      </c>
      <c r="I944" s="101">
        <v>33.477814006805403</v>
      </c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01">
        <v>472</v>
      </c>
      <c r="C946" s="101">
        <v>10.867225206815201</v>
      </c>
      <c r="D946" s="102">
        <v>1.0000000000000001E-5</v>
      </c>
      <c r="E946" s="101">
        <v>1.9194287864061499</v>
      </c>
      <c r="F946" s="101">
        <v>5.4812840635959903</v>
      </c>
      <c r="G946" s="101">
        <v>38.808345794677699</v>
      </c>
      <c r="H946" s="101">
        <v>4.5333474159240703</v>
      </c>
      <c r="I946" s="101">
        <v>33.424750137329099</v>
      </c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01">
        <v>473</v>
      </c>
      <c r="C948" s="101">
        <v>11.229703224622201</v>
      </c>
      <c r="D948" s="102">
        <v>1.0000000000000001E-5</v>
      </c>
      <c r="E948" s="101">
        <v>1.9419601559638899</v>
      </c>
      <c r="F948" s="101">
        <v>5.8482836760007402</v>
      </c>
      <c r="G948" s="101">
        <v>38.671362686157202</v>
      </c>
      <c r="H948" s="101">
        <v>4.5244037628173803</v>
      </c>
      <c r="I948" s="101">
        <v>33.292299652099601</v>
      </c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01">
        <v>474</v>
      </c>
      <c r="C950" s="101">
        <v>10.689693891085099</v>
      </c>
      <c r="D950" s="102">
        <v>1.0000000000000001E-5</v>
      </c>
      <c r="E950" s="101">
        <v>1.7896023048804299</v>
      </c>
      <c r="F950" s="101">
        <v>5.3128203016061004</v>
      </c>
      <c r="G950" s="101">
        <v>38.550249481201099</v>
      </c>
      <c r="H950" s="101">
        <v>4.5213962316513001</v>
      </c>
      <c r="I950" s="101">
        <v>33.175750923156698</v>
      </c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01">
        <v>475</v>
      </c>
      <c r="C952" s="101">
        <v>10.248439990557101</v>
      </c>
      <c r="D952" s="102">
        <v>1.0000000000000001E-5</v>
      </c>
      <c r="E952" s="101">
        <v>1.76888502790377</v>
      </c>
      <c r="F952" s="101">
        <v>4.8761340608963604</v>
      </c>
      <c r="G952" s="101">
        <v>38.528412628173797</v>
      </c>
      <c r="H952" s="101">
        <v>4.5224435567855803</v>
      </c>
      <c r="I952" s="101">
        <v>33.158472919464103</v>
      </c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01">
        <v>476</v>
      </c>
      <c r="C954" s="101">
        <v>11.366895767358599</v>
      </c>
      <c r="D954" s="102">
        <v>1.0000000000000001E-5</v>
      </c>
      <c r="E954" s="101">
        <v>1.92634715942236</v>
      </c>
      <c r="F954" s="101">
        <v>5.9991484880447299</v>
      </c>
      <c r="G954" s="101">
        <v>38.5549669265747</v>
      </c>
      <c r="H954" s="101">
        <v>4.52624793052673</v>
      </c>
      <c r="I954" s="101">
        <v>33.189583873748703</v>
      </c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01">
        <v>477</v>
      </c>
      <c r="C956" s="101">
        <v>9.9351791235116806</v>
      </c>
      <c r="D956" s="102">
        <v>1.0000000000000001E-5</v>
      </c>
      <c r="E956" s="101">
        <v>1.70678594249945</v>
      </c>
      <c r="F956" s="101">
        <v>4.5719979680501499</v>
      </c>
      <c r="G956" s="101">
        <v>38.389745903015097</v>
      </c>
      <c r="H956" s="101">
        <v>4.5201430797576903</v>
      </c>
      <c r="I956" s="101">
        <v>33.0289435386657</v>
      </c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01">
        <v>478</v>
      </c>
      <c r="C958" s="101">
        <v>9.9850880182706394</v>
      </c>
      <c r="D958" s="102">
        <v>1.0000000000000001E-5</v>
      </c>
      <c r="E958" s="101">
        <v>1.7138938353611799</v>
      </c>
      <c r="F958" s="101">
        <v>4.6265095334786599</v>
      </c>
      <c r="G958" s="101">
        <v>38.273755836486799</v>
      </c>
      <c r="H958" s="101">
        <v>4.5164080381393399</v>
      </c>
      <c r="I958" s="101">
        <v>32.917561435699398</v>
      </c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01">
        <v>479</v>
      </c>
      <c r="C960" s="101">
        <v>10.1342778572669</v>
      </c>
      <c r="D960" s="102">
        <v>1.0000000000000001E-5</v>
      </c>
      <c r="E960" s="101">
        <v>1.7371302109498199</v>
      </c>
      <c r="F960" s="101">
        <v>4.7802956929573597</v>
      </c>
      <c r="G960" s="101">
        <v>38.186134910583498</v>
      </c>
      <c r="H960" s="101">
        <v>4.5156946897506698</v>
      </c>
      <c r="I960" s="101">
        <v>32.834558010101297</v>
      </c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01">
        <v>480</v>
      </c>
      <c r="C962" s="101">
        <v>9.7931864261627197</v>
      </c>
      <c r="D962" s="102">
        <v>1.0000000000000001E-5</v>
      </c>
      <c r="E962" s="101">
        <v>1.67971441837457</v>
      </c>
      <c r="F962" s="101">
        <v>4.4438349100259602</v>
      </c>
      <c r="G962" s="101">
        <v>38.367318725585903</v>
      </c>
      <c r="H962" s="101">
        <v>4.5203433036804199</v>
      </c>
      <c r="I962" s="101">
        <v>33.020370674133297</v>
      </c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01">
        <v>481</v>
      </c>
      <c r="C964" s="101">
        <v>10.026978327677799</v>
      </c>
      <c r="D964" s="102">
        <v>1.0000000000000001E-5</v>
      </c>
      <c r="E964" s="101">
        <v>1.6941582147891701</v>
      </c>
      <c r="F964" s="101">
        <v>4.6822500137182299</v>
      </c>
      <c r="G964" s="101">
        <v>38.3856348037719</v>
      </c>
      <c r="H964" s="101">
        <v>4.5225825786590503</v>
      </c>
      <c r="I964" s="101">
        <v>33.043307495117098</v>
      </c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01">
        <v>482</v>
      </c>
      <c r="C966" s="101">
        <v>9.8526755479665908</v>
      </c>
      <c r="D966" s="102">
        <v>1.0000000000000001E-5</v>
      </c>
      <c r="E966" s="101">
        <v>1.6970610526891801</v>
      </c>
      <c r="F966" s="101">
        <v>4.5125890603432204</v>
      </c>
      <c r="G966" s="101">
        <v>38.4262952804565</v>
      </c>
      <c r="H966" s="101">
        <v>4.5242154121398901</v>
      </c>
      <c r="I966" s="101">
        <v>33.0886197090148</v>
      </c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01">
        <v>483</v>
      </c>
      <c r="C968" s="101">
        <v>12.0569834525768</v>
      </c>
      <c r="D968" s="102">
        <v>1.0000000000000001E-5</v>
      </c>
      <c r="E968" s="101">
        <v>2.1120777840797702</v>
      </c>
      <c r="F968" s="101">
        <v>6.7215619591566202</v>
      </c>
      <c r="G968" s="101">
        <v>38.5688623428344</v>
      </c>
      <c r="H968" s="101">
        <v>4.5307891130447304</v>
      </c>
      <c r="I968" s="101">
        <v>33.235892963409398</v>
      </c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01">
        <v>484</v>
      </c>
      <c r="C970" s="101">
        <v>10.6906139300419</v>
      </c>
      <c r="D970" s="102">
        <v>1.0000000000000001E-5</v>
      </c>
      <c r="E970" s="101">
        <v>1.82833286890616</v>
      </c>
      <c r="F970" s="101">
        <v>5.3599080397532504</v>
      </c>
      <c r="G970" s="101">
        <v>38.569839096069302</v>
      </c>
      <c r="H970" s="101">
        <v>4.5294504165649396</v>
      </c>
      <c r="I970" s="101">
        <v>33.241583919525098</v>
      </c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01">
        <v>485</v>
      </c>
      <c r="C972" s="101">
        <v>9.8067570833059392</v>
      </c>
      <c r="D972" s="102">
        <v>1.0000000000000001E-5</v>
      </c>
      <c r="E972" s="101">
        <v>1.72336674195069</v>
      </c>
      <c r="F972" s="101">
        <v>4.4807758881495499</v>
      </c>
      <c r="G972" s="101">
        <v>38.636130523681601</v>
      </c>
      <c r="H972" s="101">
        <v>4.53214263916015</v>
      </c>
      <c r="I972" s="101">
        <v>33.312606143951399</v>
      </c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01">
        <v>486</v>
      </c>
      <c r="C974" s="101">
        <v>9.3429813201610799</v>
      </c>
      <c r="D974" s="102">
        <v>1.0000000000000001E-5</v>
      </c>
      <c r="E974" s="101">
        <v>1.6020558934945299</v>
      </c>
      <c r="F974" s="101">
        <v>4.0217367181411099</v>
      </c>
      <c r="G974" s="101">
        <v>38.653326797485299</v>
      </c>
      <c r="H974" s="101">
        <v>4.5291750431060702</v>
      </c>
      <c r="I974" s="101">
        <v>33.334537029266301</v>
      </c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01">
        <v>487</v>
      </c>
      <c r="C976" s="101">
        <v>10.072210238529999</v>
      </c>
      <c r="D976" s="102">
        <v>1.0000000000000001E-5</v>
      </c>
      <c r="E976" s="101">
        <v>1.7680174433268001</v>
      </c>
      <c r="F976" s="101">
        <v>4.7556861088826103</v>
      </c>
      <c r="G976" s="101">
        <v>38.718018531799302</v>
      </c>
      <c r="H976" s="101">
        <v>4.5378551483154297</v>
      </c>
      <c r="I976" s="101">
        <v>33.4039510250091</v>
      </c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01">
        <v>488</v>
      </c>
      <c r="C978" s="101">
        <v>10.4620959208561</v>
      </c>
      <c r="D978" s="102">
        <v>1.0000000000000001E-5</v>
      </c>
      <c r="E978" s="101">
        <v>1.8488598970266401</v>
      </c>
      <c r="F978" s="101">
        <v>5.1503206583169696</v>
      </c>
      <c r="G978" s="101">
        <v>38.584315299987701</v>
      </c>
      <c r="H978" s="101">
        <v>4.5388689756393399</v>
      </c>
      <c r="I978" s="101">
        <v>33.275015020370397</v>
      </c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01">
        <v>489</v>
      </c>
      <c r="C980" s="101">
        <v>10.469919791588399</v>
      </c>
      <c r="D980" s="102">
        <v>1.0000000000000001E-5</v>
      </c>
      <c r="E980" s="101">
        <v>1.8150262855566399</v>
      </c>
      <c r="F980" s="101">
        <v>5.1629248169752202</v>
      </c>
      <c r="G980" s="101">
        <v>38.610351753234802</v>
      </c>
      <c r="H980" s="101">
        <v>4.5368044614791803</v>
      </c>
      <c r="I980" s="101">
        <v>33.305850124359097</v>
      </c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01">
        <v>490</v>
      </c>
      <c r="C982" s="101">
        <v>10.247913305576001</v>
      </c>
      <c r="D982" s="102">
        <v>1.0000000000000001E-5</v>
      </c>
      <c r="E982" s="101">
        <v>1.77295518150696</v>
      </c>
      <c r="F982" s="101">
        <v>4.9457169496096096</v>
      </c>
      <c r="G982" s="101">
        <v>38.495882606506299</v>
      </c>
      <c r="H982" s="101">
        <v>4.5312926054000799</v>
      </c>
      <c r="I982" s="101">
        <v>33.196166706085201</v>
      </c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01">
        <v>491</v>
      </c>
      <c r="C984" s="101">
        <v>11.1911620176755</v>
      </c>
      <c r="D984" s="102">
        <v>1.0000000000000001E-5</v>
      </c>
      <c r="E984" s="101">
        <v>1.95182828719799</v>
      </c>
      <c r="F984" s="101">
        <v>5.89373915012066</v>
      </c>
      <c r="G984" s="101">
        <v>38.4908542633056</v>
      </c>
      <c r="H984" s="101">
        <v>4.5307132005691502</v>
      </c>
      <c r="I984" s="101">
        <v>33.195911407470703</v>
      </c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01">
        <v>492</v>
      </c>
      <c r="C986" s="101">
        <v>10.8560165992149</v>
      </c>
      <c r="D986" s="102">
        <v>1.0000000000000001E-5</v>
      </c>
      <c r="E986" s="101">
        <v>1.8618310185579099</v>
      </c>
      <c r="F986" s="101">
        <v>5.5633747531817503</v>
      </c>
      <c r="G986" s="101">
        <v>38.566036796569797</v>
      </c>
      <c r="H986" s="101">
        <v>4.5320502281188899</v>
      </c>
      <c r="I986" s="101">
        <v>33.275887346267702</v>
      </c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01">
        <v>493</v>
      </c>
      <c r="C988" s="101">
        <v>10.4715323814978</v>
      </c>
      <c r="D988" s="102">
        <v>1.0000000000000001E-5</v>
      </c>
      <c r="E988" s="101">
        <v>1.7766652840834301</v>
      </c>
      <c r="F988" s="101">
        <v>5.1836938582933803</v>
      </c>
      <c r="G988" s="101">
        <v>38.445365715026803</v>
      </c>
      <c r="H988" s="101">
        <v>4.5231619596481298</v>
      </c>
      <c r="I988" s="101">
        <v>33.160017919540401</v>
      </c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01">
        <v>494</v>
      </c>
      <c r="C990" s="101">
        <v>10.5305933585533</v>
      </c>
      <c r="D990" s="102">
        <v>1.0000000000000001E-5</v>
      </c>
      <c r="E990" s="101">
        <v>1.84306465203945</v>
      </c>
      <c r="F990" s="101">
        <v>5.2475550908308701</v>
      </c>
      <c r="G990" s="101">
        <v>38.510477828979397</v>
      </c>
      <c r="H990" s="101">
        <v>4.5252684354782096</v>
      </c>
      <c r="I990" s="101">
        <v>33.229931879043498</v>
      </c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01">
        <v>495</v>
      </c>
      <c r="C992" s="101">
        <v>10.599745383629401</v>
      </c>
      <c r="D992" s="102">
        <v>1.0000000000000001E-5</v>
      </c>
      <c r="E992" s="101">
        <v>1.7712987615511899</v>
      </c>
      <c r="F992" s="101">
        <v>5.3215217452782797</v>
      </c>
      <c r="G992" s="101">
        <v>38.494987869262602</v>
      </c>
      <c r="H992" s="101">
        <v>4.5272767543792698</v>
      </c>
      <c r="I992" s="101">
        <v>33.219284677505399</v>
      </c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01">
        <v>496</v>
      </c>
      <c r="C994" s="101">
        <v>10.193051008077701</v>
      </c>
      <c r="D994" s="102">
        <v>1.0000000000000001E-5</v>
      </c>
      <c r="E994" s="101">
        <v>1.7379555931458099</v>
      </c>
      <c r="F994" s="101">
        <v>4.9196736262394802</v>
      </c>
      <c r="G994" s="101">
        <v>38.483449745178198</v>
      </c>
      <c r="H994" s="101">
        <v>4.5258952617645196</v>
      </c>
      <c r="I994" s="101">
        <v>33.212593650817801</v>
      </c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01">
        <v>497</v>
      </c>
      <c r="C996" s="101">
        <v>9.7167420387267995</v>
      </c>
      <c r="D996" s="102">
        <v>1.0000000000000001E-5</v>
      </c>
      <c r="E996" s="101">
        <v>1.63248919065182</v>
      </c>
      <c r="F996" s="101">
        <v>4.4482270937699502</v>
      </c>
      <c r="G996" s="101">
        <v>38.5556037902832</v>
      </c>
      <c r="H996" s="101">
        <v>4.5284742832183804</v>
      </c>
      <c r="I996" s="101">
        <v>33.289615631103501</v>
      </c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01">
        <v>498</v>
      </c>
      <c r="C998" s="101">
        <v>9.2956696840432897</v>
      </c>
      <c r="D998" s="102">
        <v>1.0000000000000001E-5</v>
      </c>
      <c r="E998" s="101">
        <v>1.5682561443402201</v>
      </c>
      <c r="F998" s="101">
        <v>4.0320146634028502</v>
      </c>
      <c r="G998" s="101">
        <v>38.5592960357666</v>
      </c>
      <c r="H998" s="101">
        <v>4.5267349004745396</v>
      </c>
      <c r="I998" s="101">
        <v>33.298163032531697</v>
      </c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01">
        <v>499</v>
      </c>
      <c r="C1000" s="101">
        <v>10.2461719879737</v>
      </c>
      <c r="D1000" s="102">
        <v>1.0000000000000001E-5</v>
      </c>
      <c r="E1000" s="101">
        <v>1.7544300854206001</v>
      </c>
      <c r="F1000" s="101">
        <v>4.9873818434201702</v>
      </c>
      <c r="G1000" s="101">
        <v>38.458440780639599</v>
      </c>
      <c r="H1000" s="101">
        <v>4.52139692306518</v>
      </c>
      <c r="I1000" s="101">
        <v>33.202197265625003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ERA</vt:lpstr>
      <vt:lpstr>TRMM</vt:lpstr>
      <vt:lpstr>History Converter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2018-01-19T10:55:12Z</dcterms:modified>
</cp:coreProperties>
</file>