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arbeit\bsc-thesis\thesis\references\"/>
    </mc:Choice>
  </mc:AlternateContent>
  <bookViews>
    <workbookView xWindow="0" yWindow="0" windowWidth="28780" windowHeight="12190" activeTab="1" xr2:uid="{00000000-000D-0000-FFFF-FFFF00000000}"/>
  </bookViews>
  <sheets>
    <sheet name="TRMM" sheetId="1" r:id="rId1"/>
    <sheet name="ERA" sheetId="2" r:id="rId2"/>
    <sheet name="Sheet1" sheetId="3" r:id="rId3"/>
  </sheets>
  <calcPr calcId="171027"/>
</workbook>
</file>

<file path=xl/calcChain.xml><?xml version="1.0" encoding="utf-8"?>
<calcChain xmlns="http://schemas.openxmlformats.org/spreadsheetml/2006/main">
  <c r="AF2" i="3" l="1"/>
  <c r="AE2" i="3"/>
  <c r="AD2" i="3"/>
  <c r="AC2" i="3"/>
  <c r="L4" i="3" l="1"/>
  <c r="K4" i="3"/>
  <c r="AB2" i="3" l="1"/>
  <c r="AA2" i="3"/>
  <c r="Z2" i="3"/>
  <c r="Y2" i="3"/>
  <c r="X2" i="3"/>
  <c r="W2" i="3"/>
  <c r="V2" i="3"/>
  <c r="U2" i="3"/>
  <c r="K2" i="3"/>
  <c r="S2" i="3"/>
  <c r="T2" i="3"/>
  <c r="R2" i="3"/>
  <c r="Q2" i="3"/>
  <c r="P2" i="3"/>
  <c r="O2" i="3"/>
  <c r="N2" i="3"/>
  <c r="M2" i="3"/>
  <c r="L2" i="3"/>
  <c r="BF69" i="1" l="1"/>
  <c r="BF68" i="1"/>
  <c r="BF67" i="1"/>
  <c r="BF66" i="1"/>
  <c r="BF65" i="1"/>
  <c r="BF64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48" i="1"/>
  <c r="BF47" i="1"/>
  <c r="BF46" i="1"/>
  <c r="BF45" i="1"/>
  <c r="BF43" i="1"/>
  <c r="BF42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  <author/>
  </authors>
  <commentList>
    <comment ref="AD8" authorId="0" shapeId="0" xr:uid="{04245563-66C7-4799-A8AB-2C9F581BCBBA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Categorical Cross-Entropy</t>
        </r>
      </text>
    </comment>
    <comment ref="AD23" authorId="0" shapeId="0" xr:uid="{099BCCD7-D6E6-48AB-956C-8C77C5ACF99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Mean-Squared Error</t>
        </r>
      </text>
    </comment>
    <comment ref="BC24" authorId="1" shapeId="0" xr:uid="{00000000-0006-0000-0000-000001000000}">
      <text>
        <r>
          <rPr>
            <sz val="10"/>
            <color rgb="FF000000"/>
            <rFont val="Arial"/>
          </rPr>
          <t>3096128.5</t>
        </r>
      </text>
    </comment>
    <comment ref="BC29" authorId="1" shapeId="0" xr:uid="{00000000-0006-0000-0000-000002000000}">
      <text>
        <r>
          <rPr>
            <sz val="10"/>
            <color rgb="FF000000"/>
            <rFont val="Arial"/>
          </rPr>
          <t>23076862</t>
        </r>
      </text>
    </comment>
    <comment ref="AD32" authorId="0" shapeId="0" xr:uid="{8AC5E70F-1CA9-4F91-A2B2-6194DD965DD1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Mean-Absolute Error</t>
        </r>
      </text>
    </comment>
    <comment ref="BC32" authorId="1" shapeId="0" xr:uid="{00000000-0006-0000-0000-000003000000}">
      <text>
        <r>
          <rPr>
            <sz val="10"/>
            <color rgb="FF000000"/>
            <rFont val="Arial"/>
          </rPr>
          <t>2539.34765625</t>
        </r>
      </text>
    </comment>
    <comment ref="BC35" authorId="1" shapeId="0" xr:uid="{00000000-0006-0000-0000-000004000000}">
      <text>
        <r>
          <rPr>
            <sz val="10"/>
            <color rgb="FF000000"/>
            <rFont val="Arial"/>
          </rPr>
          <t>23208484</t>
        </r>
      </text>
    </comment>
    <comment ref="BC37" authorId="1" shapeId="0" xr:uid="{00000000-0006-0000-0000-000005000000}">
      <text>
        <r>
          <rPr>
            <sz val="10"/>
            <color rgb="FF000000"/>
            <rFont val="Arial"/>
          </rPr>
          <t>14786582</t>
        </r>
      </text>
    </comment>
    <comment ref="BC45" authorId="1" shapeId="0" xr:uid="{00000000-0006-0000-0000-000006000000}">
      <text>
        <r>
          <rPr>
            <sz val="10"/>
            <color rgb="FF000000"/>
            <rFont val="Arial"/>
          </rPr>
          <t>125563664</t>
        </r>
      </text>
    </comment>
    <comment ref="BC46" authorId="1" shapeId="0" xr:uid="{00000000-0006-0000-0000-000007000000}">
      <text>
        <r>
          <rPr>
            <sz val="10"/>
            <color rgb="FF000000"/>
            <rFont val="Arial"/>
          </rPr>
          <t>3610.56640625</t>
        </r>
      </text>
    </comment>
    <comment ref="BC47" authorId="1" shapeId="0" xr:uid="{00000000-0006-0000-0000-000008000000}">
      <text>
        <r>
          <rPr>
            <sz val="10"/>
            <color rgb="FF000000"/>
            <rFont val="Arial"/>
          </rPr>
          <t>1568.184326171875</t>
        </r>
      </text>
    </comment>
    <comment ref="BC48" authorId="1" shapeId="0" xr:uid="{00000000-0006-0000-0000-000009000000}">
      <text>
        <r>
          <rPr>
            <sz val="10"/>
            <color rgb="FF000000"/>
            <rFont val="Arial"/>
          </rPr>
          <t>252.74009704589844</t>
        </r>
      </text>
    </comment>
    <comment ref="BC51" authorId="1" shapeId="0" xr:uid="{00000000-0006-0000-0000-00000A000000}">
      <text>
        <r>
          <rPr>
            <sz val="10"/>
            <color rgb="FF000000"/>
            <rFont val="Arial"/>
          </rPr>
          <t>Test: 6377472512</t>
        </r>
      </text>
    </comment>
    <comment ref="BC52" authorId="1" shapeId="0" xr:uid="{00000000-0006-0000-0000-00000B000000}">
      <text>
        <r>
          <rPr>
            <sz val="10"/>
            <color rgb="FF000000"/>
            <rFont val="Arial"/>
          </rPr>
          <t>Test: 10070966</t>
        </r>
      </text>
    </comment>
    <comment ref="BC53" authorId="1" shapeId="0" xr:uid="{00000000-0006-0000-0000-00000C000000}">
      <text>
        <r>
          <rPr>
            <sz val="10"/>
            <color rgb="FF000000"/>
            <rFont val="Arial"/>
          </rPr>
          <t>Test: 497401921536</t>
        </r>
      </text>
    </comment>
    <comment ref="BC54" authorId="1" shapeId="0" xr:uid="{00000000-0006-0000-0000-00000D000000}">
      <text>
        <r>
          <rPr>
            <sz val="10"/>
            <color rgb="FF000000"/>
            <rFont val="Arial"/>
          </rPr>
          <t>Test: 1038130741248</t>
        </r>
      </text>
    </comment>
    <comment ref="BC55" authorId="1" shapeId="0" xr:uid="{00000000-0006-0000-0000-00000E000000}">
      <text>
        <r>
          <rPr>
            <sz val="10"/>
            <color rgb="FF000000"/>
            <rFont val="Arial"/>
          </rPr>
          <t>Test: 2029649664</t>
        </r>
      </text>
    </comment>
    <comment ref="BC56" authorId="1" shapeId="0" xr:uid="{00000000-0006-0000-0000-00000F000000}">
      <text>
        <r>
          <rPr>
            <sz val="10"/>
            <color rgb="FF000000"/>
            <rFont val="Arial"/>
          </rPr>
          <t>Test: 6317964288</t>
        </r>
      </text>
    </comment>
    <comment ref="BC58" authorId="1" shapeId="0" xr:uid="{00000000-0006-0000-0000-000010000000}">
      <text>
        <r>
          <rPr>
            <sz val="10"/>
            <color rgb="FF000000"/>
            <rFont val="Arial"/>
          </rPr>
          <t>Test: 1208.4833</t>
        </r>
      </text>
    </comment>
    <comment ref="BC59" authorId="1" shapeId="0" xr:uid="{00000000-0006-0000-0000-000011000000}">
      <text>
        <r>
          <rPr>
            <sz val="10"/>
            <color rgb="FF000000"/>
            <rFont val="Arial"/>
          </rPr>
          <t>174077984</t>
        </r>
      </text>
    </comment>
    <comment ref="BC60" authorId="1" shapeId="0" xr:uid="{00000000-0006-0000-0000-000012000000}">
      <text>
        <r>
          <rPr>
            <sz val="10"/>
            <color rgb="FF000000"/>
            <rFont val="Arial"/>
          </rPr>
          <t>4325558784</t>
        </r>
      </text>
    </comment>
    <comment ref="BC74" authorId="0" shapeId="0" xr:uid="{8EC18788-E061-42B7-B4EE-19CEBD0542EC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116.43476104736328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X6" authorId="0" shapeId="0" xr:uid="{96C5FDE4-BB0B-4706-930D-AF457E830E87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Up to E4, the convolutional part of ConvLSTM2D was defined under convolutional layers (dropout etc.)</t>
        </r>
      </text>
    </comment>
    <comment ref="BI37" authorId="0" shapeId="0" xr:uid="{8402C083-AFCA-44B4-9C9E-B399368FEFE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[40.252475669167261, 40.252464225075464, 5.4999999739907004]
[[ 10.45034409]
...
 [ 10.45034409]]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I38" authorId="0" shapeId="0" xr:uid="{2FCF5418-4969-44C7-90F9-DD5190E6B803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[41.453160025856711, 41.447800376198508, 5.5540398511019617]
 [[ 9.40556049]
...
  [ 9.40556049]]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I39" authorId="0" shapeId="0" xr:uid="{69BC682D-91F5-4114-89B0-81CDDA823154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[1104480400.2909091, 1104480400.2909091, 18497.471803977274]
 [[  -1266.56677246]
 [ -30130.93554688]
 [  -6011.99023438]
 [-121850.328125  ]
 [   8530.79101562]
...
 [  40637.8125    ]
 [  -9816.19238281]
 [ -14704.89160156]
 [  13691.46289062]
 [   9091.09765625]
 [ 208706.828125  ]
 [   2656.84155273]
 [   2223.11694336]
 [ -17958.421875  ]
 [   -869.82061768]
 [  -5220.45800781]
 [-109500.015625  ]
 [  33711.01171875]
 [  25597.59960938]
 [  33355.83203125]
 [  -7155.88916016]
 [   2380.34936523]]
 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</commentList>
</comments>
</file>

<file path=xl/sharedStrings.xml><?xml version="1.0" encoding="utf-8"?>
<sst xmlns="http://schemas.openxmlformats.org/spreadsheetml/2006/main" count="3155" uniqueCount="253">
  <si>
    <t>Experiments using the TRMM dataset</t>
  </si>
  <si>
    <t>Based on the amount of daily rainfall for the years 1998-2016</t>
  </si>
  <si>
    <t>training history (epochs)</t>
  </si>
  <si>
    <t>ID</t>
  </si>
  <si>
    <t>log</t>
  </si>
  <si>
    <t>version</t>
  </si>
  <si>
    <t>onset</t>
  </si>
  <si>
    <t>validation</t>
  </si>
  <si>
    <t>epochs</t>
  </si>
  <si>
    <t>batch size</t>
  </si>
  <si>
    <t>stateful</t>
  </si>
  <si>
    <t>convolutional layers</t>
  </si>
  <si>
    <t>recurrent layers</t>
  </si>
  <si>
    <t>dense layers</t>
  </si>
  <si>
    <t>optimizer</t>
  </si>
  <si>
    <t>batch norm.</t>
  </si>
  <si>
    <t>loss</t>
  </si>
  <si>
    <t>final epoch</t>
  </si>
  <si>
    <t>speed</t>
  </si>
  <si>
    <t>status</t>
  </si>
  <si>
    <t>comment</t>
  </si>
  <si>
    <t>evaluation (logs)</t>
  </si>
  <si>
    <t>activation</t>
  </si>
  <si>
    <t>kernels</t>
  </si>
  <si>
    <t>filters</t>
  </si>
  <si>
    <t>dropout</t>
  </si>
  <si>
    <t>pooling</t>
  </si>
  <si>
    <t>regularizer</t>
  </si>
  <si>
    <t>nodes</t>
  </si>
  <si>
    <t>name</t>
  </si>
  <si>
    <t>lr</t>
  </si>
  <si>
    <t>lr_plateau</t>
  </si>
  <si>
    <t>L</t>
  </si>
  <si>
    <t>VL</t>
  </si>
  <si>
    <t>#</t>
  </si>
  <si>
    <t>latest</t>
  </si>
  <si>
    <t>best</t>
  </si>
  <si>
    <t>Local</t>
  </si>
  <si>
    <t>-</t>
  </si>
  <si>
    <t>T2</t>
  </si>
  <si>
    <t>FINISHED</t>
  </si>
  <si>
    <t>diverging up to a maximum of validation error (similar to random predictions)</t>
  </si>
  <si>
    <t>DEFAULT</t>
  </si>
  <si>
    <t>T3</t>
  </si>
  <si>
    <t>v1</t>
  </si>
  <si>
    <t>random</t>
  </si>
  <si>
    <t>F</t>
  </si>
  <si>
    <t>relu</t>
  </si>
  <si>
    <t>(7, 5, 3)</t>
  </si>
  <si>
    <t>(32, 16, 8)</t>
  </si>
  <si>
    <t>(0, 0, 0, 4)</t>
  </si>
  <si>
    <t>None</t>
  </si>
  <si>
    <t>hard_sigmoid</t>
  </si>
  <si>
    <t>RMSprop</t>
  </si>
  <si>
    <t>T</t>
  </si>
  <si>
    <t>MSE</t>
  </si>
  <si>
    <t>Kraken</t>
  </si>
  <si>
    <t>02</t>
  </si>
  <si>
    <t>losses NaN even during the first epoch of training</t>
  </si>
  <si>
    <t>Adam</t>
  </si>
  <si>
    <t>SGD</t>
  </si>
  <si>
    <t>diverges to NaN</t>
  </si>
  <si>
    <t>MAE</t>
  </si>
  <si>
    <t>(64, 32, 16)</t>
  </si>
  <si>
    <t>(6, 5, 4)</t>
  </si>
  <si>
    <t>(16, 16, 16)</t>
  </si>
  <si>
    <t>(3, 5, 7)</t>
  </si>
  <si>
    <t>(8, 16, 32)</t>
  </si>
  <si>
    <t>(4, 5, 6)</t>
  </si>
  <si>
    <t>(2, 2, 2, 0)</t>
  </si>
  <si>
    <t>(0, 2, 0, 2)</t>
  </si>
  <si>
    <t>tanh</t>
  </si>
  <si>
    <t>duplicate, modify and run again</t>
  </si>
  <si>
    <t>(0, 0, 0, 3)</t>
  </si>
  <si>
    <t>03</t>
  </si>
  <si>
    <t>(6, 4, 2)</t>
  </si>
  <si>
    <t>(16, 8, 4)</t>
  </si>
  <si>
    <t>T4</t>
  </si>
  <si>
    <t>[7, 5, 3]</t>
  </si>
  <si>
    <t>[16, 8, 4]</t>
  </si>
  <si>
    <t>[0, 0, 0, 4]</t>
  </si>
  <si>
    <t>[1024, 512, 256]</t>
  </si>
  <si>
    <t>01</t>
  </si>
  <si>
    <t>[8, 4]</t>
  </si>
  <si>
    <t>[32, 16]</t>
  </si>
  <si>
    <t>[3, 3, 0]</t>
  </si>
  <si>
    <t>[512, 256]</t>
  </si>
  <si>
    <t>[8, 6, 4]</t>
  </si>
  <si>
    <t>[1024, 512, 256, 128]</t>
  </si>
  <si>
    <t>[9, 5]</t>
  </si>
  <si>
    <t>[16, 8]</t>
  </si>
  <si>
    <t>started again on slow node for 300 epochs</t>
  </si>
  <si>
    <t>04</t>
  </si>
  <si>
    <t>2013-14</t>
  </si>
  <si>
    <t>L2 (0.01)</t>
  </si>
  <si>
    <t>06</t>
  </si>
  <si>
    <t>07</t>
  </si>
  <si>
    <t>0.01 - 0.0001</t>
  </si>
  <si>
    <t>(0.1, 5, 0.0001)</t>
  </si>
  <si>
    <t>not converging any further</t>
  </si>
  <si>
    <t>08</t>
  </si>
  <si>
    <t>validation loss plateaued at 7.50 days MAE, out of time</t>
  </si>
  <si>
    <t>L2 (0.005)</t>
  </si>
  <si>
    <t>diverging, out of time</t>
  </si>
  <si>
    <t>09</t>
  </si>
  <si>
    <t>L2 (0.02)</t>
  </si>
  <si>
    <t>diverging</t>
  </si>
  <si>
    <t>10</t>
  </si>
  <si>
    <t>MAE goes down to 7.41 at the minimum, loss doesn't converge</t>
  </si>
  <si>
    <t>MAE down to 7.47 at the minimum, loss doesn't converge</t>
  </si>
  <si>
    <t>MAE down to 7.5 at the minimum, loss doesn't converge</t>
  </si>
  <si>
    <t>11</t>
  </si>
  <si>
    <t>0.1 - 0.0001</t>
  </si>
  <si>
    <t>12</t>
  </si>
  <si>
    <t>(0.1, 10, 0.0001)</t>
  </si>
  <si>
    <t>L2 (0.1)</t>
  </si>
  <si>
    <t>L2 (0.2)</t>
  </si>
  <si>
    <t>T5</t>
  </si>
  <si>
    <t>v2 (obj)</t>
  </si>
  <si>
    <t>SKIPPED</t>
  </si>
  <si>
    <t>Out of time</t>
  </si>
  <si>
    <t>Plateaus at ~2.5 MAE, training loss might go down further</t>
  </si>
  <si>
    <t>Plateaus at ~2.5 MAE, doesn't converge further</t>
  </si>
  <si>
    <t>T6</t>
  </si>
  <si>
    <t>Experiments using the ERA Dataset</t>
  </si>
  <si>
    <t>Based on Relative Humidity and Temperature at 1000 hPa for the years 1979-2017</t>
  </si>
  <si>
    <t>evaluation (log)</t>
  </si>
  <si>
    <t>E1</t>
  </si>
  <si>
    <t>[2, 2, 2, 0]</t>
  </si>
  <si>
    <t>L2(0.02)</t>
  </si>
  <si>
    <t>0.01-0.0001</t>
  </si>
  <si>
    <t>[0, 0, 3, 0]</t>
  </si>
  <si>
    <t>[0, 2, 2, 0]</t>
  </si>
  <si>
    <t>L2(0.01)</t>
  </si>
  <si>
    <t>[32, 16, 8]</t>
  </si>
  <si>
    <t>[1024, 512, 512, 256]</t>
  </si>
  <si>
    <t>1-0.00001</t>
  </si>
  <si>
    <t>0.1-0.0001</t>
  </si>
  <si>
    <t>L2(0.05)</t>
  </si>
  <si>
    <t>L2(0.03)</t>
  </si>
  <si>
    <t>05</t>
  </si>
  <si>
    <t>L2(0.1)</t>
  </si>
  <si>
    <t>E2</t>
  </si>
  <si>
    <t>Only ran for 47 epochs, 150 / 31.5, doesn't converge</t>
  </si>
  <si>
    <t>Only ran for 47 epochs, 64.7 / 34.4</t>
  </si>
  <si>
    <t>Only ran for 28 epochs</t>
  </si>
  <si>
    <t>Only ran for 48 epochs, 4.70 and 70...</t>
  </si>
  <si>
    <t>Only ran for 30 epochs, converges badly (always around ~70)</t>
  </si>
  <si>
    <t>E4</t>
  </si>
  <si>
    <t>CANCELLED</t>
  </si>
  <si>
    <t>env</t>
  </si>
  <si>
    <t>CCE</t>
  </si>
  <si>
    <t>val_loss plateaus at 8.0 MAE</t>
  </si>
  <si>
    <t>128 layers</t>
  </si>
  <si>
    <t>configs = [</t>
  </si>
  <si>
    <t xml:space="preserve">    { 'batch_size': 169, 'dropout': 0.4, 'dropout_recurrent': 0.4, 'epochs': 500 },</t>
  </si>
  <si>
    <t xml:space="preserve">    { 'batch_size': 169, 'dropout': 0.5, 'dropout_recurrent': 0.5, 'epochs': 500 },</t>
  </si>
  <si>
    <t xml:space="preserve">    { 'batch_size': 169, 'dropout': 0.6, 'dropout_recurrent': 0.6, 'epochs': 500 },</t>
  </si>
  <si>
    <t xml:space="preserve">    { 'batch_size': 169, 'dropout': 0.7, 'dropout_recurrent': 0.7, 'epochs': 500 },</t>
  </si>
  <si>
    <t xml:space="preserve">    { 'batch_size': 169, 'dropout': 0.8, 'dropout_recurrent': 0.8, 'epochs': 500 },</t>
  </si>
  <si>
    <t xml:space="preserve">    { 'batch_size': 169, 'dropout': 0.4, 'dropout_recurrent': 0.4, 'epochs': 500, 'optimizer': 'sgd' },</t>
  </si>
  <si>
    <t xml:space="preserve">    { 'batch_size': 169, 'dropout': 0.5, 'dropout_recurrent': 0.5, 'epochs': 500, 'optimizer': 'sgd' },</t>
  </si>
  <si>
    <t xml:space="preserve">    { 'batch_size': 169, 'dropout': 0.6, 'dropout_recurrent': 0.6, 'epochs': 500, 'optimizer': 'sgd' },</t>
  </si>
  <si>
    <t xml:space="preserve">    { 'batch_size': 169, 'dropout': 0.7, 'dropout_recurrent': 0.7, 'epochs': 500, 'optimizer': 'sgd' },</t>
  </si>
  <si>
    <t xml:space="preserve">    { 'batch_size': 169, 'dropout': 0.8, 'dropout_recurrent': 0.8, 'epochs': 500, 'optimizer': 'sgd' },</t>
  </si>
  <si>
    <t xml:space="preserve">    { 'batch_size': 100, 'dropout': 0.7, 'dropout_recurrent': 0.5, 'epochs': 500 },</t>
  </si>
  <si>
    <t xml:space="preserve">    { 'batch_size': 169, 'dropout': 0.5, 'dropout_recurrent': 0.5, 'epochs': 500, 'nodes_lstm': 512, 'nodes_dense': 256 },</t>
  </si>
  <si>
    <t xml:space="preserve">    { 'batch_size': 512, 'dropout': 0.5, 'dropout_recurrent': 0.5, 'epochs': 5000, 'nodes_lstm': 512, 'nodes_dense': 256 },</t>
  </si>
  <si>
    <t>]</t>
  </si>
  <si>
    <t>256 layers</t>
  </si>
  <si>
    <t>PS</t>
  </si>
  <si>
    <t>v2 (obi)</t>
  </si>
  <si>
    <t>2010-12</t>
  </si>
  <si>
    <t>[3, 3, 3]</t>
  </si>
  <si>
    <t>[30, 30, 30]</t>
  </si>
  <si>
    <t>[0, 0, 0]</t>
  </si>
  <si>
    <t>[30, 30, 30, 30]</t>
  </si>
  <si>
    <t>[0.3, 0.3, 0.3, 0.3]</t>
  </si>
  <si>
    <t>[0, 0, 0, 0, 2]</t>
  </si>
  <si>
    <t>[0, 0, 0, 2]</t>
  </si>
  <si>
    <t>relu / hard_sigmoid</t>
  </si>
  <si>
    <t>[1024, 1024, 1024]</t>
  </si>
  <si>
    <t>recurrent layers (ConvLSTM2D)</t>
  </si>
  <si>
    <t>(0.5, 50, 0.0001)</t>
  </si>
  <si>
    <t>2012-12</t>
  </si>
  <si>
    <t>21 (offset 0)</t>
  </si>
  <si>
    <t>[0.4, 0.4, 0.4]</t>
  </si>
  <si>
    <t>[0.3, 0.3, 0.3]</t>
  </si>
  <si>
    <t>recurrent dropout</t>
  </si>
  <si>
    <t>[0.2, 0.2, 0.2]</t>
  </si>
  <si>
    <t>convolutional layers (ConvLSTM2D up to E4, Conv2D for E4+)</t>
  </si>
  <si>
    <t>(0.1, 20, 0.0001)</t>
  </si>
  <si>
    <t>[32, 32, 32, 32]</t>
  </si>
  <si>
    <t>[3, 3, 3, 3]</t>
  </si>
  <si>
    <t>[0, 0, 0, 0.4]</t>
  </si>
  <si>
    <t>[0, 0, 0, 0, 4]</t>
  </si>
  <si>
    <t>[0.1, 0.1, 0.1]</t>
  </si>
  <si>
    <t>[0, 0, 0.3]</t>
  </si>
  <si>
    <t>[32, 32, 32]</t>
  </si>
  <si>
    <t>(0.5, 15, 0.0001)</t>
  </si>
  <si>
    <t>[0.3, 0.3]</t>
  </si>
  <si>
    <t>[30, 30]</t>
  </si>
  <si>
    <t>[3, 3]</t>
  </si>
  <si>
    <t>[0, 0, 2]</t>
  </si>
  <si>
    <t>[8, 8, 8]</t>
  </si>
  <si>
    <t>[0.2, 0.2]</t>
  </si>
  <si>
    <t>[16, 16, 16]</t>
  </si>
  <si>
    <t>[12, 12, 12, 12]</t>
  </si>
  <si>
    <t>[0.3, 0.3, 0.3, 0.3, 0.3]</t>
  </si>
  <si>
    <t>[0.2, 0.2, 0.2, 0.2, 0.2]</t>
  </si>
  <si>
    <t>[3, 3, 3, 3, 3]</t>
  </si>
  <si>
    <t>[16, 16, 16, 16, 16]</t>
  </si>
  <si>
    <t>[0.5, 0.5, 0.5]</t>
  </si>
  <si>
    <t>[3]</t>
  </si>
  <si>
    <t>[16]</t>
  </si>
  <si>
    <t>[0.3]</t>
  </si>
  <si>
    <t>[0, 2]</t>
  </si>
  <si>
    <t>[1024, 1024]</t>
  </si>
  <si>
    <t>[0.5, 0.5]</t>
  </si>
  <si>
    <t>[16, 16]</t>
  </si>
  <si>
    <t>(0.1, 25, 0.0001)</t>
  </si>
  <si>
    <t>Plateau at 5.5 MAE validation</t>
  </si>
  <si>
    <t>Plateaus at ~5.5 MAE validation</t>
  </si>
  <si>
    <t>Val MAE plateaus at ~2.0</t>
  </si>
  <si>
    <t>val MAE plateaus at ~4.70, stays at ~70 from the beginning</t>
  </si>
  <si>
    <t>NaN</t>
  </si>
  <si>
    <t>L2(0.001)</t>
  </si>
  <si>
    <t>tanh / hard_sigmoid</t>
  </si>
  <si>
    <t>Test: [22.260951683738014, 19.322672098333186, 3.5672731356187302]</t>
  </si>
  <si>
    <t>Dev: [20.305551586729109, 17.367271712332062, 3.4757490736065488]</t>
  </si>
  <si>
    <t>Train: [11.403178616353143, 8.4648991791733543, 2.2396945135334718]</t>
  </si>
  <si>
    <t>PLANNED</t>
  </si>
  <si>
    <t>[]</t>
  </si>
  <si>
    <t>[0.4, 0.4, 0.4, 0.4]</t>
  </si>
  <si>
    <t>L2(0.002)</t>
  </si>
  <si>
    <t>(0.1, 50, 0.0001)</t>
  </si>
  <si>
    <t>It can learn!! New default</t>
  </si>
  <si>
    <t>Train: [8.6398129449212302, 0.70907977913831333, 0.67191542942852567]</t>
  </si>
  <si>
    <t>Test: [25.686374733664774, 17.755638191916727, 3.461449042233554]</t>
  </si>
  <si>
    <t>Dev: [40.128367395112008, 32.197634610262782, 4.5268732417713515]</t>
  </si>
  <si>
    <t>[2]</t>
  </si>
  <si>
    <t>[32, 32]</t>
  </si>
  <si>
    <t>L2(0.0005)</t>
  </si>
  <si>
    <t>[0.4, 0.4]</t>
  </si>
  <si>
    <t>features</t>
  </si>
  <si>
    <t>msl/r/t/u700/v700</t>
  </si>
  <si>
    <t>msl/r/t/u700/v700/trmm</t>
  </si>
  <si>
    <t>30 (offset 0)</t>
  </si>
  <si>
    <t>examples / year</t>
  </si>
  <si>
    <t>22 (offset 0)</t>
  </si>
  <si>
    <t>8 (offset 0)</t>
  </si>
  <si>
    <t>[20, 20]</t>
  </si>
  <si>
    <t>[20, 20, 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</si>
</sst>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24292E"/>
      <name val="Arial"/>
      <family val="2"/>
    </font>
    <font>
      <sz val="11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i/>
      <sz val="8"/>
      <color rgb="FF000000"/>
      <name val="Arial"/>
      <family val="2"/>
    </font>
    <font>
      <sz val="8"/>
      <color rgb="FF999999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8"/>
      <color theme="0" tint="-0.34998626667073579"/>
      <name val="Arial"/>
      <family val="2"/>
    </font>
    <font>
      <sz val="8"/>
      <color rgb="FF3F3F76"/>
      <name val="Arial"/>
      <family val="2"/>
    </font>
    <font>
      <sz val="8"/>
      <color theme="1"/>
      <name val="Arial"/>
      <family val="2"/>
    </font>
    <font>
      <sz val="8"/>
      <color rgb="FFC678DD"/>
      <name val="Arial"/>
      <family val="2"/>
    </font>
    <font>
      <sz val="8"/>
      <color rgb="FFD19A6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EAD3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18" fillId="11" borderId="2" applyNumberFormat="0" applyAlignment="0" applyProtection="0"/>
    <xf numFmtId="0" fontId="1" fillId="12" borderId="0" applyNumberFormat="0" applyBorder="0" applyAlignment="0" applyProtection="0"/>
  </cellStyleXfs>
  <cellXfs count="122">
    <xf numFmtId="0" fontId="0" fillId="0" borderId="0" xfId="0" applyFont="1" applyAlignment="1"/>
    <xf numFmtId="1" fontId="4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8" fillId="6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 wrapText="1"/>
    </xf>
    <xf numFmtId="0" fontId="5" fillId="0" borderId="0" xfId="0" applyFont="1"/>
    <xf numFmtId="0" fontId="9" fillId="8" borderId="0" xfId="1" applyFont="1" applyBorder="1" applyAlignment="1">
      <alignment horizontal="center"/>
    </xf>
    <xf numFmtId="0" fontId="9" fillId="8" borderId="0" xfId="1" applyFont="1" applyBorder="1" applyAlignment="1"/>
    <xf numFmtId="1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0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/>
    <xf numFmtId="0" fontId="10" fillId="10" borderId="1" xfId="3" applyFont="1" applyBorder="1" applyAlignment="1">
      <alignment horizontal="center" vertical="center"/>
    </xf>
    <xf numFmtId="1" fontId="10" fillId="10" borderId="0" xfId="3" applyNumberFormat="1" applyFont="1" applyBorder="1" applyAlignment="1">
      <alignment horizontal="center"/>
    </xf>
    <xf numFmtId="1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2" fillId="2" borderId="0" xfId="0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 indent="1"/>
    </xf>
    <xf numFmtId="0" fontId="10" fillId="8" borderId="0" xfId="1" applyFont="1"/>
    <xf numFmtId="0" fontId="10" fillId="8" borderId="0" xfId="1" applyFont="1" applyAlignment="1">
      <alignment horizontal="center"/>
    </xf>
    <xf numFmtId="0" fontId="10" fillId="8" borderId="0" xfId="1" applyFont="1" applyBorder="1" applyAlignment="1">
      <alignment horizontal="center"/>
    </xf>
    <xf numFmtId="0" fontId="10" fillId="8" borderId="0" xfId="1" applyFont="1" applyAlignment="1">
      <alignment horizontal="left" indent="1"/>
    </xf>
    <xf numFmtId="0" fontId="6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indent="1"/>
    </xf>
    <xf numFmtId="49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 indent="1"/>
    </xf>
    <xf numFmtId="49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left" indent="1"/>
    </xf>
    <xf numFmtId="0" fontId="10" fillId="8" borderId="0" xfId="1" applyFont="1" applyBorder="1" applyAlignment="1"/>
    <xf numFmtId="1" fontId="7" fillId="0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49" fontId="6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left" indent="1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0" borderId="0" xfId="0" quotePrefix="1" applyFont="1" applyBorder="1" applyAlignment="1">
      <alignment horizontal="center"/>
    </xf>
    <xf numFmtId="0" fontId="15" fillId="0" borderId="0" xfId="0" applyFont="1" applyBorder="1" applyAlignment="1"/>
    <xf numFmtId="0" fontId="14" fillId="0" borderId="0" xfId="0" applyFont="1" applyBorder="1" applyAlignment="1"/>
    <xf numFmtId="1" fontId="6" fillId="0" borderId="0" xfId="0" applyNumberFormat="1" applyFont="1" applyBorder="1"/>
    <xf numFmtId="0" fontId="6" fillId="0" borderId="0" xfId="0" applyFont="1" applyBorder="1" applyAlignment="1"/>
    <xf numFmtId="0" fontId="11" fillId="10" borderId="0" xfId="3" applyFont="1" applyBorder="1" applyAlignment="1">
      <alignment vertical="center"/>
    </xf>
    <xf numFmtId="0" fontId="10" fillId="10" borderId="0" xfId="3" applyFont="1" applyBorder="1" applyAlignment="1">
      <alignment vertical="center"/>
    </xf>
    <xf numFmtId="49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1" fontId="6" fillId="0" borderId="0" xfId="0" applyNumberFormat="1" applyFont="1" applyBorder="1" applyAlignment="1"/>
    <xf numFmtId="0" fontId="6" fillId="0" borderId="0" xfId="0" applyFont="1" applyBorder="1" applyAlignment="1">
      <alignment horizontal="left"/>
    </xf>
    <xf numFmtId="0" fontId="6" fillId="2" borderId="0" xfId="0" applyFont="1" applyFill="1" applyBorder="1"/>
    <xf numFmtId="0" fontId="10" fillId="8" borderId="0" xfId="1" applyFont="1" applyBorder="1" applyAlignment="1">
      <alignment horizontal="left"/>
    </xf>
    <xf numFmtId="0" fontId="10" fillId="8" borderId="0" xfId="1" applyFont="1" applyBorder="1"/>
    <xf numFmtId="0" fontId="6" fillId="0" borderId="0" xfId="0" quotePrefix="1" applyFont="1" applyBorder="1" applyAlignment="1">
      <alignment horizontal="center"/>
    </xf>
    <xf numFmtId="1" fontId="6" fillId="0" borderId="0" xfId="0" applyNumberFormat="1" applyFont="1" applyFill="1" applyBorder="1" applyAlignment="1"/>
    <xf numFmtId="0" fontId="7" fillId="0" borderId="0" xfId="0" applyFont="1" applyFill="1" applyBorder="1" applyAlignment="1"/>
    <xf numFmtId="0" fontId="6" fillId="0" borderId="0" xfId="0" applyFont="1" applyFill="1" applyBorder="1"/>
    <xf numFmtId="0" fontId="10" fillId="8" borderId="0" xfId="1" quotePrefix="1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10" fillId="8" borderId="0" xfId="1" quotePrefix="1" applyFont="1" applyBorder="1" applyAlignment="1">
      <alignment horizontal="center"/>
    </xf>
    <xf numFmtId="1" fontId="8" fillId="7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18" fillId="11" borderId="2" xfId="4" applyAlignment="1"/>
    <xf numFmtId="0" fontId="0" fillId="0" borderId="0" xfId="0" applyFont="1" applyAlignment="1">
      <alignment vertical="center" wrapText="1"/>
    </xf>
    <xf numFmtId="0" fontId="6" fillId="13" borderId="0" xfId="0" applyFont="1" applyFill="1" applyBorder="1" applyAlignment="1">
      <alignment horizontal="center"/>
    </xf>
    <xf numFmtId="49" fontId="6" fillId="13" borderId="0" xfId="0" applyNumberFormat="1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0" fillId="10" borderId="0" xfId="3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" fontId="11" fillId="10" borderId="0" xfId="3" applyNumberFormat="1" applyFont="1" applyBorder="1" applyAlignment="1">
      <alignment horizontal="center" vertical="center"/>
    </xf>
    <xf numFmtId="0" fontId="11" fillId="10" borderId="1" xfId="3" applyFont="1" applyBorder="1" applyAlignment="1">
      <alignment horizontal="center" vertical="center"/>
    </xf>
    <xf numFmtId="0" fontId="11" fillId="10" borderId="1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1" fontId="11" fillId="10" borderId="0" xfId="3" applyNumberFormat="1" applyFont="1" applyBorder="1" applyAlignment="1">
      <alignment horizontal="center"/>
    </xf>
    <xf numFmtId="49" fontId="11" fillId="10" borderId="0" xfId="3" applyNumberFormat="1" applyFont="1" applyBorder="1" applyAlignment="1">
      <alignment horizontal="center" vertical="center"/>
    </xf>
    <xf numFmtId="0" fontId="11" fillId="10" borderId="0" xfId="3" applyFont="1" applyBorder="1" applyAlignment="1">
      <alignment horizontal="left" vertical="center" indent="1"/>
    </xf>
    <xf numFmtId="0" fontId="11" fillId="10" borderId="0" xfId="3" applyFont="1" applyBorder="1" applyAlignment="1">
      <alignment horizontal="left" indent="1"/>
    </xf>
    <xf numFmtId="0" fontId="11" fillId="10" borderId="0" xfId="3" applyFont="1" applyBorder="1" applyAlignment="1">
      <alignment horizontal="center" vertical="center" wrapText="1"/>
    </xf>
    <xf numFmtId="49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0" fillId="10" borderId="0" xfId="3" applyFont="1" applyBorder="1" applyAlignment="1">
      <alignment horizontal="left" vertic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/>
    </xf>
    <xf numFmtId="0" fontId="7" fillId="0" borderId="0" xfId="0" applyFont="1" applyAlignment="1"/>
    <xf numFmtId="0" fontId="10" fillId="12" borderId="0" xfId="1" applyFont="1" applyFill="1" applyBorder="1" applyAlignment="1">
      <alignment horizontal="center"/>
    </xf>
    <xf numFmtId="1" fontId="21" fillId="9" borderId="0" xfId="2" applyNumberFormat="1" applyFont="1" applyBorder="1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1" fillId="12" borderId="0" xfId="5" applyFont="1" applyAlignment="1">
      <alignment horizontal="center"/>
    </xf>
    <xf numFmtId="0" fontId="20" fillId="11" borderId="2" xfId="4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6">
    <cellStyle name="20% - Accent2" xfId="2" builtinId="34"/>
    <cellStyle name="40% - Accent5" xfId="5" builtinId="47"/>
    <cellStyle name="Accent1" xfId="1" builtinId="29"/>
    <cellStyle name="Accent6" xfId="3" builtinId="49"/>
    <cellStyle name="Input" xfId="4" builtinId="20"/>
    <cellStyle name="Normal" xfId="0" builtinId="0"/>
  </cellStyles>
  <dxfs count="8"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520700</xdr:colOff>
      <xdr:row>41</xdr:row>
      <xdr:rowOff>50800</xdr:rowOff>
    </xdr:to>
    <xdr:sp macro="" textlink="">
      <xdr:nvSpPr>
        <xdr:cNvPr id="1044" name="Text Box 20" hidden="1">
          <a:extLst>
            <a:ext uri="{FF2B5EF4-FFF2-40B4-BE49-F238E27FC236}">
              <a16:creationId xmlns:a16="http://schemas.microsoft.com/office/drawing/2014/main" id="{9ED8B5A6-8724-4F02-8B73-679BEEFD31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154ECB3-0FB7-48CC-85E7-55E38A3BFE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3" name="AutoShape 20">
          <a:extLst>
            <a:ext uri="{FF2B5EF4-FFF2-40B4-BE49-F238E27FC236}">
              <a16:creationId xmlns:a16="http://schemas.microsoft.com/office/drawing/2014/main" id="{A54FA484-3BC6-4571-9299-71773E4C4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4" name="AutoShape 20">
          <a:extLst>
            <a:ext uri="{FF2B5EF4-FFF2-40B4-BE49-F238E27FC236}">
              <a16:creationId xmlns:a16="http://schemas.microsoft.com/office/drawing/2014/main" id="{955CF503-14A1-4499-B469-F27AF23F83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10"/>
  <sheetViews>
    <sheetView zoomScaleNormal="100" workbookViewId="0">
      <pane xSplit="6" ySplit="7" topLeftCell="G26" activePane="bottomRight" state="frozen"/>
      <selection pane="topRight" activeCell="G1" sqref="G1"/>
      <selection pane="bottomLeft" activeCell="A8" sqref="A8"/>
      <selection pane="bottomRight" activeCell="BG615" sqref="BG615"/>
    </sheetView>
  </sheetViews>
  <sheetFormatPr defaultColWidth="14.453125" defaultRowHeight="14" x14ac:dyDescent="0.3"/>
  <cols>
    <col min="1" max="1" width="0.90625" style="46" customWidth="1"/>
    <col min="2" max="2" width="9.7265625" style="17" customWidth="1"/>
    <col min="3" max="3" width="6" style="17" bestFit="1" customWidth="1"/>
    <col min="4" max="4" width="3.81640625" style="17" bestFit="1" customWidth="1"/>
    <col min="5" max="5" width="7.26953125" style="17" customWidth="1"/>
    <col min="6" max="6" width="0.36328125" style="9" customWidth="1"/>
    <col min="7" max="7" width="10" style="17" bestFit="1" customWidth="1"/>
    <col min="8" max="8" width="5.90625" style="17" bestFit="1" customWidth="1"/>
    <col min="9" max="9" width="8.90625" style="17" bestFit="1" customWidth="1"/>
    <col min="10" max="10" width="6.81640625" style="17" bestFit="1" customWidth="1"/>
    <col min="11" max="11" width="9.26953125" style="17" bestFit="1" customWidth="1"/>
    <col min="12" max="12" width="7.08984375" style="17" bestFit="1" customWidth="1"/>
    <col min="13" max="13" width="7.26953125" style="17" bestFit="1" customWidth="1"/>
    <col min="14" max="14" width="5.81640625" style="17" bestFit="1" customWidth="1"/>
    <col min="15" max="15" width="8.08984375" style="17" bestFit="1" customWidth="1"/>
    <col min="16" max="16" width="6.08984375" style="17" bestFit="1" customWidth="1"/>
    <col min="17" max="17" width="7.36328125" style="17" bestFit="1" customWidth="1"/>
    <col min="18" max="18" width="8.1796875" style="17" bestFit="1" customWidth="1"/>
    <col min="19" max="19" width="10.1796875" style="17" bestFit="1" customWidth="1"/>
    <col min="20" max="20" width="6.08984375" style="17" bestFit="1" customWidth="1"/>
    <col min="21" max="21" width="8.1796875" style="17" bestFit="1" customWidth="1"/>
    <col min="22" max="22" width="7.26953125" style="17" bestFit="1" customWidth="1"/>
    <col min="23" max="23" width="14.453125" style="17" bestFit="1" customWidth="1"/>
    <col min="24" max="24" width="6.08984375" style="17" bestFit="1" customWidth="1"/>
    <col min="25" max="25" width="8.1796875" style="17" bestFit="1" customWidth="1"/>
    <col min="26" max="26" width="7.36328125" style="17" bestFit="1" customWidth="1"/>
    <col min="27" max="27" width="9.26953125" style="17" bestFit="1" customWidth="1"/>
    <col min="28" max="28" width="11.26953125" style="17" bestFit="1" customWidth="1"/>
    <col min="29" max="29" width="10.6328125" style="17" bestFit="1" customWidth="1"/>
    <col min="30" max="30" width="4.36328125" style="17" bestFit="1" customWidth="1"/>
    <col min="31" max="31" width="1" style="17" customWidth="1"/>
    <col min="32" max="32" width="4.08984375" style="17" bestFit="1" customWidth="1"/>
    <col min="33" max="33" width="4.90625" style="17" bestFit="1" customWidth="1"/>
    <col min="34" max="34" width="4.08984375" style="17" bestFit="1" customWidth="1"/>
    <col min="35" max="35" width="6.54296875" style="17" bestFit="1" customWidth="1"/>
    <col min="36" max="36" width="3.26953125" style="17" bestFit="1" customWidth="1"/>
    <col min="37" max="37" width="6.54296875" style="17" bestFit="1" customWidth="1"/>
    <col min="38" max="38" width="3.26953125" style="17" bestFit="1" customWidth="1"/>
    <col min="39" max="39" width="10.6328125" style="17" bestFit="1" customWidth="1"/>
    <col min="40" max="40" width="3.26953125" style="17" bestFit="1" customWidth="1"/>
    <col min="41" max="41" width="8.1796875" style="17" bestFit="1" customWidth="1"/>
    <col min="42" max="42" width="3.26953125" style="17" bestFit="1" customWidth="1"/>
    <col min="43" max="43" width="8.1796875" style="17" bestFit="1" customWidth="1"/>
    <col min="44" max="44" width="2.453125" style="17" bestFit="1" customWidth="1"/>
    <col min="45" max="45" width="4.08984375" style="17" bestFit="1" customWidth="1"/>
    <col min="46" max="46" width="2.453125" style="17" bestFit="1" customWidth="1"/>
    <col min="47" max="47" width="2.81640625" style="17" bestFit="1" customWidth="1"/>
    <col min="48" max="48" width="2.453125" style="17" bestFit="1" customWidth="1"/>
    <col min="49" max="49" width="2.81640625" style="17" bestFit="1" customWidth="1"/>
    <col min="50" max="50" width="1.81640625" style="17" bestFit="1" customWidth="1"/>
    <col min="51" max="51" width="2.81640625" style="17" bestFit="1" customWidth="1"/>
    <col min="52" max="52" width="1.81640625" style="17" bestFit="1" customWidth="1"/>
    <col min="53" max="53" width="2.81640625" style="17" bestFit="1" customWidth="1"/>
    <col min="54" max="54" width="9.81640625" style="17" bestFit="1" customWidth="1"/>
    <col min="55" max="55" width="11.453125" style="17" bestFit="1" customWidth="1"/>
    <col min="56" max="56" width="3.26953125" style="17" bestFit="1" customWidth="1"/>
    <col min="57" max="57" width="1" style="17" customWidth="1"/>
    <col min="58" max="58" width="5.90625" style="17" bestFit="1" customWidth="1"/>
    <col min="59" max="59" width="55.54296875" style="58" bestFit="1" customWidth="1"/>
    <col min="60" max="60" width="6.08984375" style="17" customWidth="1"/>
    <col min="61" max="61" width="8" style="17" customWidth="1"/>
    <col min="62" max="16384" width="14.453125" style="17"/>
  </cols>
  <sheetData>
    <row r="1" spans="1:80" ht="7.5" customHeight="1" x14ac:dyDescent="0.25">
      <c r="A1" s="11"/>
      <c r="B1" s="12"/>
      <c r="C1" s="12"/>
      <c r="D1" s="13"/>
      <c r="E1" s="12"/>
      <c r="F1" s="7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4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4"/>
      <c r="BF1" s="12"/>
      <c r="BG1" s="15"/>
      <c r="BH1" s="12"/>
      <c r="BI1" s="12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</row>
    <row r="2" spans="1:80" ht="25" x14ac:dyDescent="0.25">
      <c r="A2" s="11"/>
      <c r="B2" s="60" t="s">
        <v>0</v>
      </c>
      <c r="C2" s="18"/>
      <c r="D2" s="13"/>
      <c r="E2" s="12"/>
      <c r="F2" s="7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4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4"/>
      <c r="BF2" s="12"/>
      <c r="BG2" s="15"/>
      <c r="BH2" s="12"/>
      <c r="BI2" s="12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</row>
    <row r="3" spans="1:80" ht="17.5" x14ac:dyDescent="0.25">
      <c r="A3" s="11"/>
      <c r="B3" s="59" t="s">
        <v>1</v>
      </c>
      <c r="C3" s="18"/>
      <c r="D3" s="13"/>
      <c r="E3" s="12"/>
      <c r="F3" s="7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4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4"/>
      <c r="BF3" s="12"/>
      <c r="BG3" s="15"/>
      <c r="BH3" s="12"/>
      <c r="BI3" s="12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</row>
    <row r="4" spans="1:80" ht="10.5" x14ac:dyDescent="0.2">
      <c r="A4" s="11"/>
      <c r="B4" s="12"/>
      <c r="C4" s="12"/>
      <c r="D4" s="13"/>
      <c r="E4" s="12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4"/>
      <c r="AF4" s="97" t="s">
        <v>2</v>
      </c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14"/>
      <c r="BF4" s="12"/>
      <c r="BG4" s="15"/>
      <c r="BH4" s="12"/>
      <c r="BI4" s="12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</row>
    <row r="5" spans="1:80" s="21" customFormat="1" ht="10.5" x14ac:dyDescent="0.25">
      <c r="A5" s="19"/>
      <c r="B5" s="100" t="s">
        <v>3</v>
      </c>
      <c r="C5" s="100" t="s">
        <v>150</v>
      </c>
      <c r="D5" s="103" t="s">
        <v>4</v>
      </c>
      <c r="E5" s="100" t="s">
        <v>5</v>
      </c>
      <c r="F5" s="95"/>
      <c r="G5" s="100" t="s">
        <v>19</v>
      </c>
      <c r="H5" s="100" t="s">
        <v>6</v>
      </c>
      <c r="I5" s="100" t="s">
        <v>7</v>
      </c>
      <c r="J5" s="100" t="s">
        <v>8</v>
      </c>
      <c r="K5" s="100" t="s">
        <v>9</v>
      </c>
      <c r="L5" s="100" t="s">
        <v>10</v>
      </c>
      <c r="M5" s="98" t="s">
        <v>11</v>
      </c>
      <c r="N5" s="101"/>
      <c r="O5" s="101"/>
      <c r="P5" s="101"/>
      <c r="Q5" s="101"/>
      <c r="R5" s="101"/>
      <c r="S5" s="98" t="s">
        <v>12</v>
      </c>
      <c r="T5" s="101"/>
      <c r="U5" s="101"/>
      <c r="V5" s="98" t="s">
        <v>13</v>
      </c>
      <c r="W5" s="101"/>
      <c r="X5" s="101"/>
      <c r="Y5" s="101"/>
      <c r="Z5" s="98" t="s">
        <v>14</v>
      </c>
      <c r="AA5" s="101"/>
      <c r="AB5" s="101"/>
      <c r="AC5" s="98" t="s">
        <v>15</v>
      </c>
      <c r="AD5" s="100" t="s">
        <v>16</v>
      </c>
      <c r="AE5" s="93"/>
      <c r="AF5" s="97">
        <v>5</v>
      </c>
      <c r="AG5" s="101"/>
      <c r="AH5" s="97">
        <v>10</v>
      </c>
      <c r="AI5" s="101"/>
      <c r="AJ5" s="97">
        <v>15</v>
      </c>
      <c r="AK5" s="101"/>
      <c r="AL5" s="97">
        <v>30</v>
      </c>
      <c r="AM5" s="101"/>
      <c r="AN5" s="97">
        <v>50</v>
      </c>
      <c r="AO5" s="101"/>
      <c r="AP5" s="97">
        <v>75</v>
      </c>
      <c r="AQ5" s="101"/>
      <c r="AR5" s="97">
        <v>100</v>
      </c>
      <c r="AS5" s="101"/>
      <c r="AT5" s="102">
        <v>150</v>
      </c>
      <c r="AU5" s="101"/>
      <c r="AV5" s="102">
        <v>200</v>
      </c>
      <c r="AW5" s="101"/>
      <c r="AX5" s="102">
        <v>250</v>
      </c>
      <c r="AY5" s="101"/>
      <c r="AZ5" s="102">
        <v>300</v>
      </c>
      <c r="BA5" s="101"/>
      <c r="BB5" s="97" t="s">
        <v>17</v>
      </c>
      <c r="BC5" s="101"/>
      <c r="BD5" s="101"/>
      <c r="BE5" s="93"/>
      <c r="BF5" s="100" t="s">
        <v>18</v>
      </c>
      <c r="BG5" s="104" t="s">
        <v>20</v>
      </c>
      <c r="BH5" s="100" t="s">
        <v>21</v>
      </c>
      <c r="BI5" s="101"/>
      <c r="BJ5" s="93"/>
      <c r="BK5" s="93"/>
      <c r="BL5" s="93"/>
      <c r="BM5" s="93"/>
      <c r="BN5" s="93"/>
      <c r="BO5" s="93"/>
      <c r="BP5" s="93"/>
      <c r="BQ5" s="93"/>
      <c r="BR5" s="93"/>
      <c r="BS5" s="20"/>
      <c r="BT5" s="20"/>
      <c r="BU5" s="20"/>
      <c r="BV5" s="20"/>
      <c r="BW5" s="20"/>
      <c r="BX5" s="20"/>
      <c r="BY5" s="20"/>
      <c r="BZ5" s="20"/>
      <c r="CA5" s="20"/>
      <c r="CB5" s="20"/>
    </row>
    <row r="6" spans="1:80" s="25" customFormat="1" ht="10" x14ac:dyDescent="0.2">
      <c r="A6" s="19"/>
      <c r="B6" s="101"/>
      <c r="C6" s="101"/>
      <c r="D6" s="101"/>
      <c r="E6" s="101"/>
      <c r="F6" s="111"/>
      <c r="G6" s="101"/>
      <c r="H6" s="101"/>
      <c r="I6" s="101"/>
      <c r="J6" s="101"/>
      <c r="K6" s="101"/>
      <c r="L6" s="101"/>
      <c r="M6" s="22" t="s">
        <v>22</v>
      </c>
      <c r="N6" s="95" t="s">
        <v>23</v>
      </c>
      <c r="O6" s="95" t="s">
        <v>24</v>
      </c>
      <c r="P6" s="95" t="s">
        <v>25</v>
      </c>
      <c r="Q6" s="95" t="s">
        <v>26</v>
      </c>
      <c r="R6" s="95" t="s">
        <v>27</v>
      </c>
      <c r="S6" s="22" t="s">
        <v>22</v>
      </c>
      <c r="T6" s="95" t="s">
        <v>25</v>
      </c>
      <c r="U6" s="95" t="s">
        <v>27</v>
      </c>
      <c r="V6" s="22" t="s">
        <v>22</v>
      </c>
      <c r="W6" s="95" t="s">
        <v>28</v>
      </c>
      <c r="X6" s="95" t="s">
        <v>25</v>
      </c>
      <c r="Y6" s="95" t="s">
        <v>27</v>
      </c>
      <c r="Z6" s="22" t="s">
        <v>29</v>
      </c>
      <c r="AA6" s="95" t="s">
        <v>30</v>
      </c>
      <c r="AB6" s="95" t="s">
        <v>31</v>
      </c>
      <c r="AC6" s="99"/>
      <c r="AD6" s="101"/>
      <c r="AE6" s="95"/>
      <c r="AF6" s="23" t="s">
        <v>32</v>
      </c>
      <c r="AG6" s="23" t="s">
        <v>33</v>
      </c>
      <c r="AH6" s="23" t="s">
        <v>32</v>
      </c>
      <c r="AI6" s="23" t="s">
        <v>33</v>
      </c>
      <c r="AJ6" s="23" t="s">
        <v>32</v>
      </c>
      <c r="AK6" s="23" t="s">
        <v>33</v>
      </c>
      <c r="AL6" s="23" t="s">
        <v>32</v>
      </c>
      <c r="AM6" s="23" t="s">
        <v>33</v>
      </c>
      <c r="AN6" s="23" t="s">
        <v>32</v>
      </c>
      <c r="AO6" s="23" t="s">
        <v>33</v>
      </c>
      <c r="AP6" s="23" t="s">
        <v>32</v>
      </c>
      <c r="AQ6" s="23" t="s">
        <v>33</v>
      </c>
      <c r="AR6" s="23" t="s">
        <v>32</v>
      </c>
      <c r="AS6" s="23" t="s">
        <v>33</v>
      </c>
      <c r="AT6" s="23" t="s">
        <v>32</v>
      </c>
      <c r="AU6" s="23" t="s">
        <v>33</v>
      </c>
      <c r="AV6" s="23" t="s">
        <v>32</v>
      </c>
      <c r="AW6" s="23" t="s">
        <v>33</v>
      </c>
      <c r="AX6" s="23" t="s">
        <v>32</v>
      </c>
      <c r="AY6" s="23" t="s">
        <v>33</v>
      </c>
      <c r="AZ6" s="23" t="s">
        <v>32</v>
      </c>
      <c r="BA6" s="23" t="s">
        <v>33</v>
      </c>
      <c r="BB6" s="24" t="s">
        <v>32</v>
      </c>
      <c r="BC6" s="24" t="s">
        <v>33</v>
      </c>
      <c r="BD6" s="24" t="s">
        <v>34</v>
      </c>
      <c r="BE6" s="95"/>
      <c r="BF6" s="101"/>
      <c r="BG6" s="105"/>
      <c r="BH6" s="95" t="s">
        <v>35</v>
      </c>
      <c r="BI6" s="95" t="s">
        <v>36</v>
      </c>
      <c r="BJ6" s="95"/>
      <c r="BK6" s="95"/>
      <c r="BL6" s="95"/>
      <c r="BM6" s="95"/>
      <c r="BN6" s="95"/>
      <c r="BO6" s="95"/>
      <c r="BP6" s="95"/>
      <c r="BQ6" s="95"/>
      <c r="BR6" s="95"/>
      <c r="BS6" s="19"/>
      <c r="BT6" s="19"/>
      <c r="BU6" s="19"/>
      <c r="BV6" s="19"/>
      <c r="BW6" s="19"/>
      <c r="BX6" s="19"/>
      <c r="BY6" s="19"/>
      <c r="BZ6" s="19"/>
      <c r="CA6" s="19"/>
      <c r="CB6" s="19"/>
    </row>
    <row r="7" spans="1:80" ht="5" customHeight="1" x14ac:dyDescent="0.2">
      <c r="A7" s="26"/>
      <c r="B7" s="26"/>
      <c r="C7" s="26"/>
      <c r="D7" s="27"/>
      <c r="E7" s="26"/>
      <c r="F7" s="26"/>
      <c r="G7" s="28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8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28"/>
      <c r="BF7" s="28"/>
      <c r="BG7" s="29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</row>
    <row r="8" spans="1:80" s="30" customFormat="1" ht="10" x14ac:dyDescent="0.2">
      <c r="B8" s="31" t="s">
        <v>42</v>
      </c>
      <c r="C8" s="31"/>
      <c r="D8" s="31"/>
      <c r="E8" s="31"/>
      <c r="F8" s="31"/>
      <c r="G8" s="31"/>
      <c r="H8" s="32" t="s">
        <v>44</v>
      </c>
      <c r="I8" s="32" t="s">
        <v>45</v>
      </c>
      <c r="J8" s="31">
        <v>200</v>
      </c>
      <c r="K8" s="31">
        <v>169</v>
      </c>
      <c r="L8" s="32" t="s">
        <v>46</v>
      </c>
      <c r="M8" s="31" t="s">
        <v>38</v>
      </c>
      <c r="N8" s="31" t="s">
        <v>38</v>
      </c>
      <c r="O8" s="31" t="s">
        <v>38</v>
      </c>
      <c r="P8" s="31" t="s">
        <v>38</v>
      </c>
      <c r="Q8" s="31" t="s">
        <v>38</v>
      </c>
      <c r="R8" s="31" t="s">
        <v>38</v>
      </c>
      <c r="S8" s="31" t="s">
        <v>71</v>
      </c>
      <c r="T8" s="31" t="s">
        <v>51</v>
      </c>
      <c r="U8" s="31" t="s">
        <v>153</v>
      </c>
      <c r="V8" s="31" t="s">
        <v>47</v>
      </c>
      <c r="W8" s="31">
        <v>256</v>
      </c>
      <c r="X8" s="31" t="s">
        <v>51</v>
      </c>
      <c r="Y8" s="80" t="s">
        <v>51</v>
      </c>
      <c r="Z8" s="32" t="s">
        <v>53</v>
      </c>
      <c r="AA8" s="31">
        <v>1E-3</v>
      </c>
      <c r="AB8" s="31" t="s">
        <v>46</v>
      </c>
      <c r="AC8" s="31" t="s">
        <v>46</v>
      </c>
      <c r="AD8" s="31" t="s">
        <v>151</v>
      </c>
      <c r="AE8" s="32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3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</row>
    <row r="9" spans="1:80" ht="10" x14ac:dyDescent="0.2">
      <c r="A9" s="32"/>
      <c r="B9" s="34">
        <v>0</v>
      </c>
      <c r="C9" s="34" t="s">
        <v>37</v>
      </c>
      <c r="D9" s="35" t="s">
        <v>38</v>
      </c>
      <c r="E9" s="36" t="s">
        <v>39</v>
      </c>
      <c r="F9" s="32"/>
      <c r="G9" s="37" t="s">
        <v>40</v>
      </c>
      <c r="H9" s="36" t="s">
        <v>44</v>
      </c>
      <c r="I9" s="36" t="s">
        <v>45</v>
      </c>
      <c r="J9" s="36">
        <v>500</v>
      </c>
      <c r="K9" s="36">
        <v>169</v>
      </c>
      <c r="L9" s="36" t="s">
        <v>46</v>
      </c>
      <c r="M9" s="61" t="s">
        <v>38</v>
      </c>
      <c r="N9" s="61" t="s">
        <v>38</v>
      </c>
      <c r="O9" s="61" t="s">
        <v>38</v>
      </c>
      <c r="P9" s="61" t="s">
        <v>38</v>
      </c>
      <c r="Q9" s="61" t="s">
        <v>38</v>
      </c>
      <c r="R9" s="61" t="s">
        <v>38</v>
      </c>
      <c r="S9" s="36" t="s">
        <v>71</v>
      </c>
      <c r="T9" s="34">
        <v>0.4</v>
      </c>
      <c r="U9" s="36" t="s">
        <v>153</v>
      </c>
      <c r="V9" s="36" t="s">
        <v>47</v>
      </c>
      <c r="W9" s="36">
        <v>256</v>
      </c>
      <c r="X9" s="34">
        <v>0.4</v>
      </c>
      <c r="Y9" s="36" t="s">
        <v>51</v>
      </c>
      <c r="Z9" s="36" t="s">
        <v>53</v>
      </c>
      <c r="AA9" s="36">
        <v>1E-3</v>
      </c>
      <c r="AB9" s="36" t="s">
        <v>46</v>
      </c>
      <c r="AC9" s="36" t="s">
        <v>46</v>
      </c>
      <c r="AD9" s="36" t="s">
        <v>151</v>
      </c>
      <c r="AE9" s="38"/>
      <c r="AF9" s="2">
        <v>2.62744760513</v>
      </c>
      <c r="AG9" s="2">
        <v>6.9555282592800003</v>
      </c>
      <c r="AH9" s="2">
        <v>2.5060181140900002</v>
      </c>
      <c r="AI9" s="2">
        <v>8.2723097801200005</v>
      </c>
      <c r="AJ9" s="2">
        <v>2.4070407072700002</v>
      </c>
      <c r="AK9" s="2">
        <v>9.7980217933699993</v>
      </c>
      <c r="AL9" s="2">
        <v>2.1897820154800001</v>
      </c>
      <c r="AM9" s="2">
        <v>13.9912862778</v>
      </c>
      <c r="AN9" s="2">
        <v>1.99043404261</v>
      </c>
      <c r="AO9" s="2">
        <v>15.4206061363</v>
      </c>
      <c r="AP9" s="2">
        <v>1.7993727286700001</v>
      </c>
      <c r="AQ9" s="2">
        <v>15.902089118999999</v>
      </c>
      <c r="AR9" s="2">
        <v>1.74522051016</v>
      </c>
      <c r="AS9" s="2">
        <v>16.068895340000001</v>
      </c>
      <c r="AT9" s="2">
        <v>1.4989597797400001</v>
      </c>
      <c r="AU9" s="2">
        <v>16.110075950599999</v>
      </c>
      <c r="AV9" s="2">
        <v>1.34951903025</v>
      </c>
      <c r="AW9" s="2">
        <v>16.091953277599998</v>
      </c>
      <c r="AX9" s="2">
        <v>1.2927599748</v>
      </c>
      <c r="AY9" s="2">
        <v>16.118095397899999</v>
      </c>
      <c r="AZ9" s="2">
        <v>1.2147162675900001</v>
      </c>
      <c r="BA9" s="2">
        <v>16.1068944931</v>
      </c>
      <c r="BB9" s="2">
        <v>1.0384151180600001</v>
      </c>
      <c r="BC9" s="2">
        <v>16.107407569900001</v>
      </c>
      <c r="BD9" s="2">
        <v>500</v>
      </c>
      <c r="BE9" s="38"/>
      <c r="BF9" s="34" t="s">
        <v>38</v>
      </c>
      <c r="BG9" s="96" t="s">
        <v>41</v>
      </c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</row>
    <row r="10" spans="1:80" ht="10" x14ac:dyDescent="0.2">
      <c r="A10" s="32"/>
      <c r="B10" s="34">
        <v>1</v>
      </c>
      <c r="C10" s="34" t="s">
        <v>37</v>
      </c>
      <c r="D10" s="35" t="s">
        <v>38</v>
      </c>
      <c r="E10" s="36" t="s">
        <v>39</v>
      </c>
      <c r="F10" s="32"/>
      <c r="G10" s="37" t="s">
        <v>40</v>
      </c>
      <c r="H10" s="36" t="s">
        <v>44</v>
      </c>
      <c r="I10" s="36" t="s">
        <v>45</v>
      </c>
      <c r="J10" s="36">
        <v>500</v>
      </c>
      <c r="K10" s="36">
        <v>169</v>
      </c>
      <c r="L10" s="36" t="s">
        <v>46</v>
      </c>
      <c r="M10" s="61" t="s">
        <v>38</v>
      </c>
      <c r="N10" s="61" t="s">
        <v>38</v>
      </c>
      <c r="O10" s="61" t="s">
        <v>38</v>
      </c>
      <c r="P10" s="61" t="s">
        <v>38</v>
      </c>
      <c r="Q10" s="61" t="s">
        <v>38</v>
      </c>
      <c r="R10" s="61" t="s">
        <v>38</v>
      </c>
      <c r="S10" s="36" t="s">
        <v>71</v>
      </c>
      <c r="T10" s="34">
        <v>0.5</v>
      </c>
      <c r="U10" s="36" t="s">
        <v>153</v>
      </c>
      <c r="V10" s="36" t="s">
        <v>47</v>
      </c>
      <c r="W10" s="36">
        <v>256</v>
      </c>
      <c r="X10" s="34">
        <v>0.5</v>
      </c>
      <c r="Y10" s="36" t="s">
        <v>51</v>
      </c>
      <c r="Z10" s="36" t="s">
        <v>53</v>
      </c>
      <c r="AA10" s="36">
        <v>1E-3</v>
      </c>
      <c r="AB10" s="36" t="s">
        <v>46</v>
      </c>
      <c r="AC10" s="36" t="s">
        <v>46</v>
      </c>
      <c r="AD10" s="36" t="s">
        <v>151</v>
      </c>
      <c r="AE10" s="38"/>
      <c r="AF10" s="2">
        <v>2.7161979675299999</v>
      </c>
      <c r="AG10" s="2">
        <v>6.2783639430999996</v>
      </c>
      <c r="AH10" s="2">
        <v>2.6024634838099998</v>
      </c>
      <c r="AI10" s="2">
        <v>6.8328022956799996</v>
      </c>
      <c r="AJ10" s="2">
        <v>2.54888000488</v>
      </c>
      <c r="AK10" s="2">
        <v>8.0205683708199995</v>
      </c>
      <c r="AL10" s="2">
        <v>2.41895313263</v>
      </c>
      <c r="AM10" s="2">
        <v>12.0041284561</v>
      </c>
      <c r="AN10" s="2">
        <v>2.2552464167299999</v>
      </c>
      <c r="AO10" s="2">
        <v>14.6194734573</v>
      </c>
      <c r="AP10" s="2">
        <v>2.1500946998599999</v>
      </c>
      <c r="AQ10" s="2">
        <v>15.543141841900001</v>
      </c>
      <c r="AR10" s="2">
        <v>2.0662368536</v>
      </c>
      <c r="AS10" s="2">
        <v>15.912595748899999</v>
      </c>
      <c r="AT10" s="2">
        <v>1.8996408065199999</v>
      </c>
      <c r="AU10" s="2">
        <v>16.0470104218</v>
      </c>
      <c r="AV10" s="2">
        <v>1.8287560860300001</v>
      </c>
      <c r="AW10" s="2">
        <v>16.078549385100001</v>
      </c>
      <c r="AX10" s="2">
        <v>1.7490315834700001</v>
      </c>
      <c r="AY10" s="2">
        <v>16.0910739899</v>
      </c>
      <c r="AZ10" s="2">
        <v>1.67566865285</v>
      </c>
      <c r="BA10" s="2">
        <v>16.091384887699999</v>
      </c>
      <c r="BB10" s="2">
        <v>1.48439474901</v>
      </c>
      <c r="BC10" s="2">
        <v>16.114799499499998</v>
      </c>
      <c r="BD10" s="2">
        <v>500</v>
      </c>
      <c r="BE10" s="38"/>
      <c r="BF10" s="34" t="s">
        <v>38</v>
      </c>
      <c r="BG10" s="96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</row>
    <row r="11" spans="1:80" ht="10" x14ac:dyDescent="0.2">
      <c r="A11" s="32"/>
      <c r="B11" s="34">
        <v>2</v>
      </c>
      <c r="C11" s="34" t="s">
        <v>37</v>
      </c>
      <c r="D11" s="35" t="s">
        <v>38</v>
      </c>
      <c r="E11" s="36" t="s">
        <v>39</v>
      </c>
      <c r="F11" s="32"/>
      <c r="G11" s="37" t="s">
        <v>40</v>
      </c>
      <c r="H11" s="36" t="s">
        <v>44</v>
      </c>
      <c r="I11" s="36" t="s">
        <v>45</v>
      </c>
      <c r="J11" s="36">
        <v>500</v>
      </c>
      <c r="K11" s="36">
        <v>169</v>
      </c>
      <c r="L11" s="36" t="s">
        <v>46</v>
      </c>
      <c r="M11" s="61" t="s">
        <v>38</v>
      </c>
      <c r="N11" s="61" t="s">
        <v>38</v>
      </c>
      <c r="O11" s="61" t="s">
        <v>38</v>
      </c>
      <c r="P11" s="61" t="s">
        <v>38</v>
      </c>
      <c r="Q11" s="61" t="s">
        <v>38</v>
      </c>
      <c r="R11" s="61" t="s">
        <v>38</v>
      </c>
      <c r="S11" s="36" t="s">
        <v>71</v>
      </c>
      <c r="T11" s="34">
        <v>0.6</v>
      </c>
      <c r="U11" s="36" t="s">
        <v>153</v>
      </c>
      <c r="V11" s="36" t="s">
        <v>47</v>
      </c>
      <c r="W11" s="36">
        <v>256</v>
      </c>
      <c r="X11" s="34">
        <v>0.6</v>
      </c>
      <c r="Y11" s="36" t="s">
        <v>51</v>
      </c>
      <c r="Z11" s="36" t="s">
        <v>53</v>
      </c>
      <c r="AA11" s="36">
        <v>1E-3</v>
      </c>
      <c r="AB11" s="36" t="s">
        <v>46</v>
      </c>
      <c r="AC11" s="36" t="s">
        <v>46</v>
      </c>
      <c r="AD11" s="36" t="s">
        <v>151</v>
      </c>
      <c r="AE11" s="38"/>
      <c r="AF11" s="2">
        <v>2.7704258283000001</v>
      </c>
      <c r="AG11" s="2">
        <v>5.6171071529400001</v>
      </c>
      <c r="AH11" s="2">
        <v>2.6796193599699998</v>
      </c>
      <c r="AI11" s="2">
        <v>5.9422824382800004</v>
      </c>
      <c r="AJ11" s="2">
        <v>2.64011942546</v>
      </c>
      <c r="AK11" s="2">
        <v>6.3279047012299996</v>
      </c>
      <c r="AL11" s="2">
        <v>2.5710253874500002</v>
      </c>
      <c r="AM11" s="2">
        <v>8.2816381454499997</v>
      </c>
      <c r="AN11" s="2">
        <v>2.51239062945</v>
      </c>
      <c r="AO11" s="2">
        <v>12.012063980100001</v>
      </c>
      <c r="AP11" s="2">
        <v>2.4355387051899999</v>
      </c>
      <c r="AQ11" s="2">
        <v>14.032821655299999</v>
      </c>
      <c r="AR11" s="2">
        <v>2.38344902992</v>
      </c>
      <c r="AS11" s="2">
        <v>14.756878376</v>
      </c>
      <c r="AT11" s="2">
        <v>2.2846638043700001</v>
      </c>
      <c r="AU11" s="2">
        <v>15.504288196599999</v>
      </c>
      <c r="AV11" s="2">
        <v>2.2350231170699999</v>
      </c>
      <c r="AW11" s="2">
        <v>15.8967881203</v>
      </c>
      <c r="AX11" s="2">
        <v>2.1567001819599998</v>
      </c>
      <c r="AY11" s="2">
        <v>16.0885248184</v>
      </c>
      <c r="AZ11" s="2">
        <v>2.0856489896800001</v>
      </c>
      <c r="BA11" s="2">
        <v>16.080670356799999</v>
      </c>
      <c r="BB11" s="2">
        <v>1.9565777063400001</v>
      </c>
      <c r="BC11" s="2">
        <v>16.118095397899999</v>
      </c>
      <c r="BD11" s="2">
        <v>500</v>
      </c>
      <c r="BE11" s="38"/>
      <c r="BF11" s="34" t="s">
        <v>38</v>
      </c>
      <c r="BG11" s="96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</row>
    <row r="12" spans="1:80" ht="10" x14ac:dyDescent="0.2">
      <c r="A12" s="32"/>
      <c r="B12" s="34">
        <v>3</v>
      </c>
      <c r="C12" s="34" t="s">
        <v>37</v>
      </c>
      <c r="D12" s="35" t="s">
        <v>38</v>
      </c>
      <c r="E12" s="36" t="s">
        <v>39</v>
      </c>
      <c r="F12" s="32"/>
      <c r="G12" s="37" t="s">
        <v>40</v>
      </c>
      <c r="H12" s="36" t="s">
        <v>44</v>
      </c>
      <c r="I12" s="36" t="s">
        <v>45</v>
      </c>
      <c r="J12" s="36">
        <v>500</v>
      </c>
      <c r="K12" s="36">
        <v>169</v>
      </c>
      <c r="L12" s="36" t="s">
        <v>46</v>
      </c>
      <c r="M12" s="61" t="s">
        <v>38</v>
      </c>
      <c r="N12" s="61" t="s">
        <v>38</v>
      </c>
      <c r="O12" s="61" t="s">
        <v>38</v>
      </c>
      <c r="P12" s="61" t="s">
        <v>38</v>
      </c>
      <c r="Q12" s="61" t="s">
        <v>38</v>
      </c>
      <c r="R12" s="61" t="s">
        <v>38</v>
      </c>
      <c r="S12" s="36" t="s">
        <v>71</v>
      </c>
      <c r="T12" s="34">
        <v>0.7</v>
      </c>
      <c r="U12" s="36" t="s">
        <v>153</v>
      </c>
      <c r="V12" s="36" t="s">
        <v>47</v>
      </c>
      <c r="W12" s="36">
        <v>256</v>
      </c>
      <c r="X12" s="34">
        <v>0.7</v>
      </c>
      <c r="Y12" s="36" t="s">
        <v>51</v>
      </c>
      <c r="Z12" s="36" t="s">
        <v>53</v>
      </c>
      <c r="AA12" s="36">
        <v>1E-3</v>
      </c>
      <c r="AB12" s="36" t="s">
        <v>46</v>
      </c>
      <c r="AC12" s="36" t="s">
        <v>46</v>
      </c>
      <c r="AD12" s="36" t="s">
        <v>151</v>
      </c>
      <c r="AE12" s="38"/>
      <c r="AF12" s="2">
        <v>2.8349908034000002</v>
      </c>
      <c r="AG12" s="2">
        <v>4.6028091907500004</v>
      </c>
      <c r="AH12" s="2">
        <v>2.7226388454400001</v>
      </c>
      <c r="AI12" s="2">
        <v>5.0060214996300001</v>
      </c>
      <c r="AJ12" s="2">
        <v>2.67549387614</v>
      </c>
      <c r="AK12" s="2">
        <v>5.2133965492199996</v>
      </c>
      <c r="AL12" s="2">
        <v>2.6374628861699998</v>
      </c>
      <c r="AM12" s="2">
        <v>6.2593550682099997</v>
      </c>
      <c r="AN12" s="2">
        <v>2.6093565940899999</v>
      </c>
      <c r="AO12" s="2">
        <v>7.5406978130300004</v>
      </c>
      <c r="AP12" s="2">
        <v>2.5866478919999998</v>
      </c>
      <c r="AQ12" s="2">
        <v>10.874142646799999</v>
      </c>
      <c r="AR12" s="2">
        <v>2.5597048759500001</v>
      </c>
      <c r="AS12" s="2">
        <v>12.2751464844</v>
      </c>
      <c r="AT12" s="2">
        <v>2.5014376163500001</v>
      </c>
      <c r="AU12" s="2">
        <v>13.710504054999999</v>
      </c>
      <c r="AV12" s="2">
        <v>2.4762597719800001</v>
      </c>
      <c r="AW12" s="2">
        <v>15.090318203000001</v>
      </c>
      <c r="AX12" s="2">
        <v>2.4360104084</v>
      </c>
      <c r="AY12" s="2">
        <v>15.645941257500001</v>
      </c>
      <c r="AZ12" s="2">
        <v>2.4173686186499999</v>
      </c>
      <c r="BA12" s="2">
        <v>15.8423976898</v>
      </c>
      <c r="BB12" s="2">
        <v>2.3603250026699998</v>
      </c>
      <c r="BC12" s="2">
        <v>16.118095397899999</v>
      </c>
      <c r="BD12" s="2">
        <v>500</v>
      </c>
      <c r="BE12" s="38"/>
      <c r="BF12" s="34" t="s">
        <v>38</v>
      </c>
      <c r="BG12" s="96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</row>
    <row r="13" spans="1:80" ht="10" x14ac:dyDescent="0.2">
      <c r="A13" s="32"/>
      <c r="B13" s="34">
        <v>4</v>
      </c>
      <c r="C13" s="34" t="s">
        <v>37</v>
      </c>
      <c r="D13" s="35" t="s">
        <v>38</v>
      </c>
      <c r="E13" s="36" t="s">
        <v>39</v>
      </c>
      <c r="F13" s="32"/>
      <c r="G13" s="37" t="s">
        <v>40</v>
      </c>
      <c r="H13" s="36" t="s">
        <v>44</v>
      </c>
      <c r="I13" s="36" t="s">
        <v>45</v>
      </c>
      <c r="J13" s="36">
        <v>500</v>
      </c>
      <c r="K13" s="36">
        <v>169</v>
      </c>
      <c r="L13" s="36" t="s">
        <v>46</v>
      </c>
      <c r="M13" s="61" t="s">
        <v>38</v>
      </c>
      <c r="N13" s="61" t="s">
        <v>38</v>
      </c>
      <c r="O13" s="61" t="s">
        <v>38</v>
      </c>
      <c r="P13" s="61" t="s">
        <v>38</v>
      </c>
      <c r="Q13" s="61" t="s">
        <v>38</v>
      </c>
      <c r="R13" s="61" t="s">
        <v>38</v>
      </c>
      <c r="S13" s="36" t="s">
        <v>71</v>
      </c>
      <c r="T13" s="34">
        <v>0.8</v>
      </c>
      <c r="U13" s="36" t="s">
        <v>153</v>
      </c>
      <c r="V13" s="36" t="s">
        <v>47</v>
      </c>
      <c r="W13" s="36">
        <v>256</v>
      </c>
      <c r="X13" s="34">
        <v>0.8</v>
      </c>
      <c r="Y13" s="36" t="s">
        <v>51</v>
      </c>
      <c r="Z13" s="36" t="s">
        <v>53</v>
      </c>
      <c r="AA13" s="36">
        <v>1E-3</v>
      </c>
      <c r="AB13" s="36" t="s">
        <v>46</v>
      </c>
      <c r="AC13" s="36" t="s">
        <v>46</v>
      </c>
      <c r="AD13" s="36" t="s">
        <v>151</v>
      </c>
      <c r="AE13" s="38"/>
      <c r="AF13" s="4">
        <v>3.0290940000000002</v>
      </c>
      <c r="AG13" s="4">
        <v>4.1385529999999999</v>
      </c>
      <c r="AH13" s="4">
        <v>2.8132130000000002</v>
      </c>
      <c r="AI13" s="4">
        <v>4.4845259999999998</v>
      </c>
      <c r="AJ13" s="4">
        <v>2.7129880000000002</v>
      </c>
      <c r="AK13" s="4">
        <v>4.8774649999999999</v>
      </c>
      <c r="AL13" s="4">
        <v>2.6448140000000002</v>
      </c>
      <c r="AM13" s="4">
        <v>6.5286090000000003</v>
      </c>
      <c r="AN13" s="4">
        <v>2.6330849999999999</v>
      </c>
      <c r="AO13" s="4">
        <v>8.385764</v>
      </c>
      <c r="AP13" s="4">
        <v>2.6231080000000002</v>
      </c>
      <c r="AQ13" s="4">
        <v>9.8485980000000009</v>
      </c>
      <c r="AR13" s="4">
        <v>2.6223540000000001</v>
      </c>
      <c r="AS13" s="4">
        <v>11.06724</v>
      </c>
      <c r="AT13" s="4">
        <v>2.616088</v>
      </c>
      <c r="AU13" s="4">
        <v>12.737080000000001</v>
      </c>
      <c r="AV13" s="4">
        <v>2.6131929999999999</v>
      </c>
      <c r="AW13" s="4">
        <v>13.977410000000001</v>
      </c>
      <c r="AX13" s="4">
        <v>2.6001400000000001</v>
      </c>
      <c r="AY13" s="4">
        <v>14.44905</v>
      </c>
      <c r="AZ13" s="4">
        <v>2.5912419999999998</v>
      </c>
      <c r="BA13" s="4">
        <v>14.07643</v>
      </c>
      <c r="BB13" s="4">
        <v>2.588336</v>
      </c>
      <c r="BC13" s="4">
        <v>13.904070000000001</v>
      </c>
      <c r="BD13" s="2">
        <v>500</v>
      </c>
      <c r="BE13" s="38"/>
      <c r="BF13" s="34" t="s">
        <v>38</v>
      </c>
      <c r="BG13" s="96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</row>
    <row r="14" spans="1:80" ht="10" x14ac:dyDescent="0.2">
      <c r="A14" s="32"/>
      <c r="B14" s="34">
        <v>5</v>
      </c>
      <c r="C14" s="34" t="s">
        <v>37</v>
      </c>
      <c r="D14" s="35" t="s">
        <v>38</v>
      </c>
      <c r="E14" s="36" t="s">
        <v>39</v>
      </c>
      <c r="F14" s="32"/>
      <c r="G14" s="37" t="s">
        <v>40</v>
      </c>
      <c r="H14" s="36" t="s">
        <v>44</v>
      </c>
      <c r="I14" s="36" t="s">
        <v>45</v>
      </c>
      <c r="J14" s="36">
        <v>500</v>
      </c>
      <c r="K14" s="36">
        <v>169</v>
      </c>
      <c r="L14" s="36" t="s">
        <v>46</v>
      </c>
      <c r="M14" s="61" t="s">
        <v>38</v>
      </c>
      <c r="N14" s="61" t="s">
        <v>38</v>
      </c>
      <c r="O14" s="61" t="s">
        <v>38</v>
      </c>
      <c r="P14" s="61" t="s">
        <v>38</v>
      </c>
      <c r="Q14" s="61" t="s">
        <v>38</v>
      </c>
      <c r="R14" s="61" t="s">
        <v>38</v>
      </c>
      <c r="S14" s="36" t="s">
        <v>71</v>
      </c>
      <c r="T14" s="34">
        <v>0.4</v>
      </c>
      <c r="U14" s="36" t="s">
        <v>153</v>
      </c>
      <c r="V14" s="36" t="s">
        <v>47</v>
      </c>
      <c r="W14" s="36">
        <v>256</v>
      </c>
      <c r="X14" s="34">
        <v>0.4</v>
      </c>
      <c r="Y14" s="36" t="s">
        <v>51</v>
      </c>
      <c r="Z14" s="34" t="s">
        <v>60</v>
      </c>
      <c r="AA14" s="36">
        <v>1E-3</v>
      </c>
      <c r="AB14" s="36" t="s">
        <v>46</v>
      </c>
      <c r="AC14" s="36" t="s">
        <v>46</v>
      </c>
      <c r="AD14" s="36" t="s">
        <v>151</v>
      </c>
      <c r="AE14" s="38"/>
      <c r="AF14" s="2">
        <v>3.5283984180000001</v>
      </c>
      <c r="AG14" s="4">
        <v>3.7887548209999999</v>
      </c>
      <c r="AH14" s="4">
        <v>3.2255597589999998</v>
      </c>
      <c r="AI14" s="4">
        <v>4.0507841109999996</v>
      </c>
      <c r="AJ14" s="2">
        <v>2.979815849</v>
      </c>
      <c r="AK14" s="2">
        <v>4.533646107</v>
      </c>
      <c r="AL14" s="2">
        <v>2.7536535579999999</v>
      </c>
      <c r="AM14" s="2">
        <v>5.9743132589999997</v>
      </c>
      <c r="AN14" s="2">
        <v>2.699225378</v>
      </c>
      <c r="AO14" s="2">
        <v>6.7993226050000004</v>
      </c>
      <c r="AP14" s="2">
        <v>2.6592085999999999</v>
      </c>
      <c r="AQ14" s="2">
        <v>7.4157705309999997</v>
      </c>
      <c r="AR14" s="2">
        <v>2.6322866920000001</v>
      </c>
      <c r="AS14" s="2">
        <v>7.801278591</v>
      </c>
      <c r="AT14" s="2">
        <v>2.5851189450000001</v>
      </c>
      <c r="AU14" s="2">
        <v>8.6130533220000007</v>
      </c>
      <c r="AV14" s="2">
        <v>2.5268617789999999</v>
      </c>
      <c r="AW14" s="2">
        <v>9.3186464309999995</v>
      </c>
      <c r="AX14" s="2">
        <v>2.4417856059999998</v>
      </c>
      <c r="AY14" s="2">
        <v>9.9047656059999998</v>
      </c>
      <c r="AZ14" s="2">
        <v>2.3589829290000002</v>
      </c>
      <c r="BA14" s="2">
        <v>10.34243107</v>
      </c>
      <c r="BB14" s="2">
        <v>2.1028685569999999</v>
      </c>
      <c r="BC14" s="2">
        <v>10.608074670000001</v>
      </c>
      <c r="BD14" s="2">
        <v>500</v>
      </c>
      <c r="BE14" s="38"/>
      <c r="BF14" s="34" t="s">
        <v>38</v>
      </c>
      <c r="BG14" s="96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</row>
    <row r="15" spans="1:80" ht="10" x14ac:dyDescent="0.2">
      <c r="A15" s="32"/>
      <c r="B15" s="34">
        <v>6</v>
      </c>
      <c r="C15" s="34" t="s">
        <v>37</v>
      </c>
      <c r="D15" s="35" t="s">
        <v>38</v>
      </c>
      <c r="E15" s="36" t="s">
        <v>39</v>
      </c>
      <c r="F15" s="32"/>
      <c r="G15" s="37" t="s">
        <v>40</v>
      </c>
      <c r="H15" s="36" t="s">
        <v>44</v>
      </c>
      <c r="I15" s="36" t="s">
        <v>45</v>
      </c>
      <c r="J15" s="36">
        <v>500</v>
      </c>
      <c r="K15" s="36">
        <v>169</v>
      </c>
      <c r="L15" s="36" t="s">
        <v>46</v>
      </c>
      <c r="M15" s="61" t="s">
        <v>38</v>
      </c>
      <c r="N15" s="61" t="s">
        <v>38</v>
      </c>
      <c r="O15" s="61" t="s">
        <v>38</v>
      </c>
      <c r="P15" s="61" t="s">
        <v>38</v>
      </c>
      <c r="Q15" s="61" t="s">
        <v>38</v>
      </c>
      <c r="R15" s="61" t="s">
        <v>38</v>
      </c>
      <c r="S15" s="36" t="s">
        <v>71</v>
      </c>
      <c r="T15" s="34">
        <v>0.5</v>
      </c>
      <c r="U15" s="36" t="s">
        <v>153</v>
      </c>
      <c r="V15" s="36" t="s">
        <v>47</v>
      </c>
      <c r="W15" s="36">
        <v>256</v>
      </c>
      <c r="X15" s="34">
        <v>0.5</v>
      </c>
      <c r="Y15" s="36" t="s">
        <v>51</v>
      </c>
      <c r="Z15" s="34" t="s">
        <v>60</v>
      </c>
      <c r="AA15" s="36">
        <v>1E-3</v>
      </c>
      <c r="AB15" s="36" t="s">
        <v>46</v>
      </c>
      <c r="AC15" s="36" t="s">
        <v>46</v>
      </c>
      <c r="AD15" s="36" t="s">
        <v>151</v>
      </c>
      <c r="AE15" s="38"/>
      <c r="AF15" s="4">
        <v>3.4953280000000002</v>
      </c>
      <c r="AG15" s="4">
        <v>3.9640740000000001</v>
      </c>
      <c r="AH15" s="4">
        <v>3.213031</v>
      </c>
      <c r="AI15" s="4">
        <v>4.2577199999999999</v>
      </c>
      <c r="AJ15" s="4">
        <v>3.0084550000000001</v>
      </c>
      <c r="AK15" s="4">
        <v>4.689775</v>
      </c>
      <c r="AL15" s="4">
        <v>2.8059889999999998</v>
      </c>
      <c r="AM15" s="4">
        <v>5.8232390000000001</v>
      </c>
      <c r="AN15" s="4">
        <v>2.7511920000000001</v>
      </c>
      <c r="AO15" s="4">
        <v>6.4759229999999999</v>
      </c>
      <c r="AP15" s="4">
        <v>2.6942750000000002</v>
      </c>
      <c r="AQ15" s="4">
        <v>6.9283489999999999</v>
      </c>
      <c r="AR15" s="4">
        <v>2.6811039999999999</v>
      </c>
      <c r="AS15" s="4">
        <v>7.2315300000000002</v>
      </c>
      <c r="AT15" s="4">
        <v>2.6405059999999998</v>
      </c>
      <c r="AU15" s="4">
        <v>7.8682080000000001</v>
      </c>
      <c r="AV15" s="4">
        <v>2.6204890000000001</v>
      </c>
      <c r="AW15" s="4">
        <v>8.384169</v>
      </c>
      <c r="AX15" s="4">
        <v>2.5903170000000002</v>
      </c>
      <c r="AY15" s="4">
        <v>8.9039370000000009</v>
      </c>
      <c r="AZ15" s="4">
        <v>2.5573760000000001</v>
      </c>
      <c r="BA15" s="4">
        <v>9.4503299999999992</v>
      </c>
      <c r="BB15" s="4">
        <v>2.422628</v>
      </c>
      <c r="BC15" s="4">
        <v>10.435180000000001</v>
      </c>
      <c r="BD15" s="2">
        <v>500</v>
      </c>
      <c r="BE15" s="38"/>
      <c r="BF15" s="34" t="s">
        <v>38</v>
      </c>
      <c r="BG15" s="96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</row>
    <row r="16" spans="1:80" ht="10" x14ac:dyDescent="0.2">
      <c r="A16" s="32"/>
      <c r="B16" s="34">
        <v>7</v>
      </c>
      <c r="C16" s="34" t="s">
        <v>37</v>
      </c>
      <c r="D16" s="35" t="s">
        <v>38</v>
      </c>
      <c r="E16" s="36" t="s">
        <v>39</v>
      </c>
      <c r="F16" s="32"/>
      <c r="G16" s="37" t="s">
        <v>40</v>
      </c>
      <c r="H16" s="36" t="s">
        <v>44</v>
      </c>
      <c r="I16" s="36" t="s">
        <v>45</v>
      </c>
      <c r="J16" s="36">
        <v>500</v>
      </c>
      <c r="K16" s="36">
        <v>169</v>
      </c>
      <c r="L16" s="36" t="s">
        <v>46</v>
      </c>
      <c r="M16" s="61" t="s">
        <v>38</v>
      </c>
      <c r="N16" s="61" t="s">
        <v>38</v>
      </c>
      <c r="O16" s="61" t="s">
        <v>38</v>
      </c>
      <c r="P16" s="61" t="s">
        <v>38</v>
      </c>
      <c r="Q16" s="61" t="s">
        <v>38</v>
      </c>
      <c r="R16" s="61" t="s">
        <v>38</v>
      </c>
      <c r="S16" s="36" t="s">
        <v>71</v>
      </c>
      <c r="T16" s="34">
        <v>0.6</v>
      </c>
      <c r="U16" s="36" t="s">
        <v>153</v>
      </c>
      <c r="V16" s="36" t="s">
        <v>47</v>
      </c>
      <c r="W16" s="36">
        <v>256</v>
      </c>
      <c r="X16" s="34">
        <v>0.6</v>
      </c>
      <c r="Y16" s="36" t="s">
        <v>51</v>
      </c>
      <c r="Z16" s="34" t="s">
        <v>60</v>
      </c>
      <c r="AA16" s="36">
        <v>1E-3</v>
      </c>
      <c r="AB16" s="36" t="s">
        <v>46</v>
      </c>
      <c r="AC16" s="36" t="s">
        <v>46</v>
      </c>
      <c r="AD16" s="36" t="s">
        <v>151</v>
      </c>
      <c r="AE16" s="38"/>
      <c r="AF16" s="4">
        <v>3.4798149999999999</v>
      </c>
      <c r="AG16" s="4">
        <v>3.8747889999999998</v>
      </c>
      <c r="AH16" s="4">
        <v>3.2422339999999998</v>
      </c>
      <c r="AI16" s="4">
        <v>4.0990019999999996</v>
      </c>
      <c r="AJ16" s="4">
        <v>3.0547629999999999</v>
      </c>
      <c r="AK16" s="4">
        <v>4.4131869999999997</v>
      </c>
      <c r="AL16" s="4">
        <v>2.9217819999999999</v>
      </c>
      <c r="AM16" s="4">
        <v>5.1846480000000001</v>
      </c>
      <c r="AN16" s="4">
        <v>2.7835809999999999</v>
      </c>
      <c r="AO16" s="4">
        <v>5.7148839999999996</v>
      </c>
      <c r="AP16" s="4">
        <v>2.7438009999999999</v>
      </c>
      <c r="AQ16" s="4">
        <v>6.1377410000000001</v>
      </c>
      <c r="AR16" s="4">
        <v>2.6851289999999999</v>
      </c>
      <c r="AS16" s="4">
        <v>6.5019790000000004</v>
      </c>
      <c r="AT16" s="4">
        <v>2.6664129999999999</v>
      </c>
      <c r="AU16" s="4">
        <v>7.2114349999999998</v>
      </c>
      <c r="AV16" s="4">
        <v>2.6367229999999999</v>
      </c>
      <c r="AW16" s="4">
        <v>7.783137</v>
      </c>
      <c r="AX16" s="4">
        <v>2.6450550000000002</v>
      </c>
      <c r="AY16" s="4">
        <v>8.3394940000000002</v>
      </c>
      <c r="AZ16" s="4">
        <v>2.6346370000000001</v>
      </c>
      <c r="BA16" s="4">
        <v>8.7377380000000002</v>
      </c>
      <c r="BB16" s="4">
        <v>2.619262</v>
      </c>
      <c r="BC16" s="4">
        <v>9.9366669999999999</v>
      </c>
      <c r="BD16" s="2">
        <v>500</v>
      </c>
      <c r="BE16" s="38"/>
      <c r="BF16" s="34" t="s">
        <v>38</v>
      </c>
      <c r="BG16" s="96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</row>
    <row r="17" spans="1:81" ht="10" x14ac:dyDescent="0.2">
      <c r="A17" s="32"/>
      <c r="B17" s="34">
        <v>8</v>
      </c>
      <c r="C17" s="34" t="s">
        <v>37</v>
      </c>
      <c r="D17" s="35" t="s">
        <v>38</v>
      </c>
      <c r="E17" s="36" t="s">
        <v>39</v>
      </c>
      <c r="F17" s="32"/>
      <c r="G17" s="37" t="s">
        <v>40</v>
      </c>
      <c r="H17" s="36" t="s">
        <v>44</v>
      </c>
      <c r="I17" s="36" t="s">
        <v>45</v>
      </c>
      <c r="J17" s="36">
        <v>500</v>
      </c>
      <c r="K17" s="36">
        <v>169</v>
      </c>
      <c r="L17" s="36" t="s">
        <v>46</v>
      </c>
      <c r="M17" s="61" t="s">
        <v>38</v>
      </c>
      <c r="N17" s="61" t="s">
        <v>38</v>
      </c>
      <c r="O17" s="61" t="s">
        <v>38</v>
      </c>
      <c r="P17" s="61" t="s">
        <v>38</v>
      </c>
      <c r="Q17" s="61" t="s">
        <v>38</v>
      </c>
      <c r="R17" s="61" t="s">
        <v>38</v>
      </c>
      <c r="S17" s="36" t="s">
        <v>71</v>
      </c>
      <c r="T17" s="34">
        <v>0.7</v>
      </c>
      <c r="U17" s="36" t="s">
        <v>153</v>
      </c>
      <c r="V17" s="36" t="s">
        <v>47</v>
      </c>
      <c r="W17" s="36">
        <v>256</v>
      </c>
      <c r="X17" s="34">
        <v>0.7</v>
      </c>
      <c r="Y17" s="36" t="s">
        <v>51</v>
      </c>
      <c r="Z17" s="34" t="s">
        <v>60</v>
      </c>
      <c r="AA17" s="36">
        <v>1E-3</v>
      </c>
      <c r="AB17" s="36" t="s">
        <v>46</v>
      </c>
      <c r="AC17" s="36" t="s">
        <v>46</v>
      </c>
      <c r="AD17" s="36" t="s">
        <v>151</v>
      </c>
      <c r="AE17" s="38"/>
      <c r="AF17" s="4">
        <v>3.5475720000000002</v>
      </c>
      <c r="AG17" s="4">
        <v>3.790718</v>
      </c>
      <c r="AH17" s="4">
        <v>3.334136</v>
      </c>
      <c r="AI17" s="4">
        <v>3.9019409999999999</v>
      </c>
      <c r="AJ17" s="4">
        <v>3.207071</v>
      </c>
      <c r="AK17" s="4">
        <v>4.0343840000000002</v>
      </c>
      <c r="AL17" s="4">
        <v>2.9906259999999998</v>
      </c>
      <c r="AM17" s="4">
        <v>4.4351979999999998</v>
      </c>
      <c r="AN17" s="4">
        <v>2.8751760000000002</v>
      </c>
      <c r="AO17" s="4">
        <v>4.8059830000000003</v>
      </c>
      <c r="AP17" s="4">
        <v>2.7907739999999999</v>
      </c>
      <c r="AQ17" s="4">
        <v>5.1818660000000003</v>
      </c>
      <c r="AR17" s="4">
        <v>2.729819</v>
      </c>
      <c r="AS17" s="4">
        <v>5.5850400000000002</v>
      </c>
      <c r="AT17" s="4">
        <v>2.6729189999999998</v>
      </c>
      <c r="AU17" s="4">
        <v>6.2797530000000004</v>
      </c>
      <c r="AV17" s="4">
        <v>2.662728</v>
      </c>
      <c r="AW17" s="4">
        <v>6.9541190000000004</v>
      </c>
      <c r="AX17" s="4">
        <v>2.6496499999999998</v>
      </c>
      <c r="AY17" s="4">
        <v>7.5139259999999997</v>
      </c>
      <c r="AZ17" s="4">
        <v>2.6463459999999999</v>
      </c>
      <c r="BA17" s="4">
        <v>7.9767089999999996</v>
      </c>
      <c r="BB17" s="4">
        <v>2.6321690000000002</v>
      </c>
      <c r="BC17" s="4">
        <v>9.2503670000000007</v>
      </c>
      <c r="BD17" s="2">
        <v>500</v>
      </c>
      <c r="BE17" s="38"/>
      <c r="BF17" s="34" t="s">
        <v>38</v>
      </c>
      <c r="BG17" s="96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</row>
    <row r="18" spans="1:81" ht="10" x14ac:dyDescent="0.2">
      <c r="A18" s="32"/>
      <c r="B18" s="34">
        <v>9</v>
      </c>
      <c r="C18" s="34" t="s">
        <v>37</v>
      </c>
      <c r="D18" s="35" t="s">
        <v>38</v>
      </c>
      <c r="E18" s="36" t="s">
        <v>39</v>
      </c>
      <c r="F18" s="32"/>
      <c r="G18" s="37" t="s">
        <v>40</v>
      </c>
      <c r="H18" s="36" t="s">
        <v>44</v>
      </c>
      <c r="I18" s="36" t="s">
        <v>45</v>
      </c>
      <c r="J18" s="36">
        <v>500</v>
      </c>
      <c r="K18" s="36">
        <v>169</v>
      </c>
      <c r="L18" s="36" t="s">
        <v>46</v>
      </c>
      <c r="M18" s="61" t="s">
        <v>38</v>
      </c>
      <c r="N18" s="61" t="s">
        <v>38</v>
      </c>
      <c r="O18" s="61" t="s">
        <v>38</v>
      </c>
      <c r="P18" s="61" t="s">
        <v>38</v>
      </c>
      <c r="Q18" s="61" t="s">
        <v>38</v>
      </c>
      <c r="R18" s="61" t="s">
        <v>38</v>
      </c>
      <c r="S18" s="36" t="s">
        <v>71</v>
      </c>
      <c r="T18" s="34">
        <v>0.8</v>
      </c>
      <c r="U18" s="36" t="s">
        <v>153</v>
      </c>
      <c r="V18" s="36" t="s">
        <v>47</v>
      </c>
      <c r="W18" s="36">
        <v>256</v>
      </c>
      <c r="X18" s="34">
        <v>0.8</v>
      </c>
      <c r="Y18" s="36" t="s">
        <v>51</v>
      </c>
      <c r="Z18" s="34" t="s">
        <v>60</v>
      </c>
      <c r="AA18" s="36">
        <v>1E-3</v>
      </c>
      <c r="AB18" s="36" t="s">
        <v>46</v>
      </c>
      <c r="AC18" s="36" t="s">
        <v>46</v>
      </c>
      <c r="AD18" s="36" t="s">
        <v>151</v>
      </c>
      <c r="AE18" s="38"/>
      <c r="AF18" s="4">
        <v>3.8804479999999999</v>
      </c>
      <c r="AG18" s="4">
        <v>3.7346349999999999</v>
      </c>
      <c r="AH18" s="4">
        <v>3.5518939999999999</v>
      </c>
      <c r="AI18" s="4">
        <v>3.7964869999999999</v>
      </c>
      <c r="AJ18" s="4">
        <v>3.3818679999999999</v>
      </c>
      <c r="AK18" s="4">
        <v>3.8385750000000001</v>
      </c>
      <c r="AL18" s="4">
        <v>3.1653470000000001</v>
      </c>
      <c r="AM18" s="4">
        <v>3.980448</v>
      </c>
      <c r="AN18" s="4">
        <v>2.97201</v>
      </c>
      <c r="AO18" s="4">
        <v>4.1739290000000002</v>
      </c>
      <c r="AP18" s="4">
        <v>2.8690030000000002</v>
      </c>
      <c r="AQ18" s="4">
        <v>4.448766</v>
      </c>
      <c r="AR18" s="4">
        <v>2.8004259999999999</v>
      </c>
      <c r="AS18" s="4">
        <v>4.7556560000000001</v>
      </c>
      <c r="AT18" s="4">
        <v>2.726588</v>
      </c>
      <c r="AU18" s="4">
        <v>5.4327649999999998</v>
      </c>
      <c r="AV18" s="4">
        <v>2.6850939999999999</v>
      </c>
      <c r="AW18" s="4">
        <v>6.0484559999999998</v>
      </c>
      <c r="AX18" s="4">
        <v>2.66147</v>
      </c>
      <c r="AY18" s="4">
        <v>6.6395790000000003</v>
      </c>
      <c r="AZ18" s="4">
        <v>2.6486499999999999</v>
      </c>
      <c r="BA18" s="4">
        <v>7.130185</v>
      </c>
      <c r="BB18" s="4">
        <v>2.6326740000000002</v>
      </c>
      <c r="BC18" s="4">
        <v>8.5470740000000003</v>
      </c>
      <c r="BD18" s="2">
        <v>500</v>
      </c>
      <c r="BE18" s="38"/>
      <c r="BF18" s="34" t="s">
        <v>38</v>
      </c>
      <c r="BG18" s="96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</row>
    <row r="19" spans="1:81" ht="10" x14ac:dyDescent="0.2">
      <c r="A19" s="32"/>
      <c r="B19" s="34">
        <v>10</v>
      </c>
      <c r="C19" s="34" t="s">
        <v>37</v>
      </c>
      <c r="D19" s="35" t="s">
        <v>38</v>
      </c>
      <c r="E19" s="36" t="s">
        <v>39</v>
      </c>
      <c r="F19" s="32"/>
      <c r="G19" s="37" t="s">
        <v>40</v>
      </c>
      <c r="H19" s="36" t="s">
        <v>44</v>
      </c>
      <c r="I19" s="36" t="s">
        <v>45</v>
      </c>
      <c r="J19" s="36">
        <v>500</v>
      </c>
      <c r="K19" s="34">
        <v>100</v>
      </c>
      <c r="L19" s="36" t="s">
        <v>46</v>
      </c>
      <c r="M19" s="61" t="s">
        <v>38</v>
      </c>
      <c r="N19" s="61" t="s">
        <v>38</v>
      </c>
      <c r="O19" s="61" t="s">
        <v>38</v>
      </c>
      <c r="P19" s="61" t="s">
        <v>38</v>
      </c>
      <c r="Q19" s="61" t="s">
        <v>38</v>
      </c>
      <c r="R19" s="61" t="s">
        <v>38</v>
      </c>
      <c r="S19" s="36" t="s">
        <v>71</v>
      </c>
      <c r="T19" s="34">
        <v>0.7</v>
      </c>
      <c r="U19" s="36" t="s">
        <v>153</v>
      </c>
      <c r="V19" s="36" t="s">
        <v>47</v>
      </c>
      <c r="W19" s="36">
        <v>256</v>
      </c>
      <c r="X19" s="34">
        <v>0.5</v>
      </c>
      <c r="Y19" s="36" t="s">
        <v>51</v>
      </c>
      <c r="Z19" s="36" t="s">
        <v>53</v>
      </c>
      <c r="AA19" s="36">
        <v>1E-3</v>
      </c>
      <c r="AB19" s="36" t="s">
        <v>46</v>
      </c>
      <c r="AC19" s="36" t="s">
        <v>46</v>
      </c>
      <c r="AD19" s="36" t="s">
        <v>151</v>
      </c>
      <c r="AE19" s="38"/>
      <c r="AF19" s="4">
        <v>2.7738969999999998</v>
      </c>
      <c r="AG19" s="4">
        <v>4.9196970000000002</v>
      </c>
      <c r="AH19" s="4">
        <v>2.6797680000000001</v>
      </c>
      <c r="AI19" s="4">
        <v>5.3045749999999998</v>
      </c>
      <c r="AJ19" s="4">
        <v>2.6416240000000002</v>
      </c>
      <c r="AK19" s="4">
        <v>5.6202319999999997</v>
      </c>
      <c r="AL19" s="4">
        <v>2.5920559999999999</v>
      </c>
      <c r="AM19" s="4">
        <v>7.6351829999999996</v>
      </c>
      <c r="AN19" s="4">
        <v>2.525188</v>
      </c>
      <c r="AO19" s="4">
        <v>10.634729999999999</v>
      </c>
      <c r="AP19" s="4">
        <v>2.4294910000000001</v>
      </c>
      <c r="AQ19" s="4">
        <v>13.212</v>
      </c>
      <c r="AR19" s="4">
        <v>2.3840140000000001</v>
      </c>
      <c r="AS19" s="4">
        <v>14.008240000000001</v>
      </c>
      <c r="AT19" s="4">
        <v>2.301612</v>
      </c>
      <c r="AU19" s="4">
        <v>14.83938</v>
      </c>
      <c r="AV19" s="4">
        <v>2.270886</v>
      </c>
      <c r="AW19" s="4">
        <v>15.33488</v>
      </c>
      <c r="AX19" s="4">
        <v>2.2639619999999998</v>
      </c>
      <c r="AY19" s="4">
        <v>15.80499</v>
      </c>
      <c r="AZ19" s="4">
        <v>2.1697739999999999</v>
      </c>
      <c r="BA19" s="4">
        <v>16.08061</v>
      </c>
      <c r="BB19" s="4">
        <v>2.113896</v>
      </c>
      <c r="BC19" s="4">
        <v>16.118099999999998</v>
      </c>
      <c r="BD19" s="2">
        <v>500</v>
      </c>
      <c r="BE19" s="38"/>
      <c r="BF19" s="34" t="s">
        <v>38</v>
      </c>
      <c r="BG19" s="96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</row>
    <row r="20" spans="1:81" ht="10" x14ac:dyDescent="0.2">
      <c r="A20" s="32"/>
      <c r="B20" s="34">
        <v>11</v>
      </c>
      <c r="C20" s="34" t="s">
        <v>37</v>
      </c>
      <c r="D20" s="35" t="s">
        <v>38</v>
      </c>
      <c r="E20" s="36" t="s">
        <v>39</v>
      </c>
      <c r="F20" s="32"/>
      <c r="G20" s="37" t="s">
        <v>40</v>
      </c>
      <c r="H20" s="36" t="s">
        <v>44</v>
      </c>
      <c r="I20" s="36" t="s">
        <v>45</v>
      </c>
      <c r="J20" s="36">
        <v>500</v>
      </c>
      <c r="K20" s="36">
        <v>169</v>
      </c>
      <c r="L20" s="36" t="s">
        <v>46</v>
      </c>
      <c r="M20" s="61" t="s">
        <v>38</v>
      </c>
      <c r="N20" s="61" t="s">
        <v>38</v>
      </c>
      <c r="O20" s="61" t="s">
        <v>38</v>
      </c>
      <c r="P20" s="61" t="s">
        <v>38</v>
      </c>
      <c r="Q20" s="61" t="s">
        <v>38</v>
      </c>
      <c r="R20" s="61" t="s">
        <v>38</v>
      </c>
      <c r="S20" s="36" t="s">
        <v>71</v>
      </c>
      <c r="T20" s="34">
        <v>0.5</v>
      </c>
      <c r="U20" s="36" t="s">
        <v>169</v>
      </c>
      <c r="V20" s="36" t="s">
        <v>47</v>
      </c>
      <c r="W20" s="36">
        <v>512</v>
      </c>
      <c r="X20" s="34">
        <v>0.5</v>
      </c>
      <c r="Y20" s="36" t="s">
        <v>51</v>
      </c>
      <c r="Z20" s="36" t="s">
        <v>53</v>
      </c>
      <c r="AA20" s="36">
        <v>1E-3</v>
      </c>
      <c r="AB20" s="36" t="s">
        <v>46</v>
      </c>
      <c r="AC20" s="36" t="s">
        <v>46</v>
      </c>
      <c r="AD20" s="36" t="s">
        <v>151</v>
      </c>
      <c r="AE20" s="38"/>
      <c r="AF20" s="4">
        <v>2.6834769999999999</v>
      </c>
      <c r="AG20" s="4">
        <v>5.9962869999999997</v>
      </c>
      <c r="AH20" s="4">
        <v>2.5393810000000001</v>
      </c>
      <c r="AI20" s="4">
        <v>7.150347</v>
      </c>
      <c r="AJ20" s="4">
        <v>2.4016060000000001</v>
      </c>
      <c r="AK20" s="4">
        <v>8.6305510000000005</v>
      </c>
      <c r="AL20" s="4">
        <v>2.124047</v>
      </c>
      <c r="AM20" s="4">
        <v>13.15804</v>
      </c>
      <c r="AN20" s="4">
        <v>1.9049670000000001</v>
      </c>
      <c r="AO20" s="4">
        <v>14.98995</v>
      </c>
      <c r="AP20" s="4">
        <v>1.647875</v>
      </c>
      <c r="AQ20" s="4">
        <v>15.88871</v>
      </c>
      <c r="AR20" s="4">
        <v>1.564047</v>
      </c>
      <c r="AS20" s="4">
        <v>15.87744</v>
      </c>
      <c r="AT20" s="4">
        <v>1.3901030000000001</v>
      </c>
      <c r="AU20" s="4">
        <v>15.959820000000001</v>
      </c>
      <c r="AV20" s="4">
        <v>1.296354</v>
      </c>
      <c r="AW20" s="4">
        <v>16.08268</v>
      </c>
      <c r="AX20" s="4">
        <v>1.1901299999999999</v>
      </c>
      <c r="AY20" s="4">
        <v>16.057960000000001</v>
      </c>
      <c r="AZ20" s="4">
        <v>1.147133</v>
      </c>
      <c r="BA20" s="4">
        <v>16.112100000000002</v>
      </c>
      <c r="BB20" s="4">
        <v>1.014732</v>
      </c>
      <c r="BC20" s="4">
        <v>16.118099999999998</v>
      </c>
      <c r="BD20" s="2">
        <v>500</v>
      </c>
      <c r="BE20" s="38"/>
      <c r="BF20" s="34" t="s">
        <v>38</v>
      </c>
      <c r="BG20" s="96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</row>
    <row r="21" spans="1:81" ht="10" x14ac:dyDescent="0.2">
      <c r="A21" s="32"/>
      <c r="B21" s="34">
        <v>12</v>
      </c>
      <c r="C21" s="34" t="s">
        <v>37</v>
      </c>
      <c r="D21" s="35" t="s">
        <v>38</v>
      </c>
      <c r="E21" s="36" t="s">
        <v>39</v>
      </c>
      <c r="F21" s="32"/>
      <c r="G21" s="37" t="s">
        <v>40</v>
      </c>
      <c r="H21" s="36" t="s">
        <v>44</v>
      </c>
      <c r="I21" s="36" t="s">
        <v>45</v>
      </c>
      <c r="J21" s="34">
        <v>5000</v>
      </c>
      <c r="K21" s="34">
        <v>512</v>
      </c>
      <c r="L21" s="36" t="s">
        <v>46</v>
      </c>
      <c r="M21" s="61" t="s">
        <v>38</v>
      </c>
      <c r="N21" s="61" t="s">
        <v>38</v>
      </c>
      <c r="O21" s="61" t="s">
        <v>38</v>
      </c>
      <c r="P21" s="61" t="s">
        <v>38</v>
      </c>
      <c r="Q21" s="61" t="s">
        <v>38</v>
      </c>
      <c r="R21" s="61" t="s">
        <v>38</v>
      </c>
      <c r="S21" s="36" t="s">
        <v>71</v>
      </c>
      <c r="T21" s="34">
        <v>0.5</v>
      </c>
      <c r="U21" s="36" t="s">
        <v>169</v>
      </c>
      <c r="V21" s="36" t="s">
        <v>47</v>
      </c>
      <c r="W21" s="36">
        <v>512</v>
      </c>
      <c r="X21" s="34">
        <v>0.5</v>
      </c>
      <c r="Y21" s="36" t="s">
        <v>51</v>
      </c>
      <c r="Z21" s="36" t="s">
        <v>53</v>
      </c>
      <c r="AA21" s="36">
        <v>1E-3</v>
      </c>
      <c r="AB21" s="36" t="s">
        <v>46</v>
      </c>
      <c r="AC21" s="36" t="s">
        <v>46</v>
      </c>
      <c r="AD21" s="36" t="s">
        <v>151</v>
      </c>
      <c r="AE21" s="38"/>
      <c r="AF21" s="4">
        <v>2.779239</v>
      </c>
      <c r="AG21" s="4">
        <v>5.780951</v>
      </c>
      <c r="AH21" s="4">
        <v>2.6734879999999999</v>
      </c>
      <c r="AI21" s="4">
        <v>6.0984699999999998</v>
      </c>
      <c r="AJ21" s="4">
        <v>2.57559</v>
      </c>
      <c r="AK21" s="4">
        <v>6.5990339999999996</v>
      </c>
      <c r="AL21" s="4">
        <v>2.3217370000000002</v>
      </c>
      <c r="AM21" s="4">
        <v>8.9954730000000005</v>
      </c>
      <c r="AN21" s="4">
        <v>2.0876009999999998</v>
      </c>
      <c r="AO21" s="4">
        <v>11.90873</v>
      </c>
      <c r="AP21" s="4">
        <v>1.8751800000000001</v>
      </c>
      <c r="AQ21" s="4">
        <v>14.30115</v>
      </c>
      <c r="AR21" s="4">
        <v>1.723014</v>
      </c>
      <c r="AS21" s="4">
        <v>15.47739</v>
      </c>
      <c r="AT21" s="4">
        <v>1.4708829999999999</v>
      </c>
      <c r="AU21" s="4">
        <v>16.02542</v>
      </c>
      <c r="AV21" s="4">
        <v>1.275795</v>
      </c>
      <c r="AW21" s="4">
        <v>16.099039999999999</v>
      </c>
      <c r="AX21" s="4">
        <v>1.2064140000000001</v>
      </c>
      <c r="AY21" s="4">
        <v>16.11317</v>
      </c>
      <c r="AZ21" s="4">
        <v>1.134163</v>
      </c>
      <c r="BA21" s="4">
        <v>16.11497</v>
      </c>
      <c r="BB21" s="4">
        <v>0.85368500000000003</v>
      </c>
      <c r="BC21" s="4">
        <v>16.118099999999998</v>
      </c>
      <c r="BD21" s="2">
        <v>500</v>
      </c>
      <c r="BE21" s="38"/>
      <c r="BF21" s="34" t="s">
        <v>38</v>
      </c>
      <c r="BG21" s="96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</row>
    <row r="22" spans="1:81" ht="5" customHeight="1" x14ac:dyDescent="0.2">
      <c r="A22" s="32"/>
      <c r="B22" s="38"/>
      <c r="C22" s="38"/>
      <c r="D22" s="40"/>
      <c r="E22" s="38"/>
      <c r="F22" s="32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38"/>
      <c r="BF22" s="38"/>
      <c r="BG22" s="42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</row>
    <row r="23" spans="1:81" s="46" customFormat="1" ht="10" x14ac:dyDescent="0.2">
      <c r="A23" s="32"/>
      <c r="B23" s="32" t="s">
        <v>42</v>
      </c>
      <c r="C23" s="32"/>
      <c r="D23" s="43"/>
      <c r="E23" s="32" t="s">
        <v>43</v>
      </c>
      <c r="F23" s="32"/>
      <c r="G23" s="44"/>
      <c r="H23" s="32" t="s">
        <v>44</v>
      </c>
      <c r="I23" s="32" t="s">
        <v>45</v>
      </c>
      <c r="J23" s="32">
        <v>50</v>
      </c>
      <c r="K23" s="32">
        <v>1</v>
      </c>
      <c r="L23" s="32" t="s">
        <v>46</v>
      </c>
      <c r="M23" s="32" t="s">
        <v>47</v>
      </c>
      <c r="N23" s="32" t="s">
        <v>48</v>
      </c>
      <c r="O23" s="32" t="s">
        <v>49</v>
      </c>
      <c r="P23" s="32">
        <v>0.4</v>
      </c>
      <c r="Q23" s="32" t="s">
        <v>50</v>
      </c>
      <c r="R23" s="32" t="s">
        <v>51</v>
      </c>
      <c r="S23" s="32" t="s">
        <v>52</v>
      </c>
      <c r="T23" s="32" t="s">
        <v>51</v>
      </c>
      <c r="U23" s="32" t="s">
        <v>51</v>
      </c>
      <c r="V23" s="32" t="s">
        <v>47</v>
      </c>
      <c r="W23" s="32">
        <v>1024</v>
      </c>
      <c r="X23" s="32">
        <v>0.6</v>
      </c>
      <c r="Y23" s="32" t="s">
        <v>51</v>
      </c>
      <c r="Z23" s="32" t="s">
        <v>53</v>
      </c>
      <c r="AA23" s="32">
        <v>1E-3</v>
      </c>
      <c r="AB23" s="32" t="s">
        <v>46</v>
      </c>
      <c r="AC23" s="32" t="s">
        <v>54</v>
      </c>
      <c r="AD23" s="32" t="s">
        <v>55</v>
      </c>
      <c r="AE23" s="32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32"/>
      <c r="BF23" s="44"/>
      <c r="BG23" s="45"/>
      <c r="BH23" s="44"/>
      <c r="BI23" s="44"/>
      <c r="BJ23" s="44"/>
      <c r="BK23" s="44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</row>
    <row r="24" spans="1:81" ht="10" x14ac:dyDescent="0.2">
      <c r="A24" s="32"/>
      <c r="B24" s="34">
        <v>0</v>
      </c>
      <c r="C24" s="34" t="s">
        <v>56</v>
      </c>
      <c r="D24" s="35" t="s">
        <v>57</v>
      </c>
      <c r="E24" s="36" t="s">
        <v>43</v>
      </c>
      <c r="F24" s="32"/>
      <c r="G24" s="37" t="s">
        <v>40</v>
      </c>
      <c r="H24" s="36" t="s">
        <v>44</v>
      </c>
      <c r="I24" s="36" t="s">
        <v>45</v>
      </c>
      <c r="J24" s="36">
        <v>50</v>
      </c>
      <c r="K24" s="36">
        <v>1</v>
      </c>
      <c r="L24" s="36" t="s">
        <v>46</v>
      </c>
      <c r="M24" s="36" t="s">
        <v>47</v>
      </c>
      <c r="N24" s="36" t="s">
        <v>48</v>
      </c>
      <c r="O24" s="36" t="s">
        <v>49</v>
      </c>
      <c r="P24" s="36">
        <v>0.4</v>
      </c>
      <c r="Q24" s="36" t="s">
        <v>50</v>
      </c>
      <c r="R24" s="36" t="s">
        <v>51</v>
      </c>
      <c r="S24" s="36" t="s">
        <v>52</v>
      </c>
      <c r="T24" s="36" t="s">
        <v>51</v>
      </c>
      <c r="U24" s="36" t="s">
        <v>51</v>
      </c>
      <c r="V24" s="36" t="s">
        <v>47</v>
      </c>
      <c r="W24" s="36">
        <v>1024</v>
      </c>
      <c r="X24" s="36">
        <v>0.6</v>
      </c>
      <c r="Y24" s="36" t="s">
        <v>51</v>
      </c>
      <c r="Z24" s="36" t="s">
        <v>53</v>
      </c>
      <c r="AA24" s="36">
        <v>1E-3</v>
      </c>
      <c r="AB24" s="36" t="s">
        <v>46</v>
      </c>
      <c r="AC24" s="36" t="s">
        <v>54</v>
      </c>
      <c r="AD24" s="36" t="s">
        <v>55</v>
      </c>
      <c r="AE24" s="38"/>
      <c r="AF24" s="10">
        <v>286.80900000000003</v>
      </c>
      <c r="AG24" s="47">
        <v>595.91510000000005</v>
      </c>
      <c r="AH24" s="47">
        <v>237.34989999999999</v>
      </c>
      <c r="AI24" s="47">
        <v>5377.8878999999997</v>
      </c>
      <c r="AJ24" s="10">
        <v>186.3433</v>
      </c>
      <c r="AK24" s="10">
        <v>82046.234400000001</v>
      </c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>
        <v>142.02699999999999</v>
      </c>
      <c r="BC24" s="10">
        <v>3055974.75</v>
      </c>
      <c r="BD24" s="10">
        <v>21</v>
      </c>
      <c r="BE24" s="38"/>
      <c r="BF24" s="34">
        <f>158 * 6</f>
        <v>948</v>
      </c>
      <c r="BG24" s="39"/>
      <c r="BH24" s="34"/>
      <c r="BI24" s="34"/>
      <c r="BJ24" s="34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78"/>
    </row>
    <row r="25" spans="1:81" ht="10" x14ac:dyDescent="0.2">
      <c r="A25" s="32"/>
      <c r="B25" s="34">
        <v>1</v>
      </c>
      <c r="C25" s="34" t="s">
        <v>56</v>
      </c>
      <c r="D25" s="35" t="s">
        <v>57</v>
      </c>
      <c r="E25" s="36" t="s">
        <v>43</v>
      </c>
      <c r="F25" s="32"/>
      <c r="G25" s="48" t="s">
        <v>149</v>
      </c>
      <c r="H25" s="36" t="s">
        <v>44</v>
      </c>
      <c r="I25" s="36" t="s">
        <v>45</v>
      </c>
      <c r="J25" s="36">
        <v>50</v>
      </c>
      <c r="K25" s="34">
        <v>4</v>
      </c>
      <c r="L25" s="36" t="s">
        <v>46</v>
      </c>
      <c r="M25" s="36" t="s">
        <v>47</v>
      </c>
      <c r="N25" s="36" t="s">
        <v>48</v>
      </c>
      <c r="O25" s="36" t="s">
        <v>49</v>
      </c>
      <c r="P25" s="36">
        <v>0.4</v>
      </c>
      <c r="Q25" s="36" t="s">
        <v>50</v>
      </c>
      <c r="R25" s="36" t="s">
        <v>51</v>
      </c>
      <c r="S25" s="36" t="s">
        <v>52</v>
      </c>
      <c r="T25" s="36" t="s">
        <v>51</v>
      </c>
      <c r="U25" s="36" t="s">
        <v>51</v>
      </c>
      <c r="V25" s="36" t="s">
        <v>47</v>
      </c>
      <c r="W25" s="36">
        <v>1024</v>
      </c>
      <c r="X25" s="36">
        <v>0.6</v>
      </c>
      <c r="Y25" s="36" t="s">
        <v>51</v>
      </c>
      <c r="Z25" s="36" t="s">
        <v>53</v>
      </c>
      <c r="AA25" s="36">
        <v>1E-3</v>
      </c>
      <c r="AB25" s="36" t="s">
        <v>46</v>
      </c>
      <c r="AC25" s="36" t="s">
        <v>54</v>
      </c>
      <c r="AD25" s="36" t="s">
        <v>55</v>
      </c>
      <c r="AE25" s="38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38"/>
      <c r="BF25" s="34">
        <f>124 * 6</f>
        <v>744</v>
      </c>
      <c r="BG25" s="39" t="s">
        <v>58</v>
      </c>
      <c r="BH25" s="34"/>
      <c r="BI25" s="34"/>
      <c r="BJ25" s="34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78"/>
    </row>
    <row r="26" spans="1:81" ht="10" x14ac:dyDescent="0.2">
      <c r="A26" s="32"/>
      <c r="B26" s="34">
        <v>2</v>
      </c>
      <c r="C26" s="34" t="s">
        <v>56</v>
      </c>
      <c r="D26" s="35" t="s">
        <v>57</v>
      </c>
      <c r="E26" s="36" t="s">
        <v>43</v>
      </c>
      <c r="F26" s="32"/>
      <c r="G26" s="37" t="s">
        <v>40</v>
      </c>
      <c r="H26" s="36" t="s">
        <v>44</v>
      </c>
      <c r="I26" s="36" t="s">
        <v>45</v>
      </c>
      <c r="J26" s="36">
        <v>50</v>
      </c>
      <c r="K26" s="36">
        <v>1</v>
      </c>
      <c r="L26" s="36" t="s">
        <v>46</v>
      </c>
      <c r="M26" s="36" t="s">
        <v>47</v>
      </c>
      <c r="N26" s="36" t="s">
        <v>48</v>
      </c>
      <c r="O26" s="36" t="s">
        <v>49</v>
      </c>
      <c r="P26" s="34">
        <v>0.5</v>
      </c>
      <c r="Q26" s="36" t="s">
        <v>50</v>
      </c>
      <c r="R26" s="36" t="s">
        <v>51</v>
      </c>
      <c r="S26" s="36" t="s">
        <v>52</v>
      </c>
      <c r="T26" s="36" t="s">
        <v>51</v>
      </c>
      <c r="U26" s="36" t="s">
        <v>51</v>
      </c>
      <c r="V26" s="36" t="s">
        <v>47</v>
      </c>
      <c r="W26" s="36">
        <v>1024</v>
      </c>
      <c r="X26" s="34">
        <v>0.7</v>
      </c>
      <c r="Y26" s="36" t="s">
        <v>51</v>
      </c>
      <c r="Z26" s="36" t="s">
        <v>53</v>
      </c>
      <c r="AA26" s="36">
        <v>1E-3</v>
      </c>
      <c r="AB26" s="36" t="s">
        <v>46</v>
      </c>
      <c r="AC26" s="36" t="s">
        <v>54</v>
      </c>
      <c r="AD26" s="36" t="s">
        <v>55</v>
      </c>
      <c r="AE26" s="38"/>
      <c r="AF26" s="10">
        <v>291.59140000000002</v>
      </c>
      <c r="AG26" s="47">
        <v>485.22039999999998</v>
      </c>
      <c r="AH26" s="10">
        <v>254.3416</v>
      </c>
      <c r="AI26" s="47">
        <v>4274.1732000000002</v>
      </c>
      <c r="AJ26" s="10">
        <v>207.34569999999999</v>
      </c>
      <c r="AK26" s="10">
        <v>57681.758800000003</v>
      </c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>
        <v>164.75040000000001</v>
      </c>
      <c r="BC26" s="10">
        <v>7652634.75</v>
      </c>
      <c r="BD26" s="10">
        <v>21</v>
      </c>
      <c r="BE26" s="38"/>
      <c r="BF26" s="34">
        <f>158 * 6</f>
        <v>948</v>
      </c>
      <c r="BG26" s="39"/>
      <c r="BH26" s="34"/>
      <c r="BI26" s="34"/>
      <c r="BJ26" s="34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78"/>
    </row>
    <row r="27" spans="1:81" ht="10" x14ac:dyDescent="0.2">
      <c r="A27" s="32"/>
      <c r="B27" s="34">
        <v>3</v>
      </c>
      <c r="C27" s="34" t="s">
        <v>56</v>
      </c>
      <c r="D27" s="35" t="s">
        <v>57</v>
      </c>
      <c r="E27" s="36" t="s">
        <v>43</v>
      </c>
      <c r="F27" s="32"/>
      <c r="G27" s="37" t="s">
        <v>40</v>
      </c>
      <c r="H27" s="36" t="s">
        <v>44</v>
      </c>
      <c r="I27" s="36" t="s">
        <v>45</v>
      </c>
      <c r="J27" s="36">
        <v>50</v>
      </c>
      <c r="K27" s="36">
        <v>1</v>
      </c>
      <c r="L27" s="36" t="s">
        <v>46</v>
      </c>
      <c r="M27" s="36" t="s">
        <v>47</v>
      </c>
      <c r="N27" s="36" t="s">
        <v>48</v>
      </c>
      <c r="O27" s="36" t="s">
        <v>49</v>
      </c>
      <c r="P27" s="34">
        <v>0.3</v>
      </c>
      <c r="Q27" s="36" t="s">
        <v>50</v>
      </c>
      <c r="R27" s="36" t="s">
        <v>51</v>
      </c>
      <c r="S27" s="36" t="s">
        <v>52</v>
      </c>
      <c r="T27" s="36" t="s">
        <v>51</v>
      </c>
      <c r="U27" s="36" t="s">
        <v>51</v>
      </c>
      <c r="V27" s="36" t="s">
        <v>47</v>
      </c>
      <c r="W27" s="36">
        <v>1024</v>
      </c>
      <c r="X27" s="34">
        <v>0.4</v>
      </c>
      <c r="Y27" s="36" t="s">
        <v>51</v>
      </c>
      <c r="Z27" s="36" t="s">
        <v>53</v>
      </c>
      <c r="AA27" s="36">
        <v>1E-3</v>
      </c>
      <c r="AB27" s="36" t="s">
        <v>46</v>
      </c>
      <c r="AC27" s="36" t="s">
        <v>54</v>
      </c>
      <c r="AD27" s="36" t="s">
        <v>55</v>
      </c>
      <c r="AE27" s="38"/>
      <c r="AF27" s="10">
        <v>273.56380000000001</v>
      </c>
      <c r="AG27" s="47">
        <v>338.25389999999999</v>
      </c>
      <c r="AH27" s="10">
        <v>209.26179999999999</v>
      </c>
      <c r="AI27" s="47">
        <v>7617.8245999999999</v>
      </c>
      <c r="AJ27" s="10">
        <v>146.84889999999999</v>
      </c>
      <c r="AK27" s="10">
        <v>1414543.6562000001</v>
      </c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>
        <v>110.4936</v>
      </c>
      <c r="BC27" s="10">
        <v>12856368.75</v>
      </c>
      <c r="BD27" s="10">
        <v>21</v>
      </c>
      <c r="BE27" s="38"/>
      <c r="BF27" s="34">
        <f>159 * 6</f>
        <v>954</v>
      </c>
      <c r="BG27" s="39"/>
      <c r="BH27" s="34"/>
      <c r="BI27" s="34"/>
      <c r="BJ27" s="34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78"/>
    </row>
    <row r="28" spans="1:81" ht="10" x14ac:dyDescent="0.2">
      <c r="A28" s="32"/>
      <c r="B28" s="34">
        <v>4</v>
      </c>
      <c r="C28" s="34" t="s">
        <v>56</v>
      </c>
      <c r="D28" s="35" t="s">
        <v>57</v>
      </c>
      <c r="E28" s="36" t="s">
        <v>43</v>
      </c>
      <c r="F28" s="32"/>
      <c r="G28" s="37" t="s">
        <v>40</v>
      </c>
      <c r="H28" s="36" t="s">
        <v>44</v>
      </c>
      <c r="I28" s="36" t="s">
        <v>45</v>
      </c>
      <c r="J28" s="36">
        <v>50</v>
      </c>
      <c r="K28" s="36">
        <v>1</v>
      </c>
      <c r="L28" s="36" t="s">
        <v>46</v>
      </c>
      <c r="M28" s="36" t="s">
        <v>47</v>
      </c>
      <c r="N28" s="36" t="s">
        <v>48</v>
      </c>
      <c r="O28" s="36" t="s">
        <v>49</v>
      </c>
      <c r="P28" s="36">
        <v>0.4</v>
      </c>
      <c r="Q28" s="36" t="s">
        <v>50</v>
      </c>
      <c r="R28" s="36" t="s">
        <v>51</v>
      </c>
      <c r="S28" s="36" t="s">
        <v>52</v>
      </c>
      <c r="T28" s="36" t="s">
        <v>51</v>
      </c>
      <c r="U28" s="36" t="s">
        <v>51</v>
      </c>
      <c r="V28" s="36" t="s">
        <v>47</v>
      </c>
      <c r="W28" s="36">
        <v>1024</v>
      </c>
      <c r="X28" s="36">
        <v>0.6</v>
      </c>
      <c r="Y28" s="36" t="s">
        <v>51</v>
      </c>
      <c r="Z28" s="36" t="s">
        <v>53</v>
      </c>
      <c r="AA28" s="34">
        <v>0.01</v>
      </c>
      <c r="AB28" s="36" t="s">
        <v>46</v>
      </c>
      <c r="AC28" s="36" t="s">
        <v>54</v>
      </c>
      <c r="AD28" s="36" t="s">
        <v>55</v>
      </c>
      <c r="AE28" s="38"/>
      <c r="AF28" s="10">
        <v>105.73909999999999</v>
      </c>
      <c r="AG28" s="47">
        <v>9147.4645999999993</v>
      </c>
      <c r="AH28" s="10">
        <v>98.739900000000006</v>
      </c>
      <c r="AI28" s="47">
        <v>30670.6924</v>
      </c>
      <c r="AJ28" s="10">
        <v>91.735600000000005</v>
      </c>
      <c r="AK28" s="10">
        <v>115591.67290000001</v>
      </c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>
        <v>100.9113</v>
      </c>
      <c r="BC28" s="10">
        <v>12263632.0625</v>
      </c>
      <c r="BD28" s="10">
        <v>22</v>
      </c>
      <c r="BE28" s="38"/>
      <c r="BF28" s="34">
        <f t="shared" ref="BF28:BF31" si="0">155 * 6</f>
        <v>930</v>
      </c>
      <c r="BG28" s="39"/>
      <c r="BH28" s="34"/>
      <c r="BI28" s="34"/>
      <c r="BJ28" s="34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78"/>
    </row>
    <row r="29" spans="1:81" ht="10" x14ac:dyDescent="0.2">
      <c r="A29" s="32"/>
      <c r="B29" s="34">
        <v>5</v>
      </c>
      <c r="C29" s="34" t="s">
        <v>56</v>
      </c>
      <c r="D29" s="35" t="s">
        <v>57</v>
      </c>
      <c r="E29" s="36" t="s">
        <v>43</v>
      </c>
      <c r="F29" s="32"/>
      <c r="G29" s="37" t="s">
        <v>40</v>
      </c>
      <c r="H29" s="36" t="s">
        <v>44</v>
      </c>
      <c r="I29" s="36" t="s">
        <v>45</v>
      </c>
      <c r="J29" s="36">
        <v>50</v>
      </c>
      <c r="K29" s="36">
        <v>1</v>
      </c>
      <c r="L29" s="36" t="s">
        <v>46</v>
      </c>
      <c r="M29" s="36" t="s">
        <v>47</v>
      </c>
      <c r="N29" s="36" t="s">
        <v>48</v>
      </c>
      <c r="O29" s="36" t="s">
        <v>49</v>
      </c>
      <c r="P29" s="36">
        <v>0.4</v>
      </c>
      <c r="Q29" s="36" t="s">
        <v>50</v>
      </c>
      <c r="R29" s="36" t="s">
        <v>51</v>
      </c>
      <c r="S29" s="36" t="s">
        <v>52</v>
      </c>
      <c r="T29" s="36" t="s">
        <v>51</v>
      </c>
      <c r="U29" s="36" t="s">
        <v>51</v>
      </c>
      <c r="V29" s="36" t="s">
        <v>47</v>
      </c>
      <c r="W29" s="36">
        <v>1024</v>
      </c>
      <c r="X29" s="36">
        <v>0.6</v>
      </c>
      <c r="Y29" s="36" t="s">
        <v>51</v>
      </c>
      <c r="Z29" s="36" t="s">
        <v>53</v>
      </c>
      <c r="AA29" s="34">
        <v>3.0000000000000001E-3</v>
      </c>
      <c r="AB29" s="36" t="s">
        <v>46</v>
      </c>
      <c r="AC29" s="36" t="s">
        <v>54</v>
      </c>
      <c r="AD29" s="36" t="s">
        <v>55</v>
      </c>
      <c r="AE29" s="38"/>
      <c r="AF29" s="10">
        <v>176.85050000000001</v>
      </c>
      <c r="AG29" s="47">
        <v>783.04690000000005</v>
      </c>
      <c r="AH29" s="10">
        <v>102.2041</v>
      </c>
      <c r="AI29" s="47">
        <v>16758.327099999999</v>
      </c>
      <c r="AJ29" s="10">
        <v>94.6374</v>
      </c>
      <c r="AK29" s="10">
        <v>490035.98440000002</v>
      </c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>
        <v>102.9611</v>
      </c>
      <c r="BC29" s="10">
        <v>22770791</v>
      </c>
      <c r="BD29" s="10">
        <v>21</v>
      </c>
      <c r="BE29" s="38"/>
      <c r="BF29" s="34">
        <f t="shared" si="0"/>
        <v>930</v>
      </c>
      <c r="BG29" s="39"/>
      <c r="BH29" s="34"/>
      <c r="BI29" s="34"/>
      <c r="BJ29" s="34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78"/>
    </row>
    <row r="30" spans="1:81" ht="10" x14ac:dyDescent="0.2">
      <c r="A30" s="32"/>
      <c r="B30" s="34">
        <v>6</v>
      </c>
      <c r="C30" s="34" t="s">
        <v>56</v>
      </c>
      <c r="D30" s="35" t="s">
        <v>57</v>
      </c>
      <c r="E30" s="36" t="s">
        <v>43</v>
      </c>
      <c r="F30" s="32"/>
      <c r="G30" s="37" t="s">
        <v>40</v>
      </c>
      <c r="H30" s="36" t="s">
        <v>44</v>
      </c>
      <c r="I30" s="36" t="s">
        <v>45</v>
      </c>
      <c r="J30" s="36">
        <v>50</v>
      </c>
      <c r="K30" s="36">
        <v>1</v>
      </c>
      <c r="L30" s="36" t="s">
        <v>46</v>
      </c>
      <c r="M30" s="36" t="s">
        <v>47</v>
      </c>
      <c r="N30" s="36" t="s">
        <v>48</v>
      </c>
      <c r="O30" s="36" t="s">
        <v>49</v>
      </c>
      <c r="P30" s="36">
        <v>0.4</v>
      </c>
      <c r="Q30" s="36" t="s">
        <v>50</v>
      </c>
      <c r="R30" s="36" t="s">
        <v>51</v>
      </c>
      <c r="S30" s="36" t="s">
        <v>52</v>
      </c>
      <c r="T30" s="36" t="s">
        <v>51</v>
      </c>
      <c r="U30" s="36" t="s">
        <v>51</v>
      </c>
      <c r="V30" s="36" t="s">
        <v>47</v>
      </c>
      <c r="W30" s="36">
        <v>1024</v>
      </c>
      <c r="X30" s="36">
        <v>0.6</v>
      </c>
      <c r="Y30" s="36" t="s">
        <v>51</v>
      </c>
      <c r="Z30" s="34" t="s">
        <v>59</v>
      </c>
      <c r="AA30" s="34">
        <v>1E-3</v>
      </c>
      <c r="AB30" s="36" t="s">
        <v>46</v>
      </c>
      <c r="AC30" s="36" t="s">
        <v>54</v>
      </c>
      <c r="AD30" s="36" t="s">
        <v>55</v>
      </c>
      <c r="AE30" s="38"/>
      <c r="AF30" s="10">
        <v>287.82859999999999</v>
      </c>
      <c r="AG30" s="47">
        <v>598.23379999999997</v>
      </c>
      <c r="AH30" s="10">
        <v>218.5129</v>
      </c>
      <c r="AI30" s="47">
        <v>3823.2665000000002</v>
      </c>
      <c r="AJ30" s="10">
        <v>152.49430000000001</v>
      </c>
      <c r="AK30" s="10">
        <v>100295.08960000001</v>
      </c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>
        <v>99.578800000000001</v>
      </c>
      <c r="BC30" s="10">
        <v>6777246.9375</v>
      </c>
      <c r="BD30" s="10">
        <v>22</v>
      </c>
      <c r="BE30" s="38"/>
      <c r="BF30" s="34">
        <f t="shared" si="0"/>
        <v>930</v>
      </c>
      <c r="BG30" s="39"/>
      <c r="BH30" s="34"/>
      <c r="BI30" s="34"/>
      <c r="BJ30" s="34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78"/>
    </row>
    <row r="31" spans="1:81" ht="10" x14ac:dyDescent="0.2">
      <c r="A31" s="32"/>
      <c r="B31" s="34">
        <v>7</v>
      </c>
      <c r="C31" s="34" t="s">
        <v>56</v>
      </c>
      <c r="D31" s="35" t="s">
        <v>57</v>
      </c>
      <c r="E31" s="36" t="s">
        <v>43</v>
      </c>
      <c r="F31" s="32"/>
      <c r="G31" s="48" t="s">
        <v>149</v>
      </c>
      <c r="H31" s="36" t="s">
        <v>44</v>
      </c>
      <c r="I31" s="36" t="s">
        <v>45</v>
      </c>
      <c r="J31" s="36">
        <v>50</v>
      </c>
      <c r="K31" s="36">
        <v>1</v>
      </c>
      <c r="L31" s="36" t="s">
        <v>46</v>
      </c>
      <c r="M31" s="36" t="s">
        <v>47</v>
      </c>
      <c r="N31" s="36" t="s">
        <v>48</v>
      </c>
      <c r="O31" s="36" t="s">
        <v>49</v>
      </c>
      <c r="P31" s="36">
        <v>0.4</v>
      </c>
      <c r="Q31" s="36" t="s">
        <v>50</v>
      </c>
      <c r="R31" s="36" t="s">
        <v>51</v>
      </c>
      <c r="S31" s="36" t="s">
        <v>52</v>
      </c>
      <c r="T31" s="36" t="s">
        <v>51</v>
      </c>
      <c r="U31" s="36" t="s">
        <v>51</v>
      </c>
      <c r="V31" s="36" t="s">
        <v>47</v>
      </c>
      <c r="W31" s="36">
        <v>1024</v>
      </c>
      <c r="X31" s="36">
        <v>0.6</v>
      </c>
      <c r="Y31" s="36" t="s">
        <v>51</v>
      </c>
      <c r="Z31" s="34" t="s">
        <v>60</v>
      </c>
      <c r="AA31" s="34">
        <v>0.01</v>
      </c>
      <c r="AB31" s="36" t="s">
        <v>46</v>
      </c>
      <c r="AC31" s="36" t="s">
        <v>54</v>
      </c>
      <c r="AD31" s="36" t="s">
        <v>55</v>
      </c>
      <c r="AE31" s="38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38"/>
      <c r="BF31" s="34">
        <f t="shared" si="0"/>
        <v>930</v>
      </c>
      <c r="BG31" s="39" t="s">
        <v>61</v>
      </c>
      <c r="BH31" s="34"/>
      <c r="BI31" s="34"/>
      <c r="BJ31" s="34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78"/>
    </row>
    <row r="32" spans="1:81" ht="10" x14ac:dyDescent="0.2">
      <c r="A32" s="32"/>
      <c r="B32" s="34">
        <v>8</v>
      </c>
      <c r="C32" s="34" t="s">
        <v>56</v>
      </c>
      <c r="D32" s="35" t="s">
        <v>57</v>
      </c>
      <c r="E32" s="36" t="s">
        <v>43</v>
      </c>
      <c r="F32" s="32"/>
      <c r="G32" s="37" t="s">
        <v>40</v>
      </c>
      <c r="H32" s="36" t="s">
        <v>44</v>
      </c>
      <c r="I32" s="36" t="s">
        <v>45</v>
      </c>
      <c r="J32" s="36">
        <v>50</v>
      </c>
      <c r="K32" s="36">
        <v>1</v>
      </c>
      <c r="L32" s="36" t="s">
        <v>46</v>
      </c>
      <c r="M32" s="36" t="s">
        <v>47</v>
      </c>
      <c r="N32" s="36" t="s">
        <v>48</v>
      </c>
      <c r="O32" s="36" t="s">
        <v>49</v>
      </c>
      <c r="P32" s="36">
        <v>0.4</v>
      </c>
      <c r="Q32" s="36" t="s">
        <v>50</v>
      </c>
      <c r="R32" s="36" t="s">
        <v>51</v>
      </c>
      <c r="S32" s="36" t="s">
        <v>52</v>
      </c>
      <c r="T32" s="36" t="s">
        <v>51</v>
      </c>
      <c r="U32" s="36" t="s">
        <v>51</v>
      </c>
      <c r="V32" s="36" t="s">
        <v>47</v>
      </c>
      <c r="W32" s="36">
        <v>1024</v>
      </c>
      <c r="X32" s="36">
        <v>0.6</v>
      </c>
      <c r="Y32" s="36" t="s">
        <v>51</v>
      </c>
      <c r="Z32" s="36" t="s">
        <v>53</v>
      </c>
      <c r="AA32" s="36">
        <v>1E-3</v>
      </c>
      <c r="AB32" s="36" t="s">
        <v>46</v>
      </c>
      <c r="AC32" s="36" t="s">
        <v>54</v>
      </c>
      <c r="AD32" s="34" t="s">
        <v>62</v>
      </c>
      <c r="AE32" s="38"/>
      <c r="AF32" s="10">
        <v>275.59500000000003</v>
      </c>
      <c r="AG32" s="47">
        <v>2816.0518000000002</v>
      </c>
      <c r="AH32" s="10">
        <v>227.07249999999999</v>
      </c>
      <c r="AI32" s="47">
        <v>245479.8223</v>
      </c>
      <c r="AJ32" s="10">
        <v>188.25790000000001</v>
      </c>
      <c r="AK32" s="10">
        <v>749.82249999999999</v>
      </c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>
        <v>138.02510000000001</v>
      </c>
      <c r="BC32" s="10">
        <v>19891878</v>
      </c>
      <c r="BD32" s="10">
        <v>21</v>
      </c>
      <c r="BE32" s="38"/>
      <c r="BF32" s="34">
        <f>156 * 6</f>
        <v>936</v>
      </c>
      <c r="BG32" s="39"/>
      <c r="BH32" s="34"/>
      <c r="BI32" s="34"/>
      <c r="BJ32" s="34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78"/>
    </row>
    <row r="33" spans="1:81" ht="10" x14ac:dyDescent="0.2">
      <c r="A33" s="32"/>
      <c r="B33" s="34">
        <v>9</v>
      </c>
      <c r="C33" s="34" t="s">
        <v>56</v>
      </c>
      <c r="D33" s="35" t="s">
        <v>57</v>
      </c>
      <c r="E33" s="36" t="s">
        <v>43</v>
      </c>
      <c r="F33" s="32"/>
      <c r="G33" s="48" t="s">
        <v>149</v>
      </c>
      <c r="H33" s="36" t="s">
        <v>44</v>
      </c>
      <c r="I33" s="36" t="s">
        <v>45</v>
      </c>
      <c r="J33" s="36">
        <v>50</v>
      </c>
      <c r="K33" s="36">
        <v>1</v>
      </c>
      <c r="L33" s="36" t="s">
        <v>46</v>
      </c>
      <c r="M33" s="36" t="s">
        <v>47</v>
      </c>
      <c r="N33" s="36" t="s">
        <v>48</v>
      </c>
      <c r="O33" s="36" t="s">
        <v>49</v>
      </c>
      <c r="P33" s="36">
        <v>0.4</v>
      </c>
      <c r="Q33" s="36" t="s">
        <v>50</v>
      </c>
      <c r="R33" s="36" t="s">
        <v>51</v>
      </c>
      <c r="S33" s="36" t="s">
        <v>52</v>
      </c>
      <c r="T33" s="36" t="s">
        <v>51</v>
      </c>
      <c r="U33" s="36" t="s">
        <v>51</v>
      </c>
      <c r="V33" s="36" t="s">
        <v>47</v>
      </c>
      <c r="W33" s="36">
        <v>1024</v>
      </c>
      <c r="X33" s="36">
        <v>0.6</v>
      </c>
      <c r="Y33" s="36" t="s">
        <v>51</v>
      </c>
      <c r="Z33" s="36" t="s">
        <v>53</v>
      </c>
      <c r="AA33" s="36">
        <v>1E-3</v>
      </c>
      <c r="AB33" s="36" t="s">
        <v>46</v>
      </c>
      <c r="AC33" s="34" t="s">
        <v>46</v>
      </c>
      <c r="AD33" s="36" t="s">
        <v>55</v>
      </c>
      <c r="AE33" s="38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38"/>
      <c r="BF33" s="34">
        <f>150 * 6</f>
        <v>900</v>
      </c>
      <c r="BG33" s="39" t="s">
        <v>58</v>
      </c>
      <c r="BH33" s="34"/>
      <c r="BI33" s="34"/>
      <c r="BJ33" s="34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78"/>
    </row>
    <row r="34" spans="1:81" ht="10" x14ac:dyDescent="0.2">
      <c r="A34" s="32"/>
      <c r="B34" s="34">
        <v>10</v>
      </c>
      <c r="C34" s="34" t="s">
        <v>56</v>
      </c>
      <c r="D34" s="35" t="s">
        <v>38</v>
      </c>
      <c r="E34" s="36" t="s">
        <v>43</v>
      </c>
      <c r="F34" s="32"/>
      <c r="G34" s="37" t="s">
        <v>40</v>
      </c>
      <c r="H34" s="36" t="s">
        <v>44</v>
      </c>
      <c r="I34" s="36" t="s">
        <v>45</v>
      </c>
      <c r="J34" s="36">
        <v>50</v>
      </c>
      <c r="K34" s="36">
        <v>1</v>
      </c>
      <c r="L34" s="36" t="s">
        <v>46</v>
      </c>
      <c r="M34" s="36" t="s">
        <v>47</v>
      </c>
      <c r="N34" s="36" t="s">
        <v>48</v>
      </c>
      <c r="O34" s="34" t="s">
        <v>63</v>
      </c>
      <c r="P34" s="36">
        <v>0.4</v>
      </c>
      <c r="Q34" s="36" t="s">
        <v>50</v>
      </c>
      <c r="R34" s="36" t="s">
        <v>51</v>
      </c>
      <c r="S34" s="36" t="s">
        <v>52</v>
      </c>
      <c r="T34" s="36" t="s">
        <v>51</v>
      </c>
      <c r="U34" s="36" t="s">
        <v>51</v>
      </c>
      <c r="V34" s="36" t="s">
        <v>47</v>
      </c>
      <c r="W34" s="36">
        <v>1024</v>
      </c>
      <c r="X34" s="36">
        <v>0.6</v>
      </c>
      <c r="Y34" s="36" t="s">
        <v>51</v>
      </c>
      <c r="Z34" s="36" t="s">
        <v>53</v>
      </c>
      <c r="AA34" s="36">
        <v>1E-3</v>
      </c>
      <c r="AB34" s="36" t="s">
        <v>46</v>
      </c>
      <c r="AC34" s="36" t="s">
        <v>54</v>
      </c>
      <c r="AD34" s="36" t="s">
        <v>55</v>
      </c>
      <c r="AE34" s="38"/>
      <c r="AF34" s="10">
        <v>285.83949999999999</v>
      </c>
      <c r="AG34" s="47">
        <v>151.93809999999999</v>
      </c>
      <c r="AH34" s="10">
        <v>240.71209999999999</v>
      </c>
      <c r="AI34" s="10">
        <v>3844.3870000000002</v>
      </c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>
        <v>222.9554</v>
      </c>
      <c r="BC34" s="10">
        <v>14929.877399999999</v>
      </c>
      <c r="BD34" s="10">
        <v>12</v>
      </c>
      <c r="BE34" s="38"/>
      <c r="BF34" s="34">
        <f>310 * 6</f>
        <v>1860</v>
      </c>
      <c r="BG34" s="39"/>
      <c r="BH34" s="34"/>
      <c r="BI34" s="34"/>
      <c r="BJ34" s="34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78"/>
    </row>
    <row r="35" spans="1:81" ht="10" x14ac:dyDescent="0.2">
      <c r="A35" s="32"/>
      <c r="B35" s="34">
        <v>11</v>
      </c>
      <c r="C35" s="34" t="s">
        <v>56</v>
      </c>
      <c r="D35" s="35" t="s">
        <v>38</v>
      </c>
      <c r="E35" s="36" t="s">
        <v>43</v>
      </c>
      <c r="F35" s="32"/>
      <c r="G35" s="37" t="s">
        <v>40</v>
      </c>
      <c r="H35" s="36" t="s">
        <v>44</v>
      </c>
      <c r="I35" s="36" t="s">
        <v>45</v>
      </c>
      <c r="J35" s="36">
        <v>50</v>
      </c>
      <c r="K35" s="36">
        <v>1</v>
      </c>
      <c r="L35" s="36" t="s">
        <v>46</v>
      </c>
      <c r="M35" s="36" t="s">
        <v>47</v>
      </c>
      <c r="N35" s="34" t="s">
        <v>64</v>
      </c>
      <c r="O35" s="34" t="s">
        <v>65</v>
      </c>
      <c r="P35" s="36">
        <v>0.4</v>
      </c>
      <c r="Q35" s="36" t="s">
        <v>50</v>
      </c>
      <c r="R35" s="36" t="s">
        <v>51</v>
      </c>
      <c r="S35" s="36" t="s">
        <v>52</v>
      </c>
      <c r="T35" s="36" t="s">
        <v>51</v>
      </c>
      <c r="U35" s="36" t="s">
        <v>51</v>
      </c>
      <c r="V35" s="36" t="s">
        <v>47</v>
      </c>
      <c r="W35" s="36">
        <v>1024</v>
      </c>
      <c r="X35" s="36">
        <v>0.6</v>
      </c>
      <c r="Y35" s="36" t="s">
        <v>51</v>
      </c>
      <c r="Z35" s="36" t="s">
        <v>53</v>
      </c>
      <c r="AA35" s="36">
        <v>1E-3</v>
      </c>
      <c r="AB35" s="36" t="s">
        <v>46</v>
      </c>
      <c r="AC35" s="36" t="s">
        <v>54</v>
      </c>
      <c r="AD35" s="36" t="s">
        <v>55</v>
      </c>
      <c r="AE35" s="38"/>
      <c r="AF35" s="10">
        <v>287.52480000000003</v>
      </c>
      <c r="AG35" s="47">
        <v>669.03530000000001</v>
      </c>
      <c r="AH35" s="10">
        <v>235.3399</v>
      </c>
      <c r="AI35" s="47">
        <v>3290.6587</v>
      </c>
      <c r="AJ35" s="10">
        <v>190.9359</v>
      </c>
      <c r="AK35" s="10">
        <v>1079411.7490999999</v>
      </c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49">
        <v>131.65010000000001</v>
      </c>
      <c r="BC35" s="49">
        <v>116299995</v>
      </c>
      <c r="BD35" s="49">
        <v>23</v>
      </c>
      <c r="BE35" s="38"/>
      <c r="BF35" s="34">
        <f>113 * 6</f>
        <v>678</v>
      </c>
      <c r="BG35" s="39"/>
      <c r="BH35" s="34"/>
      <c r="BI35" s="34"/>
      <c r="BJ35" s="34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78"/>
    </row>
    <row r="36" spans="1:81" ht="10" x14ac:dyDescent="0.2">
      <c r="A36" s="32"/>
      <c r="B36" s="34">
        <v>12</v>
      </c>
      <c r="C36" s="34" t="s">
        <v>56</v>
      </c>
      <c r="D36" s="35" t="s">
        <v>38</v>
      </c>
      <c r="E36" s="36" t="s">
        <v>43</v>
      </c>
      <c r="F36" s="32"/>
      <c r="G36" s="37" t="s">
        <v>40</v>
      </c>
      <c r="H36" s="36" t="s">
        <v>44</v>
      </c>
      <c r="I36" s="36" t="s">
        <v>45</v>
      </c>
      <c r="J36" s="36">
        <v>50</v>
      </c>
      <c r="K36" s="36">
        <v>1</v>
      </c>
      <c r="L36" s="36" t="s">
        <v>46</v>
      </c>
      <c r="M36" s="36" t="s">
        <v>47</v>
      </c>
      <c r="N36" s="34" t="s">
        <v>66</v>
      </c>
      <c r="O36" s="34" t="s">
        <v>67</v>
      </c>
      <c r="P36" s="36">
        <v>0.4</v>
      </c>
      <c r="Q36" s="36" t="s">
        <v>50</v>
      </c>
      <c r="R36" s="36" t="s">
        <v>51</v>
      </c>
      <c r="S36" s="36" t="s">
        <v>52</v>
      </c>
      <c r="T36" s="36" t="s">
        <v>51</v>
      </c>
      <c r="U36" s="36" t="s">
        <v>51</v>
      </c>
      <c r="V36" s="36" t="s">
        <v>47</v>
      </c>
      <c r="W36" s="36">
        <v>1024</v>
      </c>
      <c r="X36" s="36">
        <v>0.6</v>
      </c>
      <c r="Y36" s="36" t="s">
        <v>51</v>
      </c>
      <c r="Z36" s="36" t="s">
        <v>53</v>
      </c>
      <c r="AA36" s="36">
        <v>1E-3</v>
      </c>
      <c r="AB36" s="36" t="s">
        <v>46</v>
      </c>
      <c r="AC36" s="36" t="s">
        <v>54</v>
      </c>
      <c r="AD36" s="36" t="s">
        <v>55</v>
      </c>
      <c r="AE36" s="38"/>
      <c r="AF36" s="10">
        <v>284.35890000000001</v>
      </c>
      <c r="AG36" s="47">
        <v>660.85040000000004</v>
      </c>
      <c r="AH36" s="10">
        <v>233.71469999999999</v>
      </c>
      <c r="AI36" s="47">
        <v>159.5737</v>
      </c>
      <c r="AJ36" s="10">
        <v>184.18180000000001</v>
      </c>
      <c r="AK36" s="10">
        <v>681.31590000000006</v>
      </c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>
        <v>130.97630000000001</v>
      </c>
      <c r="BC36" s="10">
        <v>906522.4375</v>
      </c>
      <c r="BD36" s="10">
        <v>21</v>
      </c>
      <c r="BE36" s="38"/>
      <c r="BF36" s="34">
        <f>137 * 6</f>
        <v>822</v>
      </c>
      <c r="BG36" s="39"/>
      <c r="BH36" s="34"/>
      <c r="BI36" s="34"/>
      <c r="BJ36" s="34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78"/>
    </row>
    <row r="37" spans="1:81" ht="10" x14ac:dyDescent="0.2">
      <c r="A37" s="32"/>
      <c r="B37" s="34">
        <v>13</v>
      </c>
      <c r="C37" s="34" t="s">
        <v>56</v>
      </c>
      <c r="D37" s="35" t="s">
        <v>38</v>
      </c>
      <c r="E37" s="36" t="s">
        <v>43</v>
      </c>
      <c r="F37" s="32"/>
      <c r="G37" s="37" t="s">
        <v>40</v>
      </c>
      <c r="H37" s="36" t="s">
        <v>44</v>
      </c>
      <c r="I37" s="36" t="s">
        <v>45</v>
      </c>
      <c r="J37" s="36">
        <v>50</v>
      </c>
      <c r="K37" s="36">
        <v>1</v>
      </c>
      <c r="L37" s="36" t="s">
        <v>46</v>
      </c>
      <c r="M37" s="36" t="s">
        <v>47</v>
      </c>
      <c r="N37" s="34" t="s">
        <v>68</v>
      </c>
      <c r="O37" s="34" t="s">
        <v>65</v>
      </c>
      <c r="P37" s="36">
        <v>0.4</v>
      </c>
      <c r="Q37" s="36" t="s">
        <v>50</v>
      </c>
      <c r="R37" s="36" t="s">
        <v>51</v>
      </c>
      <c r="S37" s="36" t="s">
        <v>52</v>
      </c>
      <c r="T37" s="36" t="s">
        <v>51</v>
      </c>
      <c r="U37" s="36" t="s">
        <v>51</v>
      </c>
      <c r="V37" s="36" t="s">
        <v>47</v>
      </c>
      <c r="W37" s="36">
        <v>1024</v>
      </c>
      <c r="X37" s="36">
        <v>0.6</v>
      </c>
      <c r="Y37" s="36" t="s">
        <v>51</v>
      </c>
      <c r="Z37" s="36" t="s">
        <v>53</v>
      </c>
      <c r="AA37" s="36">
        <v>1E-3</v>
      </c>
      <c r="AB37" s="36" t="s">
        <v>46</v>
      </c>
      <c r="AC37" s="36" t="s">
        <v>54</v>
      </c>
      <c r="AD37" s="36" t="s">
        <v>55</v>
      </c>
      <c r="AE37" s="38"/>
      <c r="AF37" s="10">
        <v>287.1798</v>
      </c>
      <c r="AG37" s="47">
        <v>1084.3498999999999</v>
      </c>
      <c r="AH37" s="10">
        <v>237.24700000000001</v>
      </c>
      <c r="AI37" s="47">
        <v>76629.531199999998</v>
      </c>
      <c r="AJ37" s="10">
        <v>191.4512</v>
      </c>
      <c r="AK37" s="10">
        <v>2047232.5625</v>
      </c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>
        <v>137.8124</v>
      </c>
      <c r="BC37" s="10">
        <v>109303148</v>
      </c>
      <c r="BD37" s="10">
        <v>22</v>
      </c>
      <c r="BE37" s="38"/>
      <c r="BF37" s="34">
        <f>118 * 6</f>
        <v>708</v>
      </c>
      <c r="BG37" s="39"/>
      <c r="BH37" s="34"/>
      <c r="BI37" s="34"/>
      <c r="BJ37" s="34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78"/>
    </row>
    <row r="38" spans="1:81" ht="10" x14ac:dyDescent="0.2">
      <c r="A38" s="32"/>
      <c r="B38" s="34">
        <v>14</v>
      </c>
      <c r="C38" s="34" t="s">
        <v>56</v>
      </c>
      <c r="D38" s="35" t="s">
        <v>57</v>
      </c>
      <c r="E38" s="36" t="s">
        <v>43</v>
      </c>
      <c r="F38" s="32"/>
      <c r="G38" s="37" t="s">
        <v>40</v>
      </c>
      <c r="H38" s="36" t="s">
        <v>44</v>
      </c>
      <c r="I38" s="36" t="s">
        <v>45</v>
      </c>
      <c r="J38" s="36">
        <v>50</v>
      </c>
      <c r="K38" s="36">
        <v>1</v>
      </c>
      <c r="L38" s="36" t="s">
        <v>46</v>
      </c>
      <c r="M38" s="36" t="s">
        <v>47</v>
      </c>
      <c r="N38" s="36" t="s">
        <v>48</v>
      </c>
      <c r="O38" s="36" t="s">
        <v>49</v>
      </c>
      <c r="P38" s="36">
        <v>0.4</v>
      </c>
      <c r="Q38" s="34" t="s">
        <v>69</v>
      </c>
      <c r="R38" s="36" t="s">
        <v>51</v>
      </c>
      <c r="S38" s="36" t="s">
        <v>52</v>
      </c>
      <c r="T38" s="36" t="s">
        <v>51</v>
      </c>
      <c r="U38" s="36" t="s">
        <v>51</v>
      </c>
      <c r="V38" s="36" t="s">
        <v>47</v>
      </c>
      <c r="W38" s="36">
        <v>1024</v>
      </c>
      <c r="X38" s="36">
        <v>0.6</v>
      </c>
      <c r="Y38" s="36" t="s">
        <v>51</v>
      </c>
      <c r="Z38" s="36" t="s">
        <v>53</v>
      </c>
      <c r="AA38" s="36">
        <v>1E-3</v>
      </c>
      <c r="AB38" s="36" t="s">
        <v>46</v>
      </c>
      <c r="AC38" s="36" t="s">
        <v>54</v>
      </c>
      <c r="AD38" s="36" t="s">
        <v>55</v>
      </c>
      <c r="AE38" s="38"/>
      <c r="AF38" s="10">
        <v>287.56689999999998</v>
      </c>
      <c r="AG38" s="47">
        <v>301.28179999999998</v>
      </c>
      <c r="AH38" s="10">
        <v>236.54949999999999</v>
      </c>
      <c r="AI38" s="47">
        <v>65.396900000000002</v>
      </c>
      <c r="AJ38" s="10">
        <v>189.1609</v>
      </c>
      <c r="AK38" s="10">
        <v>1055.6473000000001</v>
      </c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>
        <v>111.18680000000001</v>
      </c>
      <c r="BC38" s="10">
        <v>1935249.75</v>
      </c>
      <c r="BD38" s="10">
        <v>26</v>
      </c>
      <c r="BE38" s="38"/>
      <c r="BF38" s="34">
        <f>111 * 6</f>
        <v>666</v>
      </c>
      <c r="BG38" s="39"/>
      <c r="BH38" s="34"/>
      <c r="BI38" s="34"/>
      <c r="BJ38" s="34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78"/>
    </row>
    <row r="39" spans="1:81" ht="10" x14ac:dyDescent="0.2">
      <c r="A39" s="32"/>
      <c r="B39" s="34">
        <v>15</v>
      </c>
      <c r="C39" s="34" t="s">
        <v>56</v>
      </c>
      <c r="D39" s="35" t="s">
        <v>57</v>
      </c>
      <c r="E39" s="36" t="s">
        <v>43</v>
      </c>
      <c r="F39" s="32"/>
      <c r="G39" s="37" t="s">
        <v>40</v>
      </c>
      <c r="H39" s="36" t="s">
        <v>44</v>
      </c>
      <c r="I39" s="36" t="s">
        <v>45</v>
      </c>
      <c r="J39" s="36">
        <v>50</v>
      </c>
      <c r="K39" s="36">
        <v>1</v>
      </c>
      <c r="L39" s="36" t="s">
        <v>46</v>
      </c>
      <c r="M39" s="36" t="s">
        <v>47</v>
      </c>
      <c r="N39" s="36" t="s">
        <v>48</v>
      </c>
      <c r="O39" s="36" t="s">
        <v>49</v>
      </c>
      <c r="P39" s="36">
        <v>0.4</v>
      </c>
      <c r="Q39" s="34" t="s">
        <v>70</v>
      </c>
      <c r="R39" s="36" t="s">
        <v>51</v>
      </c>
      <c r="S39" s="36" t="s">
        <v>52</v>
      </c>
      <c r="T39" s="36" t="s">
        <v>51</v>
      </c>
      <c r="U39" s="36" t="s">
        <v>51</v>
      </c>
      <c r="V39" s="36" t="s">
        <v>47</v>
      </c>
      <c r="W39" s="36">
        <v>1024</v>
      </c>
      <c r="X39" s="36">
        <v>0.6</v>
      </c>
      <c r="Y39" s="36" t="s">
        <v>51</v>
      </c>
      <c r="Z39" s="36" t="s">
        <v>53</v>
      </c>
      <c r="AA39" s="36">
        <v>1E-3</v>
      </c>
      <c r="AB39" s="36" t="s">
        <v>46</v>
      </c>
      <c r="AC39" s="36" t="s">
        <v>54</v>
      </c>
      <c r="AD39" s="36" t="s">
        <v>55</v>
      </c>
      <c r="AE39" s="38"/>
      <c r="AF39" s="10">
        <v>286.67250000000001</v>
      </c>
      <c r="AG39" s="47">
        <v>269.24900000000002</v>
      </c>
      <c r="AH39" s="10">
        <v>234.446</v>
      </c>
      <c r="AI39" s="47">
        <v>18.437999999999999</v>
      </c>
      <c r="AJ39" s="10">
        <v>189.2783</v>
      </c>
      <c r="AK39" s="10">
        <v>125737.7577</v>
      </c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>
        <v>149.20089999999999</v>
      </c>
      <c r="BC39" s="10">
        <v>124365.1738</v>
      </c>
      <c r="BD39" s="10">
        <v>20</v>
      </c>
      <c r="BE39" s="38"/>
      <c r="BF39" s="34">
        <f>146 * 6</f>
        <v>876</v>
      </c>
      <c r="BG39" s="39"/>
      <c r="BH39" s="34"/>
      <c r="BI39" s="34"/>
      <c r="BJ39" s="34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78"/>
    </row>
    <row r="40" spans="1:81" ht="10" x14ac:dyDescent="0.2">
      <c r="A40" s="32"/>
      <c r="B40" s="34">
        <v>16</v>
      </c>
      <c r="C40" s="34" t="s">
        <v>56</v>
      </c>
      <c r="D40" s="35" t="s">
        <v>57</v>
      </c>
      <c r="E40" s="36" t="s">
        <v>43</v>
      </c>
      <c r="F40" s="32"/>
      <c r="G40" s="37" t="s">
        <v>40</v>
      </c>
      <c r="H40" s="36" t="s">
        <v>44</v>
      </c>
      <c r="I40" s="36" t="s">
        <v>45</v>
      </c>
      <c r="J40" s="36">
        <v>50</v>
      </c>
      <c r="K40" s="36">
        <v>1</v>
      </c>
      <c r="L40" s="36" t="s">
        <v>46</v>
      </c>
      <c r="M40" s="36" t="s">
        <v>47</v>
      </c>
      <c r="N40" s="36" t="s">
        <v>48</v>
      </c>
      <c r="O40" s="36" t="s">
        <v>49</v>
      </c>
      <c r="P40" s="36">
        <v>0.4</v>
      </c>
      <c r="Q40" s="34" t="s">
        <v>69</v>
      </c>
      <c r="R40" s="36" t="s">
        <v>51</v>
      </c>
      <c r="S40" s="36" t="s">
        <v>52</v>
      </c>
      <c r="T40" s="36" t="s">
        <v>51</v>
      </c>
      <c r="U40" s="36" t="s">
        <v>51</v>
      </c>
      <c r="V40" s="34" t="s">
        <v>71</v>
      </c>
      <c r="W40" s="36">
        <v>1024</v>
      </c>
      <c r="X40" s="36">
        <v>0.6</v>
      </c>
      <c r="Y40" s="36" t="s">
        <v>51</v>
      </c>
      <c r="Z40" s="36" t="s">
        <v>53</v>
      </c>
      <c r="AA40" s="36">
        <v>1E-3</v>
      </c>
      <c r="AB40" s="36" t="s">
        <v>46</v>
      </c>
      <c r="AC40" s="36" t="s">
        <v>54</v>
      </c>
      <c r="AD40" s="36" t="s">
        <v>55</v>
      </c>
      <c r="AE40" s="38"/>
      <c r="AF40" s="10">
        <v>287.50970000000001</v>
      </c>
      <c r="AG40" s="47">
        <v>331.3544</v>
      </c>
      <c r="AH40" s="10">
        <v>241.0924</v>
      </c>
      <c r="AI40" s="47">
        <v>223.68219999999999</v>
      </c>
      <c r="AJ40" s="10">
        <v>189.5633</v>
      </c>
      <c r="AK40" s="10">
        <v>255.1497</v>
      </c>
      <c r="AL40" s="10">
        <v>108.24630000000001</v>
      </c>
      <c r="AM40" s="10">
        <v>900.66499999999996</v>
      </c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>
        <v>30</v>
      </c>
      <c r="BE40" s="38"/>
      <c r="BF40" s="34">
        <f>107 * 6</f>
        <v>642</v>
      </c>
      <c r="BG40" s="39"/>
      <c r="BH40" s="34"/>
      <c r="BI40" s="34"/>
      <c r="BJ40" s="34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78"/>
    </row>
    <row r="41" spans="1:81" ht="10" x14ac:dyDescent="0.2">
      <c r="A41" s="32"/>
      <c r="B41" s="34">
        <v>17</v>
      </c>
      <c r="C41" s="34" t="s">
        <v>56</v>
      </c>
      <c r="D41" s="35" t="s">
        <v>57</v>
      </c>
      <c r="E41" s="36" t="s">
        <v>43</v>
      </c>
      <c r="F41" s="32"/>
      <c r="G41" s="48" t="s">
        <v>149</v>
      </c>
      <c r="H41" s="36" t="s">
        <v>44</v>
      </c>
      <c r="I41" s="36" t="s">
        <v>45</v>
      </c>
      <c r="J41" s="36">
        <v>50</v>
      </c>
      <c r="K41" s="36">
        <v>1</v>
      </c>
      <c r="L41" s="36" t="s">
        <v>46</v>
      </c>
      <c r="M41" s="36" t="s">
        <v>47</v>
      </c>
      <c r="N41" s="36" t="s">
        <v>48</v>
      </c>
      <c r="O41" s="36" t="s">
        <v>49</v>
      </c>
      <c r="P41" s="36">
        <v>0.4</v>
      </c>
      <c r="Q41" s="34" t="s">
        <v>69</v>
      </c>
      <c r="R41" s="36" t="s">
        <v>51</v>
      </c>
      <c r="S41" s="36" t="s">
        <v>52</v>
      </c>
      <c r="T41" s="36" t="s">
        <v>51</v>
      </c>
      <c r="U41" s="36" t="s">
        <v>51</v>
      </c>
      <c r="V41" s="34" t="s">
        <v>71</v>
      </c>
      <c r="W41" s="36">
        <v>1024</v>
      </c>
      <c r="X41" s="36">
        <v>0.6</v>
      </c>
      <c r="Y41" s="36" t="s">
        <v>51</v>
      </c>
      <c r="Z41" s="36" t="s">
        <v>53</v>
      </c>
      <c r="AA41" s="36">
        <v>1E-3</v>
      </c>
      <c r="AB41" s="36" t="s">
        <v>46</v>
      </c>
      <c r="AC41" s="36" t="s">
        <v>54</v>
      </c>
      <c r="AD41" s="36" t="s">
        <v>55</v>
      </c>
      <c r="AE41" s="38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38"/>
      <c r="BF41" s="76" t="s">
        <v>38</v>
      </c>
      <c r="BG41" s="39" t="s">
        <v>72</v>
      </c>
      <c r="BH41" s="34"/>
      <c r="BI41" s="34"/>
      <c r="BJ41" s="34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78"/>
    </row>
    <row r="42" spans="1:81" ht="10" x14ac:dyDescent="0.2">
      <c r="A42" s="32"/>
      <c r="B42" s="34">
        <v>18</v>
      </c>
      <c r="C42" s="34" t="s">
        <v>56</v>
      </c>
      <c r="D42" s="35" t="s">
        <v>57</v>
      </c>
      <c r="E42" s="36" t="s">
        <v>43</v>
      </c>
      <c r="F42" s="32"/>
      <c r="G42" s="37" t="s">
        <v>40</v>
      </c>
      <c r="H42" s="36" t="s">
        <v>44</v>
      </c>
      <c r="I42" s="36" t="s">
        <v>45</v>
      </c>
      <c r="J42" s="36">
        <v>50</v>
      </c>
      <c r="K42" s="36">
        <v>1</v>
      </c>
      <c r="L42" s="36" t="s">
        <v>46</v>
      </c>
      <c r="M42" s="34" t="s">
        <v>71</v>
      </c>
      <c r="N42" s="36" t="s">
        <v>48</v>
      </c>
      <c r="O42" s="36" t="s">
        <v>49</v>
      </c>
      <c r="P42" s="36">
        <v>0.4</v>
      </c>
      <c r="Q42" s="34" t="s">
        <v>69</v>
      </c>
      <c r="R42" s="36" t="s">
        <v>51</v>
      </c>
      <c r="S42" s="36" t="s">
        <v>52</v>
      </c>
      <c r="T42" s="36" t="s">
        <v>51</v>
      </c>
      <c r="U42" s="36" t="s">
        <v>51</v>
      </c>
      <c r="V42" s="36" t="s">
        <v>47</v>
      </c>
      <c r="W42" s="36">
        <v>1024</v>
      </c>
      <c r="X42" s="36">
        <v>0.6</v>
      </c>
      <c r="Y42" s="36" t="s">
        <v>51</v>
      </c>
      <c r="Z42" s="36" t="s">
        <v>53</v>
      </c>
      <c r="AA42" s="36">
        <v>1E-3</v>
      </c>
      <c r="AB42" s="36" t="s">
        <v>46</v>
      </c>
      <c r="AC42" s="36" t="s">
        <v>54</v>
      </c>
      <c r="AD42" s="36" t="s">
        <v>55</v>
      </c>
      <c r="AE42" s="38"/>
      <c r="AF42" s="10">
        <v>289.30829999999997</v>
      </c>
      <c r="AG42" s="47">
        <v>332.29520000000002</v>
      </c>
      <c r="AH42" s="10">
        <v>236.3409</v>
      </c>
      <c r="AI42" s="47">
        <v>96.753699999999995</v>
      </c>
      <c r="AJ42" s="10">
        <v>190.26159999999999</v>
      </c>
      <c r="AK42" s="10">
        <v>3417.6977999999999</v>
      </c>
      <c r="AL42" s="10">
        <v>113.1161</v>
      </c>
      <c r="AM42" s="10">
        <v>84430114.970899999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>
        <v>30</v>
      </c>
      <c r="BE42" s="38"/>
      <c r="BF42" s="34">
        <f>108 * 6</f>
        <v>648</v>
      </c>
      <c r="BG42" s="39"/>
      <c r="BH42" s="34"/>
      <c r="BI42" s="34"/>
      <c r="BJ42" s="34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78"/>
    </row>
    <row r="43" spans="1:81" ht="10" x14ac:dyDescent="0.2">
      <c r="A43" s="32"/>
      <c r="B43" s="34">
        <v>19</v>
      </c>
      <c r="C43" s="34" t="s">
        <v>56</v>
      </c>
      <c r="D43" s="35" t="s">
        <v>57</v>
      </c>
      <c r="E43" s="36" t="s">
        <v>43</v>
      </c>
      <c r="F43" s="32"/>
      <c r="G43" s="37" t="s">
        <v>40</v>
      </c>
      <c r="H43" s="36" t="s">
        <v>44</v>
      </c>
      <c r="I43" s="36" t="s">
        <v>45</v>
      </c>
      <c r="J43" s="36">
        <v>50</v>
      </c>
      <c r="K43" s="36">
        <v>1</v>
      </c>
      <c r="L43" s="36" t="s">
        <v>46</v>
      </c>
      <c r="M43" s="34" t="s">
        <v>71</v>
      </c>
      <c r="N43" s="36" t="s">
        <v>48</v>
      </c>
      <c r="O43" s="36" t="s">
        <v>49</v>
      </c>
      <c r="P43" s="36">
        <v>0.4</v>
      </c>
      <c r="Q43" s="34" t="s">
        <v>73</v>
      </c>
      <c r="R43" s="36" t="s">
        <v>51</v>
      </c>
      <c r="S43" s="36" t="s">
        <v>52</v>
      </c>
      <c r="T43" s="36" t="s">
        <v>51</v>
      </c>
      <c r="U43" s="36" t="s">
        <v>51</v>
      </c>
      <c r="V43" s="36" t="s">
        <v>47</v>
      </c>
      <c r="W43" s="36">
        <v>1024</v>
      </c>
      <c r="X43" s="36">
        <v>0.6</v>
      </c>
      <c r="Y43" s="36" t="s">
        <v>51</v>
      </c>
      <c r="Z43" s="36" t="s">
        <v>53</v>
      </c>
      <c r="AA43" s="36">
        <v>1E-3</v>
      </c>
      <c r="AB43" s="36" t="s">
        <v>46</v>
      </c>
      <c r="AC43" s="36" t="s">
        <v>54</v>
      </c>
      <c r="AD43" s="36" t="s">
        <v>55</v>
      </c>
      <c r="AE43" s="38"/>
      <c r="AF43" s="10">
        <v>286.82659999999998</v>
      </c>
      <c r="AG43" s="47">
        <v>168.23820000000001</v>
      </c>
      <c r="AH43" s="10">
        <v>237.5427</v>
      </c>
      <c r="AI43" s="47">
        <v>927.65449999999998</v>
      </c>
      <c r="AJ43" s="10">
        <v>189.34020000000001</v>
      </c>
      <c r="AK43" s="10">
        <v>49666.851600000002</v>
      </c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>
        <v>131.185</v>
      </c>
      <c r="BC43" s="10">
        <v>6417476.6875</v>
      </c>
      <c r="BD43" s="10">
        <v>23</v>
      </c>
      <c r="BE43" s="38"/>
      <c r="BF43" s="34">
        <f>137 * 6</f>
        <v>822</v>
      </c>
      <c r="BG43" s="39"/>
      <c r="BH43" s="34"/>
      <c r="BI43" s="34"/>
      <c r="BJ43" s="34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78"/>
    </row>
    <row r="44" spans="1:81" ht="10" x14ac:dyDescent="0.2">
      <c r="A44" s="32"/>
      <c r="B44" s="34">
        <v>20</v>
      </c>
      <c r="C44" s="34" t="s">
        <v>56</v>
      </c>
      <c r="D44" s="35" t="s">
        <v>57</v>
      </c>
      <c r="E44" s="36" t="s">
        <v>43</v>
      </c>
      <c r="F44" s="32"/>
      <c r="G44" s="48" t="s">
        <v>149</v>
      </c>
      <c r="H44" s="36" t="s">
        <v>44</v>
      </c>
      <c r="I44" s="36" t="s">
        <v>45</v>
      </c>
      <c r="J44" s="36">
        <v>50</v>
      </c>
      <c r="K44" s="36">
        <v>1</v>
      </c>
      <c r="L44" s="36" t="s">
        <v>46</v>
      </c>
      <c r="M44" s="34" t="s">
        <v>71</v>
      </c>
      <c r="N44" s="36" t="s">
        <v>48</v>
      </c>
      <c r="O44" s="36" t="s">
        <v>49</v>
      </c>
      <c r="P44" s="36">
        <v>0.4</v>
      </c>
      <c r="Q44" s="34" t="s">
        <v>73</v>
      </c>
      <c r="R44" s="36" t="s">
        <v>51</v>
      </c>
      <c r="S44" s="36" t="s">
        <v>52</v>
      </c>
      <c r="T44" s="36" t="s">
        <v>51</v>
      </c>
      <c r="U44" s="36" t="s">
        <v>51</v>
      </c>
      <c r="V44" s="36" t="s">
        <v>47</v>
      </c>
      <c r="W44" s="36">
        <v>1024</v>
      </c>
      <c r="X44" s="36">
        <v>0.6</v>
      </c>
      <c r="Y44" s="36" t="s">
        <v>51</v>
      </c>
      <c r="Z44" s="36" t="s">
        <v>53</v>
      </c>
      <c r="AA44" s="36">
        <v>1E-3</v>
      </c>
      <c r="AB44" s="36" t="s">
        <v>46</v>
      </c>
      <c r="AC44" s="36" t="s">
        <v>54</v>
      </c>
      <c r="AD44" s="36" t="s">
        <v>55</v>
      </c>
      <c r="AE44" s="38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38"/>
      <c r="BF44" s="76" t="s">
        <v>38</v>
      </c>
      <c r="BG44" s="39" t="s">
        <v>72</v>
      </c>
      <c r="BH44" s="34"/>
      <c r="BI44" s="34"/>
      <c r="BJ44" s="34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78"/>
    </row>
    <row r="45" spans="1:81" ht="10" x14ac:dyDescent="0.2">
      <c r="A45" s="32"/>
      <c r="B45" s="34">
        <v>21</v>
      </c>
      <c r="C45" s="34" t="s">
        <v>56</v>
      </c>
      <c r="D45" s="35" t="s">
        <v>74</v>
      </c>
      <c r="E45" s="36" t="s">
        <v>43</v>
      </c>
      <c r="F45" s="32"/>
      <c r="G45" s="37" t="s">
        <v>40</v>
      </c>
      <c r="H45" s="36" t="s">
        <v>44</v>
      </c>
      <c r="I45" s="36" t="s">
        <v>45</v>
      </c>
      <c r="J45" s="36">
        <v>50</v>
      </c>
      <c r="K45" s="36">
        <v>1</v>
      </c>
      <c r="L45" s="36" t="s">
        <v>46</v>
      </c>
      <c r="M45" s="34" t="s">
        <v>51</v>
      </c>
      <c r="N45" s="36" t="s">
        <v>48</v>
      </c>
      <c r="O45" s="36" t="s">
        <v>49</v>
      </c>
      <c r="P45" s="36">
        <v>0.4</v>
      </c>
      <c r="Q45" s="34" t="s">
        <v>73</v>
      </c>
      <c r="R45" s="36" t="s">
        <v>51</v>
      </c>
      <c r="S45" s="36" t="s">
        <v>52</v>
      </c>
      <c r="T45" s="36" t="s">
        <v>51</v>
      </c>
      <c r="U45" s="36" t="s">
        <v>51</v>
      </c>
      <c r="V45" s="36" t="s">
        <v>47</v>
      </c>
      <c r="W45" s="36">
        <v>1024</v>
      </c>
      <c r="X45" s="36">
        <v>0.6</v>
      </c>
      <c r="Y45" s="36" t="s">
        <v>51</v>
      </c>
      <c r="Z45" s="36" t="s">
        <v>53</v>
      </c>
      <c r="AA45" s="36">
        <v>1E-3</v>
      </c>
      <c r="AB45" s="36" t="s">
        <v>46</v>
      </c>
      <c r="AC45" s="36" t="s">
        <v>54</v>
      </c>
      <c r="AD45" s="36" t="s">
        <v>55</v>
      </c>
      <c r="AE45" s="38"/>
      <c r="AF45" s="10">
        <v>290.02629999999999</v>
      </c>
      <c r="AG45" s="47">
        <v>6688.5541999999996</v>
      </c>
      <c r="AH45" s="10">
        <v>239.28899999999999</v>
      </c>
      <c r="AI45" s="47">
        <v>31357.518599999999</v>
      </c>
      <c r="AJ45" s="10">
        <v>188.83969999999999</v>
      </c>
      <c r="AK45" s="47">
        <v>8156158.25</v>
      </c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>
        <v>118.066</v>
      </c>
      <c r="BC45" s="10">
        <v>719724704</v>
      </c>
      <c r="BD45" s="10">
        <v>25</v>
      </c>
      <c r="BE45" s="38"/>
      <c r="BF45" s="34">
        <f>87 * 6</f>
        <v>522</v>
      </c>
      <c r="BG45" s="39"/>
      <c r="BH45" s="34"/>
      <c r="BI45" s="34"/>
      <c r="BJ45" s="34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78"/>
    </row>
    <row r="46" spans="1:81" ht="10" x14ac:dyDescent="0.2">
      <c r="A46" s="32"/>
      <c r="B46" s="34">
        <v>22</v>
      </c>
      <c r="C46" s="34" t="s">
        <v>56</v>
      </c>
      <c r="D46" s="35" t="s">
        <v>74</v>
      </c>
      <c r="E46" s="36" t="s">
        <v>43</v>
      </c>
      <c r="F46" s="32"/>
      <c r="G46" s="37" t="s">
        <v>40</v>
      </c>
      <c r="H46" s="36" t="s">
        <v>44</v>
      </c>
      <c r="I46" s="36" t="s">
        <v>45</v>
      </c>
      <c r="J46" s="34">
        <v>100</v>
      </c>
      <c r="K46" s="36">
        <v>1</v>
      </c>
      <c r="L46" s="36" t="s">
        <v>46</v>
      </c>
      <c r="M46" s="34" t="s">
        <v>51</v>
      </c>
      <c r="N46" s="34" t="s">
        <v>75</v>
      </c>
      <c r="O46" s="34" t="s">
        <v>76</v>
      </c>
      <c r="P46" s="36">
        <v>0.4</v>
      </c>
      <c r="Q46" s="34" t="s">
        <v>69</v>
      </c>
      <c r="R46" s="36" t="s">
        <v>51</v>
      </c>
      <c r="S46" s="36" t="s">
        <v>52</v>
      </c>
      <c r="T46" s="36" t="s">
        <v>51</v>
      </c>
      <c r="U46" s="36" t="s">
        <v>51</v>
      </c>
      <c r="V46" s="34" t="s">
        <v>71</v>
      </c>
      <c r="W46" s="36">
        <v>1024</v>
      </c>
      <c r="X46" s="36">
        <v>0.6</v>
      </c>
      <c r="Y46" s="36" t="s">
        <v>51</v>
      </c>
      <c r="Z46" s="36" t="s">
        <v>53</v>
      </c>
      <c r="AA46" s="36">
        <v>1E-3</v>
      </c>
      <c r="AB46" s="36" t="s">
        <v>46</v>
      </c>
      <c r="AC46" s="36" t="s">
        <v>54</v>
      </c>
      <c r="AD46" s="36" t="s">
        <v>55</v>
      </c>
      <c r="AE46" s="38"/>
      <c r="AF46" s="10">
        <v>285.46730000000002</v>
      </c>
      <c r="AG46" s="10">
        <v>408.79109999999997</v>
      </c>
      <c r="AH46" s="10">
        <v>239.17429999999999</v>
      </c>
      <c r="AI46" s="10">
        <v>230.21950000000001</v>
      </c>
      <c r="AJ46" s="10">
        <v>186.97319999999999</v>
      </c>
      <c r="AK46" s="10">
        <v>268.00349999999997</v>
      </c>
      <c r="AL46" s="10">
        <v>97.0989</v>
      </c>
      <c r="AM46" s="10">
        <v>1351.9391000000001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96.208799999999997</v>
      </c>
      <c r="BC46" s="10">
        <v>1792.018</v>
      </c>
      <c r="BD46" s="10">
        <v>40</v>
      </c>
      <c r="BE46" s="38"/>
      <c r="BF46" s="34">
        <f>21 * 12</f>
        <v>252</v>
      </c>
      <c r="BG46" s="39"/>
      <c r="BH46" s="34"/>
      <c r="BI46" s="34"/>
      <c r="BJ46" s="34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78"/>
    </row>
    <row r="47" spans="1:81" ht="10" x14ac:dyDescent="0.2">
      <c r="A47" s="32"/>
      <c r="B47" s="34">
        <v>23</v>
      </c>
      <c r="C47" s="34" t="s">
        <v>56</v>
      </c>
      <c r="D47" s="35" t="s">
        <v>74</v>
      </c>
      <c r="E47" s="36" t="s">
        <v>43</v>
      </c>
      <c r="F47" s="32"/>
      <c r="G47" s="37" t="s">
        <v>40</v>
      </c>
      <c r="H47" s="36" t="s">
        <v>44</v>
      </c>
      <c r="I47" s="36" t="s">
        <v>45</v>
      </c>
      <c r="J47" s="34">
        <v>100</v>
      </c>
      <c r="K47" s="36">
        <v>1</v>
      </c>
      <c r="L47" s="36" t="s">
        <v>46</v>
      </c>
      <c r="M47" s="36" t="s">
        <v>47</v>
      </c>
      <c r="N47" s="36" t="s">
        <v>48</v>
      </c>
      <c r="O47" s="36" t="s">
        <v>49</v>
      </c>
      <c r="P47" s="36">
        <v>0.4</v>
      </c>
      <c r="Q47" s="34" t="s">
        <v>69</v>
      </c>
      <c r="R47" s="36" t="s">
        <v>51</v>
      </c>
      <c r="S47" s="36" t="s">
        <v>52</v>
      </c>
      <c r="T47" s="34">
        <v>0.3</v>
      </c>
      <c r="U47" s="36" t="s">
        <v>51</v>
      </c>
      <c r="V47" s="34" t="s">
        <v>71</v>
      </c>
      <c r="W47" s="36">
        <v>1024</v>
      </c>
      <c r="X47" s="36">
        <v>0.6</v>
      </c>
      <c r="Y47" s="36" t="s">
        <v>51</v>
      </c>
      <c r="Z47" s="36" t="s">
        <v>53</v>
      </c>
      <c r="AA47" s="36">
        <v>1E-3</v>
      </c>
      <c r="AB47" s="36" t="s">
        <v>46</v>
      </c>
      <c r="AC47" s="36" t="s">
        <v>54</v>
      </c>
      <c r="AD47" s="36" t="s">
        <v>55</v>
      </c>
      <c r="AE47" s="38"/>
      <c r="AF47" s="10">
        <v>287.25569999999999</v>
      </c>
      <c r="AG47" s="10">
        <v>355.76069999999999</v>
      </c>
      <c r="AH47" s="10">
        <v>240.17859999999999</v>
      </c>
      <c r="AI47" s="10">
        <v>369.56319999999999</v>
      </c>
      <c r="AJ47" s="10">
        <v>187.85499999999999</v>
      </c>
      <c r="AK47" s="10">
        <v>310.97399999999999</v>
      </c>
      <c r="AL47" s="10">
        <v>105.24339999999999</v>
      </c>
      <c r="AM47" s="10">
        <v>480.94330000000002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>
        <v>102.11669999999999</v>
      </c>
      <c r="BC47" s="10">
        <v>3493.0944</v>
      </c>
      <c r="BD47" s="10">
        <v>34</v>
      </c>
      <c r="BE47" s="38"/>
      <c r="BF47" s="34">
        <f>60 * 12</f>
        <v>720</v>
      </c>
      <c r="BG47" s="39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</row>
    <row r="48" spans="1:81" ht="10" x14ac:dyDescent="0.2">
      <c r="A48" s="32"/>
      <c r="B48" s="34">
        <v>24</v>
      </c>
      <c r="C48" s="34" t="s">
        <v>56</v>
      </c>
      <c r="D48" s="35" t="s">
        <v>74</v>
      </c>
      <c r="E48" s="36" t="s">
        <v>43</v>
      </c>
      <c r="F48" s="32"/>
      <c r="G48" s="37" t="s">
        <v>40</v>
      </c>
      <c r="H48" s="36" t="s">
        <v>44</v>
      </c>
      <c r="I48" s="36" t="s">
        <v>45</v>
      </c>
      <c r="J48" s="34">
        <v>100</v>
      </c>
      <c r="K48" s="36">
        <v>1</v>
      </c>
      <c r="L48" s="36" t="s">
        <v>46</v>
      </c>
      <c r="M48" s="36" t="s">
        <v>47</v>
      </c>
      <c r="N48" s="36" t="s">
        <v>48</v>
      </c>
      <c r="O48" s="36" t="s">
        <v>49</v>
      </c>
      <c r="P48" s="36">
        <v>0.4</v>
      </c>
      <c r="Q48" s="34" t="s">
        <v>69</v>
      </c>
      <c r="R48" s="36" t="s">
        <v>51</v>
      </c>
      <c r="S48" s="36" t="s">
        <v>52</v>
      </c>
      <c r="T48" s="36" t="s">
        <v>51</v>
      </c>
      <c r="U48" s="36" t="s">
        <v>51</v>
      </c>
      <c r="V48" s="34" t="s">
        <v>71</v>
      </c>
      <c r="W48" s="34">
        <v>512</v>
      </c>
      <c r="X48" s="36">
        <v>0.6</v>
      </c>
      <c r="Y48" s="36" t="s">
        <v>51</v>
      </c>
      <c r="Z48" s="36" t="s">
        <v>53</v>
      </c>
      <c r="AA48" s="36">
        <v>1E-3</v>
      </c>
      <c r="AB48" s="36" t="s">
        <v>46</v>
      </c>
      <c r="AC48" s="36" t="s">
        <v>54</v>
      </c>
      <c r="AD48" s="36" t="s">
        <v>55</v>
      </c>
      <c r="AE48" s="38"/>
      <c r="AF48" s="10">
        <v>300.94299999999998</v>
      </c>
      <c r="AG48" s="10">
        <v>371.23599999999999</v>
      </c>
      <c r="AH48" s="10">
        <v>270.2022</v>
      </c>
      <c r="AI48" s="10">
        <v>348.08800000000002</v>
      </c>
      <c r="AJ48" s="10">
        <v>239.36439999999999</v>
      </c>
      <c r="AK48" s="10">
        <v>389.86320000000001</v>
      </c>
      <c r="AL48" s="10">
        <v>139.06489999999999</v>
      </c>
      <c r="AM48" s="10">
        <v>2047.1128000000001</v>
      </c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>
        <v>122.7735</v>
      </c>
      <c r="BC48" s="10">
        <v>10457.0381</v>
      </c>
      <c r="BD48" s="10">
        <v>39</v>
      </c>
      <c r="BE48" s="38"/>
      <c r="BF48" s="34">
        <f>57 * 12</f>
        <v>684</v>
      </c>
      <c r="BG48" s="39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</row>
    <row r="49" spans="1:81" ht="5" customHeight="1" x14ac:dyDescent="0.2">
      <c r="A49" s="32"/>
      <c r="B49" s="38"/>
      <c r="C49" s="38"/>
      <c r="D49" s="40"/>
      <c r="E49" s="38"/>
      <c r="F49" s="32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</row>
    <row r="50" spans="1:81" s="46" customFormat="1" ht="10" x14ac:dyDescent="0.2">
      <c r="A50" s="32"/>
      <c r="B50" s="32" t="s">
        <v>42</v>
      </c>
      <c r="C50" s="32"/>
      <c r="D50" s="43"/>
      <c r="E50" s="32" t="s">
        <v>77</v>
      </c>
      <c r="F50" s="32"/>
      <c r="G50" s="44"/>
      <c r="H50" s="32" t="s">
        <v>44</v>
      </c>
      <c r="I50" s="32" t="s">
        <v>45</v>
      </c>
      <c r="J50" s="32">
        <v>100</v>
      </c>
      <c r="K50" s="32">
        <v>1</v>
      </c>
      <c r="L50" s="32" t="s">
        <v>46</v>
      </c>
      <c r="M50" s="32" t="s">
        <v>71</v>
      </c>
      <c r="N50" s="32" t="s">
        <v>78</v>
      </c>
      <c r="O50" s="32" t="s">
        <v>79</v>
      </c>
      <c r="P50" s="32">
        <v>0.4</v>
      </c>
      <c r="Q50" s="32" t="s">
        <v>80</v>
      </c>
      <c r="R50" s="32" t="s">
        <v>51</v>
      </c>
      <c r="S50" s="32" t="s">
        <v>52</v>
      </c>
      <c r="T50" s="32">
        <v>0.3</v>
      </c>
      <c r="U50" s="32" t="s">
        <v>51</v>
      </c>
      <c r="V50" s="32" t="s">
        <v>47</v>
      </c>
      <c r="W50" s="32" t="s">
        <v>81</v>
      </c>
      <c r="X50" s="32">
        <v>0.6</v>
      </c>
      <c r="Y50" s="32" t="s">
        <v>51</v>
      </c>
      <c r="Z50" s="32" t="s">
        <v>53</v>
      </c>
      <c r="AA50" s="32">
        <v>1E-3</v>
      </c>
      <c r="AB50" s="32" t="s">
        <v>46</v>
      </c>
      <c r="AC50" s="32" t="s">
        <v>54</v>
      </c>
      <c r="AD50" s="32" t="s">
        <v>55</v>
      </c>
      <c r="AE50" s="32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32"/>
      <c r="BF50" s="44"/>
      <c r="BG50" s="45"/>
      <c r="BH50" s="44"/>
      <c r="BI50" s="44"/>
      <c r="BJ50" s="44"/>
      <c r="BK50" s="44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</row>
    <row r="51" spans="1:81" ht="10" x14ac:dyDescent="0.2">
      <c r="A51" s="32"/>
      <c r="B51" s="34">
        <v>0</v>
      </c>
      <c r="C51" s="34" t="s">
        <v>56</v>
      </c>
      <c r="D51" s="51" t="s">
        <v>82</v>
      </c>
      <c r="E51" s="36" t="s">
        <v>77</v>
      </c>
      <c r="F51" s="32"/>
      <c r="G51" s="37" t="s">
        <v>40</v>
      </c>
      <c r="H51" s="36" t="s">
        <v>44</v>
      </c>
      <c r="I51" s="36" t="s">
        <v>45</v>
      </c>
      <c r="J51" s="36">
        <v>100</v>
      </c>
      <c r="K51" s="36">
        <v>1</v>
      </c>
      <c r="L51" s="36" t="s">
        <v>46</v>
      </c>
      <c r="M51" s="36" t="s">
        <v>71</v>
      </c>
      <c r="N51" s="36" t="s">
        <v>78</v>
      </c>
      <c r="O51" s="36" t="s">
        <v>79</v>
      </c>
      <c r="P51" s="36">
        <v>0.4</v>
      </c>
      <c r="Q51" s="36" t="s">
        <v>80</v>
      </c>
      <c r="R51" s="36" t="s">
        <v>51</v>
      </c>
      <c r="S51" s="36" t="s">
        <v>52</v>
      </c>
      <c r="T51" s="36">
        <v>0.3</v>
      </c>
      <c r="U51" s="36" t="s">
        <v>51</v>
      </c>
      <c r="V51" s="36" t="s">
        <v>47</v>
      </c>
      <c r="W51" s="36" t="s">
        <v>81</v>
      </c>
      <c r="X51" s="36">
        <v>0.6</v>
      </c>
      <c r="Y51" s="36" t="s">
        <v>51</v>
      </c>
      <c r="Z51" s="36" t="s">
        <v>53</v>
      </c>
      <c r="AA51" s="36">
        <v>1E-3</v>
      </c>
      <c r="AB51" s="36" t="s">
        <v>46</v>
      </c>
      <c r="AC51" s="36" t="s">
        <v>54</v>
      </c>
      <c r="AD51" s="36" t="s">
        <v>55</v>
      </c>
      <c r="AE51" s="38"/>
      <c r="AF51" s="10">
        <v>288.24369999999999</v>
      </c>
      <c r="AG51" s="10">
        <v>159.8348</v>
      </c>
      <c r="AH51" s="10">
        <v>238.58099999999999</v>
      </c>
      <c r="AI51" s="10">
        <v>1180.6956</v>
      </c>
      <c r="AJ51" s="10">
        <v>192.4385</v>
      </c>
      <c r="AK51" s="10">
        <v>97135.929699999993</v>
      </c>
      <c r="AL51" s="10">
        <v>99.988699999999994</v>
      </c>
      <c r="AM51" s="10">
        <v>844234639.5</v>
      </c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>
        <v>101.3096</v>
      </c>
      <c r="BC51" s="10">
        <v>33492956864</v>
      </c>
      <c r="BD51" s="10">
        <v>37</v>
      </c>
      <c r="BE51" s="38"/>
      <c r="BF51" s="34">
        <f>50*24</f>
        <v>1200</v>
      </c>
      <c r="BG51" s="39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</row>
    <row r="52" spans="1:81" ht="10" x14ac:dyDescent="0.2">
      <c r="A52" s="32"/>
      <c r="B52" s="34">
        <v>1</v>
      </c>
      <c r="C52" s="34" t="s">
        <v>56</v>
      </c>
      <c r="D52" s="51" t="s">
        <v>82</v>
      </c>
      <c r="E52" s="36" t="s">
        <v>77</v>
      </c>
      <c r="F52" s="32"/>
      <c r="G52" s="37" t="s">
        <v>40</v>
      </c>
      <c r="H52" s="36" t="s">
        <v>44</v>
      </c>
      <c r="I52" s="36" t="s">
        <v>45</v>
      </c>
      <c r="J52" s="36">
        <v>100</v>
      </c>
      <c r="K52" s="36">
        <v>1</v>
      </c>
      <c r="L52" s="36" t="s">
        <v>46</v>
      </c>
      <c r="M52" s="36" t="s">
        <v>71</v>
      </c>
      <c r="N52" s="34" t="s">
        <v>83</v>
      </c>
      <c r="O52" s="34" t="s">
        <v>84</v>
      </c>
      <c r="P52" s="36">
        <v>0.4</v>
      </c>
      <c r="Q52" s="34" t="s">
        <v>85</v>
      </c>
      <c r="R52" s="36" t="s">
        <v>51</v>
      </c>
      <c r="S52" s="36" t="s">
        <v>52</v>
      </c>
      <c r="T52" s="36">
        <v>0.3</v>
      </c>
      <c r="U52" s="36" t="s">
        <v>51</v>
      </c>
      <c r="V52" s="36" t="s">
        <v>47</v>
      </c>
      <c r="W52" s="34" t="s">
        <v>86</v>
      </c>
      <c r="X52" s="36">
        <v>0.6</v>
      </c>
      <c r="Y52" s="36" t="s">
        <v>51</v>
      </c>
      <c r="Z52" s="36" t="s">
        <v>53</v>
      </c>
      <c r="AA52" s="36">
        <v>1E-3</v>
      </c>
      <c r="AB52" s="36" t="s">
        <v>46</v>
      </c>
      <c r="AC52" s="36" t="s">
        <v>54</v>
      </c>
      <c r="AD52" s="36" t="s">
        <v>55</v>
      </c>
      <c r="AE52" s="38"/>
      <c r="AF52" s="10">
        <v>287.29570000000001</v>
      </c>
      <c r="AG52" s="10">
        <v>428.79160000000002</v>
      </c>
      <c r="AH52" s="10">
        <v>243.0763</v>
      </c>
      <c r="AI52" s="10">
        <v>770.43730000000005</v>
      </c>
      <c r="AJ52" s="10">
        <v>187.82859999999999</v>
      </c>
      <c r="AK52" s="10">
        <v>2032.0081</v>
      </c>
      <c r="AL52" s="10">
        <v>111.1439</v>
      </c>
      <c r="AM52" s="10">
        <v>6884898.7559000002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>
        <v>113</v>
      </c>
      <c r="BC52" s="10">
        <v>17671212.218800001</v>
      </c>
      <c r="BD52" s="10">
        <v>32</v>
      </c>
      <c r="BE52" s="38"/>
      <c r="BF52" s="34">
        <f>43*24</f>
        <v>1032</v>
      </c>
      <c r="BG52" s="39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</row>
    <row r="53" spans="1:81" ht="10" x14ac:dyDescent="0.2">
      <c r="A53" s="32"/>
      <c r="B53" s="34">
        <v>2</v>
      </c>
      <c r="C53" s="34" t="s">
        <v>56</v>
      </c>
      <c r="D53" s="51" t="s">
        <v>82</v>
      </c>
      <c r="E53" s="36" t="s">
        <v>77</v>
      </c>
      <c r="F53" s="32"/>
      <c r="G53" s="37" t="s">
        <v>40</v>
      </c>
      <c r="H53" s="36" t="s">
        <v>44</v>
      </c>
      <c r="I53" s="36" t="s">
        <v>45</v>
      </c>
      <c r="J53" s="36">
        <v>100</v>
      </c>
      <c r="K53" s="36">
        <v>1</v>
      </c>
      <c r="L53" s="36" t="s">
        <v>46</v>
      </c>
      <c r="M53" s="36" t="s">
        <v>71</v>
      </c>
      <c r="N53" s="34" t="s">
        <v>87</v>
      </c>
      <c r="O53" s="36" t="s">
        <v>79</v>
      </c>
      <c r="P53" s="36">
        <v>0.4</v>
      </c>
      <c r="Q53" s="36" t="s">
        <v>80</v>
      </c>
      <c r="R53" s="36" t="s">
        <v>51</v>
      </c>
      <c r="S53" s="36" t="s">
        <v>52</v>
      </c>
      <c r="T53" s="36">
        <v>0.3</v>
      </c>
      <c r="U53" s="36" t="s">
        <v>51</v>
      </c>
      <c r="V53" s="36" t="s">
        <v>47</v>
      </c>
      <c r="W53" s="34" t="s">
        <v>88</v>
      </c>
      <c r="X53" s="36">
        <v>0.6</v>
      </c>
      <c r="Y53" s="36" t="s">
        <v>51</v>
      </c>
      <c r="Z53" s="36" t="s">
        <v>53</v>
      </c>
      <c r="AA53" s="36">
        <v>1E-3</v>
      </c>
      <c r="AB53" s="36" t="s">
        <v>46</v>
      </c>
      <c r="AC53" s="36" t="s">
        <v>54</v>
      </c>
      <c r="AD53" s="36" t="s">
        <v>55</v>
      </c>
      <c r="AE53" s="38"/>
      <c r="AF53" s="10">
        <v>300.74200000000002</v>
      </c>
      <c r="AG53" s="10">
        <v>418.48559999999998</v>
      </c>
      <c r="AH53" s="10">
        <v>267.67430000000002</v>
      </c>
      <c r="AI53" s="10">
        <v>486.29329999999999</v>
      </c>
      <c r="AJ53" s="10">
        <v>229.7236</v>
      </c>
      <c r="AK53" s="10">
        <v>9930.9779999999992</v>
      </c>
      <c r="AL53" s="10">
        <v>145.47559999999999</v>
      </c>
      <c r="AM53" s="10">
        <v>851995264</v>
      </c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>
        <v>100.82299999999999</v>
      </c>
      <c r="BC53" s="10">
        <v>507013283840</v>
      </c>
      <c r="BD53" s="10">
        <v>38</v>
      </c>
      <c r="BE53" s="38"/>
      <c r="BF53" s="34">
        <f>66*24</f>
        <v>1584</v>
      </c>
      <c r="BG53" s="39"/>
      <c r="BH53" s="34"/>
      <c r="BI53" s="34"/>
      <c r="BJ53" s="34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78"/>
    </row>
    <row r="54" spans="1:81" ht="10" x14ac:dyDescent="0.2">
      <c r="A54" s="32"/>
      <c r="B54" s="34">
        <v>3</v>
      </c>
      <c r="C54" s="34" t="s">
        <v>56</v>
      </c>
      <c r="D54" s="51" t="s">
        <v>82</v>
      </c>
      <c r="E54" s="36" t="s">
        <v>77</v>
      </c>
      <c r="F54" s="32"/>
      <c r="G54" s="37" t="s">
        <v>40</v>
      </c>
      <c r="H54" s="36" t="s">
        <v>44</v>
      </c>
      <c r="I54" s="36" t="s">
        <v>45</v>
      </c>
      <c r="J54" s="36">
        <v>100</v>
      </c>
      <c r="K54" s="36">
        <v>1</v>
      </c>
      <c r="L54" s="36" t="s">
        <v>46</v>
      </c>
      <c r="M54" s="36" t="s">
        <v>71</v>
      </c>
      <c r="N54" s="34" t="s">
        <v>87</v>
      </c>
      <c r="O54" s="36" t="s">
        <v>79</v>
      </c>
      <c r="P54" s="36">
        <v>0.4</v>
      </c>
      <c r="Q54" s="36" t="s">
        <v>80</v>
      </c>
      <c r="R54" s="36" t="s">
        <v>51</v>
      </c>
      <c r="S54" s="34" t="s">
        <v>71</v>
      </c>
      <c r="T54" s="36">
        <v>0.3</v>
      </c>
      <c r="U54" s="36" t="s">
        <v>51</v>
      </c>
      <c r="V54" s="36" t="s">
        <v>47</v>
      </c>
      <c r="W54" s="34" t="s">
        <v>88</v>
      </c>
      <c r="X54" s="36">
        <v>0.6</v>
      </c>
      <c r="Y54" s="36" t="s">
        <v>51</v>
      </c>
      <c r="Z54" s="36" t="s">
        <v>53</v>
      </c>
      <c r="AA54" s="36">
        <v>1E-3</v>
      </c>
      <c r="AB54" s="36" t="s">
        <v>46</v>
      </c>
      <c r="AC54" s="36" t="s">
        <v>54</v>
      </c>
      <c r="AD54" s="36" t="s">
        <v>55</v>
      </c>
      <c r="AE54" s="38"/>
      <c r="AF54" s="10">
        <v>299.12139999999999</v>
      </c>
      <c r="AG54" s="10">
        <v>1986.8671999999999</v>
      </c>
      <c r="AH54" s="10">
        <v>268.48259999999999</v>
      </c>
      <c r="AI54" s="10">
        <v>108340.8398</v>
      </c>
      <c r="AJ54" s="10">
        <v>236.5164</v>
      </c>
      <c r="AK54" s="10">
        <v>7610836.75</v>
      </c>
      <c r="AL54" s="10">
        <v>146.0342</v>
      </c>
      <c r="AM54" s="10">
        <v>600116559872</v>
      </c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>
        <v>141</v>
      </c>
      <c r="BC54" s="10">
        <v>1176486871040</v>
      </c>
      <c r="BD54" s="10">
        <v>31</v>
      </c>
      <c r="BE54" s="38"/>
      <c r="BF54" s="34">
        <f>63*24</f>
        <v>1512</v>
      </c>
      <c r="BG54" s="39"/>
      <c r="BH54" s="34"/>
      <c r="BI54" s="34"/>
      <c r="BJ54" s="34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78"/>
    </row>
    <row r="55" spans="1:81" ht="10" x14ac:dyDescent="0.2">
      <c r="A55" s="32"/>
      <c r="B55" s="34">
        <v>4</v>
      </c>
      <c r="C55" s="34" t="s">
        <v>56</v>
      </c>
      <c r="D55" s="51" t="s">
        <v>57</v>
      </c>
      <c r="E55" s="36" t="s">
        <v>77</v>
      </c>
      <c r="F55" s="32"/>
      <c r="G55" s="37" t="s">
        <v>40</v>
      </c>
      <c r="H55" s="36" t="s">
        <v>44</v>
      </c>
      <c r="I55" s="36" t="s">
        <v>45</v>
      </c>
      <c r="J55" s="36">
        <v>100</v>
      </c>
      <c r="K55" s="36">
        <v>1</v>
      </c>
      <c r="L55" s="36" t="s">
        <v>46</v>
      </c>
      <c r="M55" s="36" t="s">
        <v>71</v>
      </c>
      <c r="N55" s="34" t="s">
        <v>89</v>
      </c>
      <c r="O55" s="34" t="s">
        <v>90</v>
      </c>
      <c r="P55" s="34">
        <v>0.5</v>
      </c>
      <c r="Q55" s="34" t="s">
        <v>85</v>
      </c>
      <c r="R55" s="36" t="s">
        <v>51</v>
      </c>
      <c r="S55" s="36" t="s">
        <v>52</v>
      </c>
      <c r="T55" s="34">
        <v>0.4</v>
      </c>
      <c r="U55" s="36" t="s">
        <v>51</v>
      </c>
      <c r="V55" s="36" t="s">
        <v>47</v>
      </c>
      <c r="W55" s="36" t="s">
        <v>81</v>
      </c>
      <c r="X55" s="34">
        <v>0.7</v>
      </c>
      <c r="Y55" s="36" t="s">
        <v>51</v>
      </c>
      <c r="Z55" s="36" t="s">
        <v>53</v>
      </c>
      <c r="AA55" s="36">
        <v>1E-3</v>
      </c>
      <c r="AB55" s="36" t="s">
        <v>46</v>
      </c>
      <c r="AC55" s="36" t="s">
        <v>54</v>
      </c>
      <c r="AD55" s="36" t="s">
        <v>55</v>
      </c>
      <c r="AE55" s="38"/>
      <c r="AF55" s="10">
        <v>293.0872</v>
      </c>
      <c r="AG55" s="10">
        <v>443.50310000000002</v>
      </c>
      <c r="AH55" s="10">
        <v>256.00439999999998</v>
      </c>
      <c r="AI55" s="10">
        <v>997.31759999999997</v>
      </c>
      <c r="AJ55" s="10">
        <v>210.42590000000001</v>
      </c>
      <c r="AK55" s="10">
        <v>16524.132300000001</v>
      </c>
      <c r="AL55" s="10">
        <v>116.5292</v>
      </c>
      <c r="AM55" s="10">
        <v>427462492</v>
      </c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>
        <v>118.6767</v>
      </c>
      <c r="BC55" s="10">
        <v>1502693920</v>
      </c>
      <c r="BD55" s="10">
        <v>32</v>
      </c>
      <c r="BE55" s="38"/>
      <c r="BF55" s="34">
        <f>26*24</f>
        <v>624</v>
      </c>
      <c r="BG55" s="39"/>
      <c r="BH55" s="34"/>
      <c r="BI55" s="34"/>
      <c r="BJ55" s="34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78"/>
    </row>
    <row r="56" spans="1:81" ht="10" x14ac:dyDescent="0.2">
      <c r="A56" s="32"/>
      <c r="B56" s="34">
        <v>5</v>
      </c>
      <c r="C56" s="34" t="s">
        <v>56</v>
      </c>
      <c r="D56" s="51" t="s">
        <v>57</v>
      </c>
      <c r="E56" s="36" t="s">
        <v>77</v>
      </c>
      <c r="F56" s="32"/>
      <c r="G56" s="37" t="s">
        <v>40</v>
      </c>
      <c r="H56" s="36" t="s">
        <v>44</v>
      </c>
      <c r="I56" s="36" t="s">
        <v>45</v>
      </c>
      <c r="J56" s="36">
        <v>100</v>
      </c>
      <c r="K56" s="36">
        <v>1</v>
      </c>
      <c r="L56" s="36" t="s">
        <v>46</v>
      </c>
      <c r="M56" s="36" t="s">
        <v>71</v>
      </c>
      <c r="N56" s="34" t="s">
        <v>89</v>
      </c>
      <c r="O56" s="34" t="s">
        <v>90</v>
      </c>
      <c r="P56" s="34">
        <v>0.6</v>
      </c>
      <c r="Q56" s="34" t="s">
        <v>85</v>
      </c>
      <c r="R56" s="36" t="s">
        <v>51</v>
      </c>
      <c r="S56" s="36" t="s">
        <v>52</v>
      </c>
      <c r="T56" s="34">
        <v>0.5</v>
      </c>
      <c r="U56" s="36" t="s">
        <v>51</v>
      </c>
      <c r="V56" s="36" t="s">
        <v>47</v>
      </c>
      <c r="W56" s="36" t="s">
        <v>81</v>
      </c>
      <c r="X56" s="34">
        <v>0.8</v>
      </c>
      <c r="Y56" s="36" t="s">
        <v>51</v>
      </c>
      <c r="Z56" s="36" t="s">
        <v>53</v>
      </c>
      <c r="AA56" s="36">
        <v>1E-3</v>
      </c>
      <c r="AB56" s="36" t="s">
        <v>46</v>
      </c>
      <c r="AC56" s="36" t="s">
        <v>54</v>
      </c>
      <c r="AD56" s="36" t="s">
        <v>55</v>
      </c>
      <c r="AE56" s="38"/>
      <c r="AF56" s="10">
        <v>301.47980000000001</v>
      </c>
      <c r="AG56" s="10">
        <v>497.94220000000001</v>
      </c>
      <c r="AH56" s="10">
        <v>274.45310000000001</v>
      </c>
      <c r="AI56" s="10">
        <v>2758.4801000000002</v>
      </c>
      <c r="AJ56" s="10">
        <v>241.1728</v>
      </c>
      <c r="AK56" s="10">
        <v>71752.248000000007</v>
      </c>
      <c r="AL56" s="10">
        <v>154.61789999999999</v>
      </c>
      <c r="AM56" s="10">
        <v>2386707648</v>
      </c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>
        <v>153.43100000000001</v>
      </c>
      <c r="BC56" s="10">
        <v>7478609152</v>
      </c>
      <c r="BD56" s="10">
        <v>32</v>
      </c>
      <c r="BE56" s="38"/>
      <c r="BF56" s="34">
        <f>27*24</f>
        <v>648</v>
      </c>
      <c r="BG56" s="39"/>
      <c r="BH56" s="34"/>
      <c r="BI56" s="34"/>
      <c r="BJ56" s="34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78"/>
    </row>
    <row r="57" spans="1:81" ht="10" x14ac:dyDescent="0.2">
      <c r="A57" s="32"/>
      <c r="B57" s="52">
        <v>6.1</v>
      </c>
      <c r="C57" s="34" t="s">
        <v>56</v>
      </c>
      <c r="D57" s="53" t="s">
        <v>57</v>
      </c>
      <c r="E57" s="36" t="s">
        <v>77</v>
      </c>
      <c r="F57" s="32"/>
      <c r="G57" s="37" t="s">
        <v>40</v>
      </c>
      <c r="H57" s="36" t="s">
        <v>44</v>
      </c>
      <c r="I57" s="36" t="s">
        <v>45</v>
      </c>
      <c r="J57" s="54">
        <v>100</v>
      </c>
      <c r="K57" s="52">
        <v>2</v>
      </c>
      <c r="L57" s="36" t="s">
        <v>46</v>
      </c>
      <c r="M57" s="54" t="s">
        <v>71</v>
      </c>
      <c r="N57" s="54" t="s">
        <v>78</v>
      </c>
      <c r="O57" s="54" t="s">
        <v>79</v>
      </c>
      <c r="P57" s="54">
        <v>0.4</v>
      </c>
      <c r="Q57" s="36" t="s">
        <v>80</v>
      </c>
      <c r="R57" s="54" t="s">
        <v>51</v>
      </c>
      <c r="S57" s="54" t="s">
        <v>52</v>
      </c>
      <c r="T57" s="54">
        <v>0.3</v>
      </c>
      <c r="U57" s="54" t="s">
        <v>51</v>
      </c>
      <c r="V57" s="36" t="s">
        <v>47</v>
      </c>
      <c r="W57" s="54" t="s">
        <v>81</v>
      </c>
      <c r="X57" s="54">
        <v>0.6</v>
      </c>
      <c r="Y57" s="54" t="s">
        <v>51</v>
      </c>
      <c r="Z57" s="54" t="s">
        <v>53</v>
      </c>
      <c r="AA57" s="54">
        <v>1E-3</v>
      </c>
      <c r="AB57" s="36" t="s">
        <v>46</v>
      </c>
      <c r="AC57" s="54" t="s">
        <v>54</v>
      </c>
      <c r="AD57" s="54" t="s">
        <v>55</v>
      </c>
      <c r="AE57" s="38"/>
      <c r="AF57" s="10">
        <v>314.6062</v>
      </c>
      <c r="AG57" s="10">
        <v>406.16789999999997</v>
      </c>
      <c r="AH57" s="10">
        <v>310.04450000000003</v>
      </c>
      <c r="AI57" s="10">
        <v>304.44260000000003</v>
      </c>
      <c r="AJ57" s="10">
        <v>256.69850000000002</v>
      </c>
      <c r="AK57" s="10">
        <v>313.13589999999999</v>
      </c>
      <c r="AL57" s="10">
        <v>211.48330000000001</v>
      </c>
      <c r="AM57" s="10">
        <v>161.29759999999999</v>
      </c>
      <c r="AN57" s="10">
        <v>145.3278</v>
      </c>
      <c r="AO57" s="10">
        <v>96.801900000000003</v>
      </c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>
        <v>125.4196</v>
      </c>
      <c r="BC57" s="10">
        <v>56.595999999999997</v>
      </c>
      <c r="BD57" s="10">
        <v>58</v>
      </c>
      <c r="BE57" s="38"/>
      <c r="BF57" s="34">
        <f>49*24</f>
        <v>1176</v>
      </c>
      <c r="BG57" s="39" t="s">
        <v>91</v>
      </c>
      <c r="BH57" s="34"/>
      <c r="BI57" s="34"/>
      <c r="BJ57" s="34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78"/>
    </row>
    <row r="58" spans="1:81" ht="10" x14ac:dyDescent="0.2">
      <c r="A58" s="32"/>
      <c r="B58" s="34">
        <v>6.2</v>
      </c>
      <c r="C58" s="34" t="s">
        <v>56</v>
      </c>
      <c r="D58" s="51" t="s">
        <v>92</v>
      </c>
      <c r="E58" s="36" t="s">
        <v>77</v>
      </c>
      <c r="F58" s="32"/>
      <c r="G58" s="37" t="s">
        <v>40</v>
      </c>
      <c r="H58" s="36" t="s">
        <v>44</v>
      </c>
      <c r="I58" s="55" t="s">
        <v>93</v>
      </c>
      <c r="J58" s="55">
        <v>300</v>
      </c>
      <c r="K58" s="34">
        <v>2</v>
      </c>
      <c r="L58" s="36" t="s">
        <v>46</v>
      </c>
      <c r="M58" s="36" t="s">
        <v>71</v>
      </c>
      <c r="N58" s="36" t="s">
        <v>78</v>
      </c>
      <c r="O58" s="36" t="s">
        <v>79</v>
      </c>
      <c r="P58" s="36">
        <v>0.4</v>
      </c>
      <c r="Q58" s="36" t="s">
        <v>80</v>
      </c>
      <c r="R58" s="36" t="s">
        <v>51</v>
      </c>
      <c r="S58" s="36" t="s">
        <v>52</v>
      </c>
      <c r="T58" s="36">
        <v>0.3</v>
      </c>
      <c r="U58" s="36" t="s">
        <v>51</v>
      </c>
      <c r="V58" s="36" t="s">
        <v>47</v>
      </c>
      <c r="W58" s="36" t="s">
        <v>81</v>
      </c>
      <c r="X58" s="36">
        <v>0.6</v>
      </c>
      <c r="Y58" s="36" t="s">
        <v>51</v>
      </c>
      <c r="Z58" s="36" t="s">
        <v>53</v>
      </c>
      <c r="AA58" s="36">
        <v>1E-3</v>
      </c>
      <c r="AB58" s="36" t="s">
        <v>46</v>
      </c>
      <c r="AC58" s="36" t="s">
        <v>54</v>
      </c>
      <c r="AD58" s="36" t="s">
        <v>55</v>
      </c>
      <c r="AE58" s="38"/>
      <c r="AF58" s="10">
        <v>313.39670000000001</v>
      </c>
      <c r="AG58" s="10">
        <v>440.60410000000002</v>
      </c>
      <c r="AH58" s="10">
        <v>280.93349999999998</v>
      </c>
      <c r="AI58" s="10">
        <v>319.10300000000001</v>
      </c>
      <c r="AJ58" s="10">
        <v>247.4119</v>
      </c>
      <c r="AK58" s="10">
        <v>377.32810000000001</v>
      </c>
      <c r="AL58" s="10">
        <v>233.04480000000001</v>
      </c>
      <c r="AM58" s="10">
        <v>308.96080000000001</v>
      </c>
      <c r="AN58" s="56">
        <v>173.31469999999999</v>
      </c>
      <c r="AO58" s="56">
        <v>937.94100000000003</v>
      </c>
      <c r="AP58" s="56">
        <v>106.1776</v>
      </c>
      <c r="AQ58" s="56">
        <v>588.88250000000005</v>
      </c>
      <c r="AR58" s="56">
        <v>67.054100000000005</v>
      </c>
      <c r="AS58" s="56">
        <v>2807.7008999999998</v>
      </c>
      <c r="AT58" s="10"/>
      <c r="AU58" s="10"/>
      <c r="AV58" s="10"/>
      <c r="AW58" s="10"/>
      <c r="AX58" s="10"/>
      <c r="AY58" s="10"/>
      <c r="AZ58" s="10"/>
      <c r="BA58" s="10"/>
      <c r="BB58" s="10">
        <v>61.482900000000001</v>
      </c>
      <c r="BC58" s="10">
        <v>566.74800000000005</v>
      </c>
      <c r="BD58" s="10">
        <v>120</v>
      </c>
      <c r="BE58" s="38"/>
      <c r="BF58" s="34">
        <f>47*24</f>
        <v>1128</v>
      </c>
      <c r="BG58" s="39"/>
      <c r="BH58" s="34"/>
      <c r="BI58" s="34"/>
      <c r="BJ58" s="34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78"/>
    </row>
    <row r="59" spans="1:81" ht="10" x14ac:dyDescent="0.2">
      <c r="A59" s="32"/>
      <c r="B59" s="34">
        <v>7</v>
      </c>
      <c r="C59" s="34" t="s">
        <v>56</v>
      </c>
      <c r="D59" s="51" t="s">
        <v>74</v>
      </c>
      <c r="E59" s="36" t="s">
        <v>77</v>
      </c>
      <c r="F59" s="32"/>
      <c r="G59" s="37" t="s">
        <v>40</v>
      </c>
      <c r="H59" s="36" t="s">
        <v>44</v>
      </c>
      <c r="I59" s="36" t="s">
        <v>45</v>
      </c>
      <c r="J59" s="36">
        <v>100</v>
      </c>
      <c r="K59" s="36">
        <v>1</v>
      </c>
      <c r="L59" s="36" t="s">
        <v>46</v>
      </c>
      <c r="M59" s="36" t="s">
        <v>71</v>
      </c>
      <c r="N59" s="36" t="s">
        <v>78</v>
      </c>
      <c r="O59" s="36" t="s">
        <v>79</v>
      </c>
      <c r="P59" s="36">
        <v>0.4</v>
      </c>
      <c r="Q59" s="36" t="s">
        <v>80</v>
      </c>
      <c r="R59" s="55" t="s">
        <v>94</v>
      </c>
      <c r="S59" s="36" t="s">
        <v>52</v>
      </c>
      <c r="T59" s="36">
        <v>0.3</v>
      </c>
      <c r="U59" s="36" t="s">
        <v>51</v>
      </c>
      <c r="V59" s="36" t="s">
        <v>47</v>
      </c>
      <c r="W59" s="36" t="s">
        <v>81</v>
      </c>
      <c r="X59" s="36">
        <v>0.6</v>
      </c>
      <c r="Y59" s="36" t="s">
        <v>51</v>
      </c>
      <c r="Z59" s="36" t="s">
        <v>53</v>
      </c>
      <c r="AA59" s="36">
        <v>1E-3</v>
      </c>
      <c r="AB59" s="36" t="s">
        <v>46</v>
      </c>
      <c r="AC59" s="36" t="s">
        <v>54</v>
      </c>
      <c r="AD59" s="36" t="s">
        <v>55</v>
      </c>
      <c r="AE59" s="38"/>
      <c r="AF59" s="10">
        <v>288.34960000000001</v>
      </c>
      <c r="AG59" s="10">
        <v>717.57069999999999</v>
      </c>
      <c r="AH59" s="10">
        <v>238.78460000000001</v>
      </c>
      <c r="AI59" s="10">
        <v>2520.1176999999998</v>
      </c>
      <c r="AJ59" s="10">
        <v>184.50620000000001</v>
      </c>
      <c r="AK59" s="10">
        <v>16009.2925</v>
      </c>
      <c r="AL59" s="10">
        <v>113.0813</v>
      </c>
      <c r="AM59" s="10">
        <v>94632272</v>
      </c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>
        <v>98.753100000000003</v>
      </c>
      <c r="BC59" s="10">
        <v>176911824</v>
      </c>
      <c r="BD59" s="10">
        <v>31</v>
      </c>
      <c r="BE59" s="38"/>
      <c r="BF59" s="34">
        <f t="shared" ref="BF59:BF62" si="1">50*24</f>
        <v>1200</v>
      </c>
      <c r="BG59" s="39"/>
      <c r="BH59" s="34"/>
      <c r="BI59" s="34"/>
      <c r="BJ59" s="34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78"/>
    </row>
    <row r="60" spans="1:81" ht="10" x14ac:dyDescent="0.2">
      <c r="A60" s="32"/>
      <c r="B60" s="34">
        <v>8</v>
      </c>
      <c r="C60" s="34" t="s">
        <v>56</v>
      </c>
      <c r="D60" s="51" t="s">
        <v>74</v>
      </c>
      <c r="E60" s="36" t="s">
        <v>77</v>
      </c>
      <c r="F60" s="32"/>
      <c r="G60" s="37" t="s">
        <v>40</v>
      </c>
      <c r="H60" s="36" t="s">
        <v>44</v>
      </c>
      <c r="I60" s="36" t="s">
        <v>45</v>
      </c>
      <c r="J60" s="36">
        <v>100</v>
      </c>
      <c r="K60" s="36">
        <v>1</v>
      </c>
      <c r="L60" s="36" t="s">
        <v>46</v>
      </c>
      <c r="M60" s="36" t="s">
        <v>71</v>
      </c>
      <c r="N60" s="36" t="s">
        <v>78</v>
      </c>
      <c r="O60" s="36" t="s">
        <v>79</v>
      </c>
      <c r="P60" s="36">
        <v>0.4</v>
      </c>
      <c r="Q60" s="36" t="s">
        <v>80</v>
      </c>
      <c r="R60" s="36" t="s">
        <v>51</v>
      </c>
      <c r="S60" s="36" t="s">
        <v>52</v>
      </c>
      <c r="T60" s="36">
        <v>0.3</v>
      </c>
      <c r="U60" s="55" t="s">
        <v>94</v>
      </c>
      <c r="V60" s="36" t="s">
        <v>47</v>
      </c>
      <c r="W60" s="36" t="s">
        <v>81</v>
      </c>
      <c r="X60" s="36">
        <v>0.6</v>
      </c>
      <c r="Y60" s="36" t="s">
        <v>51</v>
      </c>
      <c r="Z60" s="36" t="s">
        <v>53</v>
      </c>
      <c r="AA60" s="36">
        <v>1E-3</v>
      </c>
      <c r="AB60" s="36" t="s">
        <v>46</v>
      </c>
      <c r="AC60" s="36" t="s">
        <v>54</v>
      </c>
      <c r="AD60" s="36" t="s">
        <v>55</v>
      </c>
      <c r="AE60" s="38"/>
      <c r="AF60" s="10">
        <v>286.09050000000002</v>
      </c>
      <c r="AG60" s="10">
        <v>420.59690000000001</v>
      </c>
      <c r="AH60" s="10">
        <v>239.3595</v>
      </c>
      <c r="AI60" s="10">
        <v>1600.1860999999999</v>
      </c>
      <c r="AJ60" s="10">
        <v>191.1053</v>
      </c>
      <c r="AK60" s="10">
        <v>39894.538099999998</v>
      </c>
      <c r="AL60" s="10">
        <v>106.41249999999999</v>
      </c>
      <c r="AM60" s="10">
        <v>344251656</v>
      </c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>
        <v>107.9019</v>
      </c>
      <c r="BC60" s="10">
        <v>1310702448</v>
      </c>
      <c r="BD60" s="10">
        <v>33</v>
      </c>
      <c r="BE60" s="38"/>
      <c r="BF60" s="34">
        <f t="shared" si="1"/>
        <v>1200</v>
      </c>
      <c r="BG60" s="39"/>
      <c r="BH60" s="34"/>
      <c r="BI60" s="34"/>
      <c r="BJ60" s="34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78"/>
    </row>
    <row r="61" spans="1:81" ht="10" x14ac:dyDescent="0.2">
      <c r="A61" s="32"/>
      <c r="B61" s="34">
        <v>9</v>
      </c>
      <c r="C61" s="34" t="s">
        <v>56</v>
      </c>
      <c r="D61" s="51" t="s">
        <v>74</v>
      </c>
      <c r="E61" s="36" t="s">
        <v>77</v>
      </c>
      <c r="F61" s="32"/>
      <c r="G61" s="37" t="s">
        <v>40</v>
      </c>
      <c r="H61" s="36" t="s">
        <v>44</v>
      </c>
      <c r="I61" s="36" t="s">
        <v>45</v>
      </c>
      <c r="J61" s="36">
        <v>100</v>
      </c>
      <c r="K61" s="36">
        <v>1</v>
      </c>
      <c r="L61" s="36" t="s">
        <v>46</v>
      </c>
      <c r="M61" s="36" t="s">
        <v>71</v>
      </c>
      <c r="N61" s="36" t="s">
        <v>78</v>
      </c>
      <c r="O61" s="36" t="s">
        <v>79</v>
      </c>
      <c r="P61" s="36">
        <v>0.4</v>
      </c>
      <c r="Q61" s="36" t="s">
        <v>80</v>
      </c>
      <c r="R61" s="55" t="s">
        <v>94</v>
      </c>
      <c r="S61" s="36" t="s">
        <v>52</v>
      </c>
      <c r="T61" s="36">
        <v>0.3</v>
      </c>
      <c r="U61" s="55" t="s">
        <v>94</v>
      </c>
      <c r="V61" s="36" t="s">
        <v>47</v>
      </c>
      <c r="W61" s="36" t="s">
        <v>81</v>
      </c>
      <c r="X61" s="36">
        <v>0.6</v>
      </c>
      <c r="Y61" s="36" t="s">
        <v>51</v>
      </c>
      <c r="Z61" s="36" t="s">
        <v>53</v>
      </c>
      <c r="AA61" s="36">
        <v>1E-3</v>
      </c>
      <c r="AB61" s="36" t="s">
        <v>46</v>
      </c>
      <c r="AC61" s="36" t="s">
        <v>54</v>
      </c>
      <c r="AD61" s="36" t="s">
        <v>55</v>
      </c>
      <c r="AE61" s="38"/>
      <c r="AF61" s="10">
        <v>286.60480000000001</v>
      </c>
      <c r="AG61" s="10">
        <v>484.61250000000001</v>
      </c>
      <c r="AH61" s="10">
        <v>238.96350000000001</v>
      </c>
      <c r="AI61" s="10">
        <v>654.89819999999997</v>
      </c>
      <c r="AJ61" s="10">
        <v>180.4615</v>
      </c>
      <c r="AK61" s="10">
        <v>1185.5608999999999</v>
      </c>
      <c r="AL61" s="10">
        <v>108.1707</v>
      </c>
      <c r="AM61" s="10">
        <v>214.4837</v>
      </c>
      <c r="AN61" s="10">
        <v>100.2355</v>
      </c>
      <c r="AO61" s="10">
        <v>370530792</v>
      </c>
      <c r="AP61" s="10">
        <v>92.269099999999995</v>
      </c>
      <c r="AQ61" s="10">
        <v>113115036</v>
      </c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>
        <v>92.269099999999995</v>
      </c>
      <c r="BC61" s="10">
        <v>113115036</v>
      </c>
      <c r="BD61" s="10">
        <v>57</v>
      </c>
      <c r="BE61" s="38"/>
      <c r="BF61" s="34">
        <f t="shared" si="1"/>
        <v>1200</v>
      </c>
      <c r="BG61" s="39"/>
      <c r="BH61" s="34"/>
      <c r="BI61" s="34"/>
      <c r="BJ61" s="34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78"/>
    </row>
    <row r="62" spans="1:81" ht="10" x14ac:dyDescent="0.2">
      <c r="A62" s="32"/>
      <c r="B62" s="34">
        <v>10.1</v>
      </c>
      <c r="C62" s="34" t="s">
        <v>56</v>
      </c>
      <c r="D62" s="51" t="s">
        <v>74</v>
      </c>
      <c r="E62" s="36" t="s">
        <v>77</v>
      </c>
      <c r="F62" s="32"/>
      <c r="G62" s="37" t="s">
        <v>40</v>
      </c>
      <c r="H62" s="36" t="s">
        <v>44</v>
      </c>
      <c r="I62" s="55" t="s">
        <v>93</v>
      </c>
      <c r="J62" s="36">
        <v>100</v>
      </c>
      <c r="K62" s="36">
        <v>1</v>
      </c>
      <c r="L62" s="36" t="s">
        <v>46</v>
      </c>
      <c r="M62" s="36" t="s">
        <v>71</v>
      </c>
      <c r="N62" s="36" t="s">
        <v>78</v>
      </c>
      <c r="O62" s="36" t="s">
        <v>79</v>
      </c>
      <c r="P62" s="36">
        <v>0.4</v>
      </c>
      <c r="Q62" s="36" t="s">
        <v>80</v>
      </c>
      <c r="R62" s="55" t="s">
        <v>94</v>
      </c>
      <c r="S62" s="36" t="s">
        <v>52</v>
      </c>
      <c r="T62" s="36">
        <v>0.3</v>
      </c>
      <c r="U62" s="55" t="s">
        <v>94</v>
      </c>
      <c r="V62" s="36" t="s">
        <v>47</v>
      </c>
      <c r="W62" s="36" t="s">
        <v>81</v>
      </c>
      <c r="X62" s="36">
        <v>0.6</v>
      </c>
      <c r="Y62" s="55" t="s">
        <v>94</v>
      </c>
      <c r="Z62" s="36" t="s">
        <v>53</v>
      </c>
      <c r="AA62" s="36">
        <v>1E-3</v>
      </c>
      <c r="AB62" s="36" t="s">
        <v>46</v>
      </c>
      <c r="AC62" s="36" t="s">
        <v>54</v>
      </c>
      <c r="AD62" s="36" t="s">
        <v>55</v>
      </c>
      <c r="AE62" s="38"/>
      <c r="AF62" s="56">
        <v>288.60980000000001</v>
      </c>
      <c r="AG62" s="57">
        <v>350.69690000000003</v>
      </c>
      <c r="AH62" s="57">
        <v>235.7518</v>
      </c>
      <c r="AI62" s="57">
        <v>288.09879999999998</v>
      </c>
      <c r="AJ62" s="57">
        <v>190.0736</v>
      </c>
      <c r="AK62" s="57">
        <v>224.3717</v>
      </c>
      <c r="AL62" s="57">
        <v>108.77679999999999</v>
      </c>
      <c r="AM62" s="57">
        <v>103.599</v>
      </c>
      <c r="AN62" s="57">
        <v>87.421899999999994</v>
      </c>
      <c r="AO62" s="57">
        <v>72.729100000000003</v>
      </c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>
        <v>50</v>
      </c>
      <c r="BE62" s="38"/>
      <c r="BF62" s="34">
        <f t="shared" si="1"/>
        <v>1200</v>
      </c>
      <c r="BG62" s="39" t="s">
        <v>91</v>
      </c>
      <c r="BH62" s="34"/>
      <c r="BI62" s="34"/>
      <c r="BJ62" s="34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78"/>
    </row>
    <row r="63" spans="1:81" ht="10" x14ac:dyDescent="0.2">
      <c r="A63" s="32"/>
      <c r="B63" s="34">
        <v>10.199999999999999</v>
      </c>
      <c r="C63" s="34" t="s">
        <v>56</v>
      </c>
      <c r="D63" s="51" t="s">
        <v>95</v>
      </c>
      <c r="E63" s="36" t="s">
        <v>77</v>
      </c>
      <c r="F63" s="32"/>
      <c r="G63" s="37" t="s">
        <v>40</v>
      </c>
      <c r="H63" s="36" t="s">
        <v>44</v>
      </c>
      <c r="I63" s="55" t="s">
        <v>93</v>
      </c>
      <c r="J63" s="55">
        <v>300</v>
      </c>
      <c r="K63" s="36">
        <v>1</v>
      </c>
      <c r="L63" s="36" t="s">
        <v>46</v>
      </c>
      <c r="M63" s="36" t="s">
        <v>71</v>
      </c>
      <c r="N63" s="36" t="s">
        <v>78</v>
      </c>
      <c r="O63" s="36" t="s">
        <v>79</v>
      </c>
      <c r="P63" s="36">
        <v>0.4</v>
      </c>
      <c r="Q63" s="36" t="s">
        <v>80</v>
      </c>
      <c r="R63" s="55" t="s">
        <v>94</v>
      </c>
      <c r="S63" s="36" t="s">
        <v>52</v>
      </c>
      <c r="T63" s="36">
        <v>0.3</v>
      </c>
      <c r="U63" s="55" t="s">
        <v>94</v>
      </c>
      <c r="V63" s="36" t="s">
        <v>47</v>
      </c>
      <c r="W63" s="36" t="s">
        <v>81</v>
      </c>
      <c r="X63" s="36">
        <v>0.6</v>
      </c>
      <c r="Y63" s="55" t="s">
        <v>94</v>
      </c>
      <c r="Z63" s="36" t="s">
        <v>53</v>
      </c>
      <c r="AA63" s="36">
        <v>1E-3</v>
      </c>
      <c r="AB63" s="36" t="s">
        <v>46</v>
      </c>
      <c r="AC63" s="36" t="s">
        <v>54</v>
      </c>
      <c r="AD63" s="36" t="s">
        <v>55</v>
      </c>
      <c r="AE63" s="38"/>
      <c r="AF63" s="10">
        <v>286.12759999999997</v>
      </c>
      <c r="AG63" s="10">
        <v>346.36919999999998</v>
      </c>
      <c r="AH63" s="10">
        <v>236.34569999999999</v>
      </c>
      <c r="AI63" s="10">
        <v>284.86500000000001</v>
      </c>
      <c r="AJ63" s="10">
        <v>187.3844</v>
      </c>
      <c r="AK63" s="10">
        <v>219.64789999999999</v>
      </c>
      <c r="AL63" s="10">
        <v>100.5626</v>
      </c>
      <c r="AM63" s="10">
        <v>99.868700000000004</v>
      </c>
      <c r="AN63" s="10">
        <v>92.689599999999999</v>
      </c>
      <c r="AO63" s="10">
        <v>69.400700000000001</v>
      </c>
      <c r="AP63" s="10">
        <v>92.344700000000003</v>
      </c>
      <c r="AQ63" s="10">
        <v>63.266500000000001</v>
      </c>
      <c r="AR63" s="10">
        <v>86.280299999999997</v>
      </c>
      <c r="AS63" s="10">
        <v>64.016599999999997</v>
      </c>
      <c r="AT63" s="10">
        <v>88.403499999999994</v>
      </c>
      <c r="AU63" s="10">
        <v>63.428199999999997</v>
      </c>
      <c r="AV63" s="10"/>
      <c r="AW63" s="10"/>
      <c r="AX63" s="10"/>
      <c r="AY63" s="10"/>
      <c r="AZ63" s="10"/>
      <c r="BA63" s="10"/>
      <c r="BB63" s="10">
        <v>94.696399999999997</v>
      </c>
      <c r="BC63" s="10">
        <v>64.1096</v>
      </c>
      <c r="BD63" s="10">
        <v>168</v>
      </c>
      <c r="BE63" s="38"/>
      <c r="BF63" s="34" t="s">
        <v>38</v>
      </c>
      <c r="BG63" s="39"/>
      <c r="BH63" s="34"/>
      <c r="BI63" s="34"/>
      <c r="BJ63" s="34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78"/>
    </row>
    <row r="64" spans="1:81" ht="10" x14ac:dyDescent="0.2">
      <c r="A64" s="32"/>
      <c r="B64" s="34">
        <v>11</v>
      </c>
      <c r="C64" s="34" t="s">
        <v>56</v>
      </c>
      <c r="D64" s="51" t="s">
        <v>96</v>
      </c>
      <c r="E64" s="36" t="s">
        <v>77</v>
      </c>
      <c r="F64" s="32"/>
      <c r="G64" s="37" t="s">
        <v>40</v>
      </c>
      <c r="H64" s="36" t="s">
        <v>44</v>
      </c>
      <c r="I64" s="55" t="s">
        <v>93</v>
      </c>
      <c r="J64" s="34">
        <v>150</v>
      </c>
      <c r="K64" s="34">
        <v>2</v>
      </c>
      <c r="L64" s="36" t="s">
        <v>46</v>
      </c>
      <c r="M64" s="36" t="s">
        <v>71</v>
      </c>
      <c r="N64" s="36" t="s">
        <v>78</v>
      </c>
      <c r="O64" s="36" t="s">
        <v>79</v>
      </c>
      <c r="P64" s="36">
        <v>0.4</v>
      </c>
      <c r="Q64" s="36" t="s">
        <v>80</v>
      </c>
      <c r="R64" s="55" t="s">
        <v>94</v>
      </c>
      <c r="S64" s="36" t="s">
        <v>52</v>
      </c>
      <c r="T64" s="36">
        <v>0.3</v>
      </c>
      <c r="U64" s="55" t="s">
        <v>94</v>
      </c>
      <c r="V64" s="36" t="s">
        <v>47</v>
      </c>
      <c r="W64" s="36" t="s">
        <v>81</v>
      </c>
      <c r="X64" s="36">
        <v>0.6</v>
      </c>
      <c r="Y64" s="55" t="s">
        <v>94</v>
      </c>
      <c r="Z64" s="36" t="s">
        <v>53</v>
      </c>
      <c r="AA64" s="34" t="s">
        <v>97</v>
      </c>
      <c r="AB64" s="34" t="s">
        <v>98</v>
      </c>
      <c r="AC64" s="36" t="s">
        <v>54</v>
      </c>
      <c r="AD64" s="36" t="s">
        <v>55</v>
      </c>
      <c r="AE64" s="38"/>
      <c r="AF64" s="57">
        <v>343.65109999999999</v>
      </c>
      <c r="AG64" s="57">
        <v>408.95339999999999</v>
      </c>
      <c r="AH64" s="57">
        <v>342.17329999999998</v>
      </c>
      <c r="AI64" s="57">
        <v>342.29160000000002</v>
      </c>
      <c r="AJ64" s="57">
        <v>340.55610000000001</v>
      </c>
      <c r="AK64" s="57">
        <v>347.60109999999997</v>
      </c>
      <c r="AL64" s="57">
        <v>278.09460000000001</v>
      </c>
      <c r="AM64" s="57">
        <v>322.1379</v>
      </c>
      <c r="AN64" s="57">
        <v>285.9778</v>
      </c>
      <c r="AO64" s="57">
        <v>285.78750000000002</v>
      </c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>
        <v>298.88670000000002</v>
      </c>
      <c r="BC64" s="10">
        <v>298.78500000000003</v>
      </c>
      <c r="BD64" s="10">
        <v>60</v>
      </c>
      <c r="BE64" s="38"/>
      <c r="BF64" s="34">
        <f>47*24</f>
        <v>1128</v>
      </c>
      <c r="BG64" s="39" t="s">
        <v>99</v>
      </c>
      <c r="BH64" s="34"/>
      <c r="BI64" s="34"/>
      <c r="BJ64" s="34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78"/>
    </row>
    <row r="65" spans="1:81" ht="10" x14ac:dyDescent="0.2">
      <c r="A65" s="32"/>
      <c r="B65" s="34">
        <v>12</v>
      </c>
      <c r="C65" s="34" t="s">
        <v>56</v>
      </c>
      <c r="D65" s="51" t="s">
        <v>96</v>
      </c>
      <c r="E65" s="36" t="s">
        <v>77</v>
      </c>
      <c r="F65" s="32"/>
      <c r="G65" s="37" t="s">
        <v>40</v>
      </c>
      <c r="H65" s="36" t="s">
        <v>44</v>
      </c>
      <c r="I65" s="55" t="s">
        <v>93</v>
      </c>
      <c r="J65" s="34">
        <v>150</v>
      </c>
      <c r="K65" s="34">
        <v>2</v>
      </c>
      <c r="L65" s="36" t="s">
        <v>46</v>
      </c>
      <c r="M65" s="36" t="s">
        <v>71</v>
      </c>
      <c r="N65" s="36" t="s">
        <v>78</v>
      </c>
      <c r="O65" s="36" t="s">
        <v>79</v>
      </c>
      <c r="P65" s="34">
        <v>0.3</v>
      </c>
      <c r="Q65" s="36" t="s">
        <v>80</v>
      </c>
      <c r="R65" s="55" t="s">
        <v>94</v>
      </c>
      <c r="S65" s="36" t="s">
        <v>52</v>
      </c>
      <c r="T65" s="34">
        <v>0.2</v>
      </c>
      <c r="U65" s="55" t="s">
        <v>94</v>
      </c>
      <c r="V65" s="36" t="s">
        <v>47</v>
      </c>
      <c r="W65" s="36" t="s">
        <v>81</v>
      </c>
      <c r="X65" s="34">
        <v>0.5</v>
      </c>
      <c r="Y65" s="55" t="s">
        <v>94</v>
      </c>
      <c r="Z65" s="36" t="s">
        <v>53</v>
      </c>
      <c r="AA65" s="34" t="s">
        <v>97</v>
      </c>
      <c r="AB65" s="34" t="s">
        <v>98</v>
      </c>
      <c r="AC65" s="36" t="s">
        <v>54</v>
      </c>
      <c r="AD65" s="36" t="s">
        <v>55</v>
      </c>
      <c r="AE65" s="38"/>
      <c r="AF65" s="57">
        <v>326.92399999999998</v>
      </c>
      <c r="AG65" s="57">
        <v>423.08269999999999</v>
      </c>
      <c r="AH65" s="57">
        <v>340.21030000000002</v>
      </c>
      <c r="AI65" s="57">
        <v>423.1266</v>
      </c>
      <c r="AJ65" s="57">
        <v>325.83339999999998</v>
      </c>
      <c r="AK65" s="57">
        <v>475.86250000000001</v>
      </c>
      <c r="AL65" s="57">
        <v>337.09649999999999</v>
      </c>
      <c r="AM65" s="57">
        <v>775.67179999999996</v>
      </c>
      <c r="AN65" s="10">
        <v>320.69349999999997</v>
      </c>
      <c r="AO65" s="10">
        <v>1015.3664</v>
      </c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>
        <v>321.34769999999997</v>
      </c>
      <c r="BC65" s="10">
        <v>765.47239999999999</v>
      </c>
      <c r="BD65" s="10">
        <v>59</v>
      </c>
      <c r="BE65" s="38"/>
      <c r="BF65" s="34">
        <f>49*24</f>
        <v>1176</v>
      </c>
      <c r="BG65" s="39" t="s">
        <v>99</v>
      </c>
      <c r="BH65" s="34"/>
      <c r="BI65" s="34"/>
      <c r="BJ65" s="34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78"/>
    </row>
    <row r="66" spans="1:81" ht="10" x14ac:dyDescent="0.2">
      <c r="A66" s="32"/>
      <c r="B66" s="34">
        <v>13.1</v>
      </c>
      <c r="C66" s="34" t="s">
        <v>56</v>
      </c>
      <c r="D66" s="51" t="s">
        <v>96</v>
      </c>
      <c r="E66" s="36" t="s">
        <v>77</v>
      </c>
      <c r="F66" s="32"/>
      <c r="G66" s="37" t="s">
        <v>40</v>
      </c>
      <c r="H66" s="36" t="s">
        <v>44</v>
      </c>
      <c r="I66" s="55" t="s">
        <v>93</v>
      </c>
      <c r="J66" s="34">
        <v>150</v>
      </c>
      <c r="K66" s="36">
        <v>1</v>
      </c>
      <c r="L66" s="36" t="s">
        <v>46</v>
      </c>
      <c r="M66" s="36" t="s">
        <v>71</v>
      </c>
      <c r="N66" s="36" t="s">
        <v>78</v>
      </c>
      <c r="O66" s="36" t="s">
        <v>79</v>
      </c>
      <c r="P66" s="36">
        <v>0.4</v>
      </c>
      <c r="Q66" s="36" t="s">
        <v>80</v>
      </c>
      <c r="R66" s="55" t="s">
        <v>94</v>
      </c>
      <c r="S66" s="36" t="s">
        <v>52</v>
      </c>
      <c r="T66" s="36">
        <v>0.3</v>
      </c>
      <c r="U66" s="55" t="s">
        <v>94</v>
      </c>
      <c r="V66" s="36" t="s">
        <v>47</v>
      </c>
      <c r="W66" s="36" t="s">
        <v>81</v>
      </c>
      <c r="X66" s="36">
        <v>0.6</v>
      </c>
      <c r="Y66" s="55" t="s">
        <v>94</v>
      </c>
      <c r="Z66" s="36" t="s">
        <v>53</v>
      </c>
      <c r="AA66" s="34" t="s">
        <v>97</v>
      </c>
      <c r="AB66" s="34" t="s">
        <v>98</v>
      </c>
      <c r="AC66" s="36" t="s">
        <v>54</v>
      </c>
      <c r="AD66" s="36" t="s">
        <v>55</v>
      </c>
      <c r="AE66" s="38"/>
      <c r="AF66" s="57">
        <v>286.30520000000001</v>
      </c>
      <c r="AG66" s="57">
        <v>347.89049999999997</v>
      </c>
      <c r="AH66" s="57">
        <v>235.8459</v>
      </c>
      <c r="AI66" s="57">
        <v>285.5215</v>
      </c>
      <c r="AJ66" s="57">
        <v>190.14920000000001</v>
      </c>
      <c r="AK66" s="57">
        <v>221.505</v>
      </c>
      <c r="AL66" s="57">
        <v>106.688</v>
      </c>
      <c r="AM66" s="57">
        <v>101.0909</v>
      </c>
      <c r="AN66" s="57">
        <v>92.214299999999994</v>
      </c>
      <c r="AO66" s="57">
        <v>70.213800000000006</v>
      </c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>
        <v>92.191400000000002</v>
      </c>
      <c r="BC66" s="10">
        <v>68.582300000000004</v>
      </c>
      <c r="BD66" s="10">
        <v>56</v>
      </c>
      <c r="BE66" s="38"/>
      <c r="BF66" s="34">
        <f t="shared" ref="BF66:BF67" si="2">51*24</f>
        <v>1224</v>
      </c>
      <c r="BG66" s="39" t="s">
        <v>91</v>
      </c>
      <c r="BH66" s="34"/>
      <c r="BI66" s="34"/>
      <c r="BJ66" s="34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78"/>
    </row>
    <row r="67" spans="1:81" ht="10" x14ac:dyDescent="0.2">
      <c r="A67" s="32"/>
      <c r="B67" s="34">
        <v>13.2</v>
      </c>
      <c r="C67" s="34" t="s">
        <v>56</v>
      </c>
      <c r="D67" s="51" t="s">
        <v>100</v>
      </c>
      <c r="E67" s="36" t="s">
        <v>77</v>
      </c>
      <c r="F67" s="32"/>
      <c r="G67" s="37" t="s">
        <v>40</v>
      </c>
      <c r="H67" s="36" t="s">
        <v>44</v>
      </c>
      <c r="I67" s="55" t="s">
        <v>93</v>
      </c>
      <c r="J67" s="55">
        <v>300</v>
      </c>
      <c r="K67" s="36">
        <v>1</v>
      </c>
      <c r="L67" s="36" t="s">
        <v>46</v>
      </c>
      <c r="M67" s="36" t="s">
        <v>71</v>
      </c>
      <c r="N67" s="36" t="s">
        <v>78</v>
      </c>
      <c r="O67" s="36" t="s">
        <v>79</v>
      </c>
      <c r="P67" s="36">
        <v>0.4</v>
      </c>
      <c r="Q67" s="36" t="s">
        <v>80</v>
      </c>
      <c r="R67" s="55" t="s">
        <v>94</v>
      </c>
      <c r="S67" s="36" t="s">
        <v>52</v>
      </c>
      <c r="T67" s="36">
        <v>0.3</v>
      </c>
      <c r="U67" s="55" t="s">
        <v>94</v>
      </c>
      <c r="V67" s="36" t="s">
        <v>47</v>
      </c>
      <c r="W67" s="36" t="s">
        <v>81</v>
      </c>
      <c r="X67" s="36">
        <v>0.6</v>
      </c>
      <c r="Y67" s="55" t="s">
        <v>94</v>
      </c>
      <c r="Z67" s="36" t="s">
        <v>53</v>
      </c>
      <c r="AA67" s="34" t="s">
        <v>97</v>
      </c>
      <c r="AB67" s="34" t="s">
        <v>98</v>
      </c>
      <c r="AC67" s="36" t="s">
        <v>54</v>
      </c>
      <c r="AD67" s="36" t="s">
        <v>55</v>
      </c>
      <c r="AE67" s="38"/>
      <c r="AF67" s="57">
        <v>287.67079999999999</v>
      </c>
      <c r="AG67" s="57">
        <v>349.09960000000001</v>
      </c>
      <c r="AH67" s="57">
        <v>239.94200000000001</v>
      </c>
      <c r="AI67" s="57">
        <v>287.14330000000001</v>
      </c>
      <c r="AJ67" s="57">
        <v>190.19390000000001</v>
      </c>
      <c r="AK67" s="57">
        <v>222.9879</v>
      </c>
      <c r="AL67" s="57">
        <v>102.0373</v>
      </c>
      <c r="AM67" s="57">
        <v>101.7448</v>
      </c>
      <c r="AN67" s="57">
        <v>97.218199999999996</v>
      </c>
      <c r="AO67" s="57">
        <v>71.208799999999997</v>
      </c>
      <c r="AP67" s="57">
        <v>90.078699999999998</v>
      </c>
      <c r="AQ67" s="57">
        <v>70.260199999999998</v>
      </c>
      <c r="AR67" s="57">
        <v>80.177899999999994</v>
      </c>
      <c r="AS67" s="57">
        <v>67.9268</v>
      </c>
      <c r="AT67" s="57">
        <v>90.296800000000005</v>
      </c>
      <c r="AU67" s="57">
        <v>68.609499999999997</v>
      </c>
      <c r="AV67" s="57">
        <v>91.006900000000002</v>
      </c>
      <c r="AW67" s="57">
        <v>68.740600000000001</v>
      </c>
      <c r="AX67" s="10"/>
      <c r="AY67" s="10"/>
      <c r="AZ67" s="10"/>
      <c r="BA67" s="10"/>
      <c r="BB67" s="10">
        <v>92.534800000000004</v>
      </c>
      <c r="BC67" s="10">
        <v>68.896299999999997</v>
      </c>
      <c r="BD67" s="10">
        <v>267</v>
      </c>
      <c r="BE67" s="38"/>
      <c r="BF67" s="34">
        <f t="shared" si="2"/>
        <v>1224</v>
      </c>
      <c r="BG67" s="39" t="s">
        <v>101</v>
      </c>
      <c r="BH67" s="34"/>
      <c r="BI67" s="34"/>
      <c r="BJ67" s="34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78"/>
    </row>
    <row r="68" spans="1:81" ht="10" x14ac:dyDescent="0.2">
      <c r="A68" s="32"/>
      <c r="B68" s="34">
        <v>14</v>
      </c>
      <c r="C68" s="34" t="s">
        <v>56</v>
      </c>
      <c r="D68" s="51" t="s">
        <v>96</v>
      </c>
      <c r="E68" s="36" t="s">
        <v>77</v>
      </c>
      <c r="F68" s="32"/>
      <c r="G68" s="37" t="s">
        <v>40</v>
      </c>
      <c r="H68" s="36" t="s">
        <v>44</v>
      </c>
      <c r="I68" s="55" t="s">
        <v>93</v>
      </c>
      <c r="J68" s="34">
        <v>150</v>
      </c>
      <c r="K68" s="34">
        <v>2</v>
      </c>
      <c r="L68" s="36" t="s">
        <v>46</v>
      </c>
      <c r="M68" s="36" t="s">
        <v>71</v>
      </c>
      <c r="N68" s="36" t="s">
        <v>78</v>
      </c>
      <c r="O68" s="36" t="s">
        <v>79</v>
      </c>
      <c r="P68" s="36">
        <v>0.4</v>
      </c>
      <c r="Q68" s="36" t="s">
        <v>80</v>
      </c>
      <c r="R68" s="55" t="s">
        <v>94</v>
      </c>
      <c r="S68" s="36" t="s">
        <v>52</v>
      </c>
      <c r="T68" s="36">
        <v>0.3</v>
      </c>
      <c r="U68" s="55" t="s">
        <v>94</v>
      </c>
      <c r="V68" s="36" t="s">
        <v>47</v>
      </c>
      <c r="W68" s="36" t="s">
        <v>81</v>
      </c>
      <c r="X68" s="36">
        <v>0.6</v>
      </c>
      <c r="Y68" s="55" t="s">
        <v>102</v>
      </c>
      <c r="Z68" s="36" t="s">
        <v>53</v>
      </c>
      <c r="AA68" s="34" t="s">
        <v>97</v>
      </c>
      <c r="AB68" s="34" t="s">
        <v>98</v>
      </c>
      <c r="AC68" s="36" t="s">
        <v>54</v>
      </c>
      <c r="AD68" s="36" t="s">
        <v>55</v>
      </c>
      <c r="AE68" s="38"/>
      <c r="AF68" s="57">
        <v>317.06299999999999</v>
      </c>
      <c r="AG68" s="57">
        <v>463.892</v>
      </c>
      <c r="AH68" s="57">
        <v>289.56849999999997</v>
      </c>
      <c r="AI68" s="57">
        <v>489.67619999999999</v>
      </c>
      <c r="AJ68" s="57">
        <v>323.03949999999998</v>
      </c>
      <c r="AK68" s="57">
        <v>555.68790000000001</v>
      </c>
      <c r="AL68" s="57">
        <v>286.92129999999997</v>
      </c>
      <c r="AM68" s="57">
        <v>718.14869999999996</v>
      </c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>
        <v>299.04000000000002</v>
      </c>
      <c r="BC68" s="10">
        <v>922.16359999999997</v>
      </c>
      <c r="BD68" s="10">
        <v>41</v>
      </c>
      <c r="BE68" s="38"/>
      <c r="BF68" s="34">
        <f>69*24</f>
        <v>1656</v>
      </c>
      <c r="BG68" s="39" t="s">
        <v>103</v>
      </c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</row>
    <row r="69" spans="1:81" ht="10" x14ac:dyDescent="0.2">
      <c r="A69" s="32"/>
      <c r="B69" s="34">
        <v>15</v>
      </c>
      <c r="C69" s="34" t="s">
        <v>56</v>
      </c>
      <c r="D69" s="51" t="s">
        <v>104</v>
      </c>
      <c r="E69" s="36" t="s">
        <v>77</v>
      </c>
      <c r="F69" s="32"/>
      <c r="G69" s="37" t="s">
        <v>40</v>
      </c>
      <c r="H69" s="36" t="s">
        <v>44</v>
      </c>
      <c r="I69" s="55" t="s">
        <v>93</v>
      </c>
      <c r="J69" s="34">
        <v>150</v>
      </c>
      <c r="K69" s="34">
        <v>2</v>
      </c>
      <c r="L69" s="36" t="s">
        <v>46</v>
      </c>
      <c r="M69" s="36" t="s">
        <v>71</v>
      </c>
      <c r="N69" s="36" t="s">
        <v>78</v>
      </c>
      <c r="O69" s="36" t="s">
        <v>79</v>
      </c>
      <c r="P69" s="36">
        <v>0.4</v>
      </c>
      <c r="Q69" s="36" t="s">
        <v>80</v>
      </c>
      <c r="R69" s="55" t="s">
        <v>105</v>
      </c>
      <c r="S69" s="36" t="s">
        <v>52</v>
      </c>
      <c r="T69" s="36">
        <v>0.3</v>
      </c>
      <c r="U69" s="55" t="s">
        <v>105</v>
      </c>
      <c r="V69" s="36" t="s">
        <v>47</v>
      </c>
      <c r="W69" s="36" t="s">
        <v>81</v>
      </c>
      <c r="X69" s="36">
        <v>0.6</v>
      </c>
      <c r="Y69" s="55" t="s">
        <v>105</v>
      </c>
      <c r="Z69" s="36" t="s">
        <v>53</v>
      </c>
      <c r="AA69" s="34" t="s">
        <v>97</v>
      </c>
      <c r="AB69" s="34" t="s">
        <v>98</v>
      </c>
      <c r="AC69" s="36" t="s">
        <v>54</v>
      </c>
      <c r="AD69" s="36" t="s">
        <v>55</v>
      </c>
      <c r="AE69" s="38"/>
      <c r="AF69" s="56">
        <v>386.25383911099999</v>
      </c>
      <c r="AG69" s="56">
        <v>487.20437622100002</v>
      </c>
      <c r="AH69" s="56">
        <v>356.66732177699998</v>
      </c>
      <c r="AI69" s="56">
        <v>460.14117431599999</v>
      </c>
      <c r="AJ69" s="56">
        <v>344.85148722299999</v>
      </c>
      <c r="AK69" s="56">
        <v>456.89434814499998</v>
      </c>
      <c r="AL69" s="56">
        <v>360.43180745400002</v>
      </c>
      <c r="AM69" s="56">
        <v>478.44906616200001</v>
      </c>
      <c r="AN69" s="56">
        <v>330.35105183899998</v>
      </c>
      <c r="AO69" s="56">
        <v>1292.00598145</v>
      </c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>
        <v>50</v>
      </c>
      <c r="BE69" s="38"/>
      <c r="BF69" s="34">
        <f>49*24</f>
        <v>1176</v>
      </c>
      <c r="BG69" s="39" t="s">
        <v>106</v>
      </c>
      <c r="BH69" s="34">
        <v>11</v>
      </c>
      <c r="BI69" s="34">
        <v>11</v>
      </c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</row>
    <row r="70" spans="1:81" ht="10" x14ac:dyDescent="0.2">
      <c r="A70" s="32"/>
      <c r="B70" s="34">
        <v>16</v>
      </c>
      <c r="C70" s="34" t="s">
        <v>56</v>
      </c>
      <c r="D70" s="51" t="s">
        <v>104</v>
      </c>
      <c r="E70" s="36" t="s">
        <v>77</v>
      </c>
      <c r="F70" s="32"/>
      <c r="G70" s="37" t="s">
        <v>40</v>
      </c>
      <c r="H70" s="36" t="s">
        <v>44</v>
      </c>
      <c r="I70" s="55" t="s">
        <v>93</v>
      </c>
      <c r="J70" s="34">
        <v>150</v>
      </c>
      <c r="K70" s="34">
        <v>2</v>
      </c>
      <c r="L70" s="36" t="s">
        <v>46</v>
      </c>
      <c r="M70" s="36" t="s">
        <v>71</v>
      </c>
      <c r="N70" s="36" t="s">
        <v>78</v>
      </c>
      <c r="O70" s="36" t="s">
        <v>79</v>
      </c>
      <c r="P70" s="36">
        <v>0.4</v>
      </c>
      <c r="Q70" s="36" t="s">
        <v>80</v>
      </c>
      <c r="R70" s="55" t="s">
        <v>94</v>
      </c>
      <c r="S70" s="36" t="s">
        <v>52</v>
      </c>
      <c r="T70" s="36">
        <v>0.3</v>
      </c>
      <c r="U70" s="55" t="s">
        <v>94</v>
      </c>
      <c r="V70" s="36" t="s">
        <v>47</v>
      </c>
      <c r="W70" s="36" t="s">
        <v>81</v>
      </c>
      <c r="X70" s="36">
        <v>0.6</v>
      </c>
      <c r="Y70" s="55" t="s">
        <v>105</v>
      </c>
      <c r="Z70" s="36" t="s">
        <v>53</v>
      </c>
      <c r="AA70" s="34" t="s">
        <v>97</v>
      </c>
      <c r="AB70" s="34" t="s">
        <v>98</v>
      </c>
      <c r="AC70" s="36" t="s">
        <v>54</v>
      </c>
      <c r="AD70" s="36" t="s">
        <v>55</v>
      </c>
      <c r="AE70" s="38"/>
      <c r="AF70" s="56">
        <v>369.05309753400002</v>
      </c>
      <c r="AG70" s="56">
        <v>424.013183594</v>
      </c>
      <c r="AH70" s="56">
        <v>355.19113566099998</v>
      </c>
      <c r="AI70" s="56">
        <v>320.57876586899999</v>
      </c>
      <c r="AJ70" s="56">
        <v>348.121213786</v>
      </c>
      <c r="AK70" s="56">
        <v>517.358886719</v>
      </c>
      <c r="AL70" s="56">
        <v>321.56013081899999</v>
      </c>
      <c r="AM70" s="56">
        <v>440.32910156200001</v>
      </c>
      <c r="AN70" s="56">
        <v>313.678484599</v>
      </c>
      <c r="AO70" s="56">
        <v>797.46960449200003</v>
      </c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>
        <v>50</v>
      </c>
      <c r="BE70" s="38"/>
      <c r="BF70" s="34" t="s">
        <v>38</v>
      </c>
      <c r="BG70" s="39" t="s">
        <v>106</v>
      </c>
      <c r="BH70" s="34">
        <v>11</v>
      </c>
      <c r="BI70" s="34">
        <v>11</v>
      </c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</row>
    <row r="71" spans="1:81" ht="10" x14ac:dyDescent="0.2">
      <c r="A71" s="32"/>
      <c r="B71" s="34">
        <v>17</v>
      </c>
      <c r="C71" s="34" t="s">
        <v>56</v>
      </c>
      <c r="D71" s="51" t="s">
        <v>107</v>
      </c>
      <c r="E71" s="36" t="s">
        <v>77</v>
      </c>
      <c r="F71" s="32"/>
      <c r="G71" s="37" t="s">
        <v>40</v>
      </c>
      <c r="H71" s="36" t="s">
        <v>44</v>
      </c>
      <c r="I71" s="55" t="s">
        <v>93</v>
      </c>
      <c r="J71" s="34">
        <v>150</v>
      </c>
      <c r="K71" s="36">
        <v>1</v>
      </c>
      <c r="L71" s="36" t="s">
        <v>46</v>
      </c>
      <c r="M71" s="36" t="s">
        <v>71</v>
      </c>
      <c r="N71" s="36" t="s">
        <v>78</v>
      </c>
      <c r="O71" s="36" t="s">
        <v>79</v>
      </c>
      <c r="P71" s="36">
        <v>0.4</v>
      </c>
      <c r="Q71" s="36" t="s">
        <v>80</v>
      </c>
      <c r="R71" s="55" t="s">
        <v>94</v>
      </c>
      <c r="S71" s="36" t="s">
        <v>52</v>
      </c>
      <c r="T71" s="36">
        <v>0.3</v>
      </c>
      <c r="U71" s="55" t="s">
        <v>94</v>
      </c>
      <c r="V71" s="36" t="s">
        <v>47</v>
      </c>
      <c r="W71" s="36" t="s">
        <v>81</v>
      </c>
      <c r="X71" s="36">
        <v>0.6</v>
      </c>
      <c r="Y71" s="55" t="s">
        <v>102</v>
      </c>
      <c r="Z71" s="36" t="s">
        <v>53</v>
      </c>
      <c r="AA71" s="34" t="s">
        <v>97</v>
      </c>
      <c r="AB71" s="34" t="s">
        <v>98</v>
      </c>
      <c r="AC71" s="36" t="s">
        <v>54</v>
      </c>
      <c r="AD71" s="36" t="s">
        <v>55</v>
      </c>
      <c r="AE71" s="38"/>
      <c r="AF71" s="56">
        <v>286.482048174</v>
      </c>
      <c r="AG71" s="56">
        <v>346.35672378499999</v>
      </c>
      <c r="AH71" s="56">
        <v>231.61061701400001</v>
      </c>
      <c r="AI71" s="56">
        <v>282.467103958</v>
      </c>
      <c r="AJ71" s="56">
        <v>181.70762338599999</v>
      </c>
      <c r="AK71" s="56">
        <v>218.65442943599999</v>
      </c>
      <c r="AL71" s="56">
        <v>110.17834704800001</v>
      </c>
      <c r="AM71" s="56">
        <v>99.364945143499995</v>
      </c>
      <c r="AN71" s="56">
        <v>95.1880824757</v>
      </c>
      <c r="AO71" s="56">
        <v>68.648222446399998</v>
      </c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>
        <v>93.300308092400002</v>
      </c>
      <c r="BC71" s="10">
        <v>65.790990829500004</v>
      </c>
      <c r="BD71" s="10">
        <v>56</v>
      </c>
      <c r="BE71" s="38"/>
      <c r="BF71" s="34" t="s">
        <v>38</v>
      </c>
      <c r="BG71" s="39" t="s">
        <v>108</v>
      </c>
      <c r="BH71" s="34">
        <v>11</v>
      </c>
      <c r="BI71" s="34">
        <v>11</v>
      </c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</row>
    <row r="72" spans="1:81" ht="10" x14ac:dyDescent="0.2">
      <c r="A72" s="32"/>
      <c r="B72" s="34">
        <v>18</v>
      </c>
      <c r="C72" s="34" t="s">
        <v>56</v>
      </c>
      <c r="D72" s="51" t="s">
        <v>107</v>
      </c>
      <c r="E72" s="36" t="s">
        <v>77</v>
      </c>
      <c r="F72" s="32"/>
      <c r="G72" s="37" t="s">
        <v>40</v>
      </c>
      <c r="H72" s="36" t="s">
        <v>44</v>
      </c>
      <c r="I72" s="55" t="s">
        <v>93</v>
      </c>
      <c r="J72" s="34">
        <v>150</v>
      </c>
      <c r="K72" s="36">
        <v>1</v>
      </c>
      <c r="L72" s="36" t="s">
        <v>46</v>
      </c>
      <c r="M72" s="36" t="s">
        <v>71</v>
      </c>
      <c r="N72" s="36" t="s">
        <v>78</v>
      </c>
      <c r="O72" s="36" t="s">
        <v>79</v>
      </c>
      <c r="P72" s="36">
        <v>0.4</v>
      </c>
      <c r="Q72" s="36" t="s">
        <v>80</v>
      </c>
      <c r="R72" s="55" t="s">
        <v>105</v>
      </c>
      <c r="S72" s="36" t="s">
        <v>52</v>
      </c>
      <c r="T72" s="36">
        <v>0.3</v>
      </c>
      <c r="U72" s="55" t="s">
        <v>105</v>
      </c>
      <c r="V72" s="36" t="s">
        <v>47</v>
      </c>
      <c r="W72" s="36" t="s">
        <v>81</v>
      </c>
      <c r="X72" s="36">
        <v>0.6</v>
      </c>
      <c r="Y72" s="55" t="s">
        <v>105</v>
      </c>
      <c r="Z72" s="36" t="s">
        <v>53</v>
      </c>
      <c r="AA72" s="34" t="s">
        <v>97</v>
      </c>
      <c r="AB72" s="34" t="s">
        <v>98</v>
      </c>
      <c r="AC72" s="36" t="s">
        <v>54</v>
      </c>
      <c r="AD72" s="36" t="s">
        <v>55</v>
      </c>
      <c r="AE72" s="38"/>
      <c r="AF72" s="56">
        <v>290.28993997600003</v>
      </c>
      <c r="AG72" s="56">
        <v>352.58939743000002</v>
      </c>
      <c r="AH72" s="56">
        <v>242.21275270300001</v>
      </c>
      <c r="AI72" s="56">
        <v>291.74313354499998</v>
      </c>
      <c r="AJ72" s="56">
        <v>195.04368880600001</v>
      </c>
      <c r="AK72" s="56">
        <v>226.572715759</v>
      </c>
      <c r="AL72" s="56">
        <v>105.15186143699999</v>
      </c>
      <c r="AM72" s="56">
        <v>103.114368051</v>
      </c>
      <c r="AN72" s="56">
        <v>96.273874509300001</v>
      </c>
      <c r="AO72" s="56">
        <v>76.181385993999996</v>
      </c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>
        <v>95.311164673199997</v>
      </c>
      <c r="BC72" s="10">
        <v>76.721930980699995</v>
      </c>
      <c r="BD72" s="10">
        <v>56</v>
      </c>
      <c r="BE72" s="38"/>
      <c r="BF72" s="34" t="s">
        <v>38</v>
      </c>
      <c r="BG72" s="39" t="s">
        <v>109</v>
      </c>
      <c r="BH72" s="34">
        <v>11</v>
      </c>
      <c r="BI72" s="34">
        <v>11</v>
      </c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</row>
    <row r="73" spans="1:81" ht="10" x14ac:dyDescent="0.2">
      <c r="A73" s="32"/>
      <c r="B73" s="34">
        <v>19</v>
      </c>
      <c r="C73" s="34" t="s">
        <v>56</v>
      </c>
      <c r="D73" s="51" t="s">
        <v>107</v>
      </c>
      <c r="E73" s="36" t="s">
        <v>77</v>
      </c>
      <c r="F73" s="32"/>
      <c r="G73" s="37" t="s">
        <v>40</v>
      </c>
      <c r="H73" s="36" t="s">
        <v>44</v>
      </c>
      <c r="I73" s="55" t="s">
        <v>93</v>
      </c>
      <c r="J73" s="34">
        <v>50</v>
      </c>
      <c r="K73" s="36">
        <v>1</v>
      </c>
      <c r="L73" s="36" t="s">
        <v>46</v>
      </c>
      <c r="M73" s="36" t="s">
        <v>71</v>
      </c>
      <c r="N73" s="36" t="s">
        <v>78</v>
      </c>
      <c r="O73" s="36" t="s">
        <v>79</v>
      </c>
      <c r="P73" s="36">
        <v>0.4</v>
      </c>
      <c r="Q73" s="36" t="s">
        <v>80</v>
      </c>
      <c r="R73" s="55" t="s">
        <v>94</v>
      </c>
      <c r="S73" s="36" t="s">
        <v>52</v>
      </c>
      <c r="T73" s="36">
        <v>0.3</v>
      </c>
      <c r="U73" s="55" t="s">
        <v>94</v>
      </c>
      <c r="V73" s="36" t="s">
        <v>47</v>
      </c>
      <c r="W73" s="36" t="s">
        <v>81</v>
      </c>
      <c r="X73" s="36">
        <v>0.6</v>
      </c>
      <c r="Y73" s="55" t="s">
        <v>105</v>
      </c>
      <c r="Z73" s="36" t="s">
        <v>53</v>
      </c>
      <c r="AA73" s="34" t="s">
        <v>97</v>
      </c>
      <c r="AB73" s="34" t="s">
        <v>98</v>
      </c>
      <c r="AC73" s="36" t="s">
        <v>54</v>
      </c>
      <c r="AD73" s="36" t="s">
        <v>55</v>
      </c>
      <c r="AE73" s="38"/>
      <c r="AF73" s="56">
        <v>284.29526509999999</v>
      </c>
      <c r="AG73" s="56">
        <v>346.087158203</v>
      </c>
      <c r="AH73" s="56">
        <v>235.500703569</v>
      </c>
      <c r="AI73" s="56">
        <v>282.71454620399999</v>
      </c>
      <c r="AJ73" s="56">
        <v>186.78486009400001</v>
      </c>
      <c r="AK73" s="56">
        <v>218.261961937</v>
      </c>
      <c r="AL73" s="56">
        <v>103.44549804899999</v>
      </c>
      <c r="AM73" s="56">
        <v>99.626599818499997</v>
      </c>
      <c r="AN73" s="56">
        <v>99.3207133656</v>
      </c>
      <c r="AO73" s="56">
        <v>68.644393920900001</v>
      </c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>
        <v>50</v>
      </c>
      <c r="BE73" s="38"/>
      <c r="BF73" s="34" t="s">
        <v>38</v>
      </c>
      <c r="BG73" s="39" t="s">
        <v>110</v>
      </c>
      <c r="BH73" s="34">
        <v>11</v>
      </c>
      <c r="BI73" s="34">
        <v>11</v>
      </c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</row>
    <row r="74" spans="1:81" ht="10" x14ac:dyDescent="0.2">
      <c r="A74" s="32"/>
      <c r="B74" s="34">
        <v>20</v>
      </c>
      <c r="C74" s="34" t="s">
        <v>56</v>
      </c>
      <c r="D74" s="51" t="s">
        <v>111</v>
      </c>
      <c r="E74" s="36" t="s">
        <v>77</v>
      </c>
      <c r="F74" s="32"/>
      <c r="G74" s="37" t="s">
        <v>40</v>
      </c>
      <c r="H74" s="36" t="s">
        <v>44</v>
      </c>
      <c r="I74" s="55" t="s">
        <v>93</v>
      </c>
      <c r="J74" s="34">
        <v>50</v>
      </c>
      <c r="K74" s="36">
        <v>1</v>
      </c>
      <c r="L74" s="36" t="s">
        <v>46</v>
      </c>
      <c r="M74" s="36" t="s">
        <v>71</v>
      </c>
      <c r="N74" s="36" t="s">
        <v>78</v>
      </c>
      <c r="O74" s="36" t="s">
        <v>79</v>
      </c>
      <c r="P74" s="36">
        <v>0.4</v>
      </c>
      <c r="Q74" s="36" t="s">
        <v>80</v>
      </c>
      <c r="R74" s="55" t="s">
        <v>94</v>
      </c>
      <c r="S74" s="36" t="s">
        <v>52</v>
      </c>
      <c r="T74" s="36">
        <v>0.3</v>
      </c>
      <c r="U74" s="55" t="s">
        <v>94</v>
      </c>
      <c r="V74" s="36" t="s">
        <v>47</v>
      </c>
      <c r="W74" s="36" t="s">
        <v>81</v>
      </c>
      <c r="X74" s="36">
        <v>0.6</v>
      </c>
      <c r="Y74" s="55" t="s">
        <v>94</v>
      </c>
      <c r="Z74" s="36" t="s">
        <v>53</v>
      </c>
      <c r="AA74" s="34" t="s">
        <v>112</v>
      </c>
      <c r="AB74" s="34" t="s">
        <v>98</v>
      </c>
      <c r="AC74" s="36" t="s">
        <v>54</v>
      </c>
      <c r="AD74" s="36" t="s">
        <v>55</v>
      </c>
      <c r="AE74" s="38"/>
      <c r="AF74" s="56">
        <v>529.91631469699996</v>
      </c>
      <c r="AG74" s="56">
        <v>3542.42907715</v>
      </c>
      <c r="AH74" s="56">
        <v>124.267853061</v>
      </c>
      <c r="AI74" s="56">
        <v>91.021622777000005</v>
      </c>
      <c r="AJ74" s="56">
        <v>123.60730729300001</v>
      </c>
      <c r="AK74" s="56">
        <v>60.701898574799998</v>
      </c>
      <c r="AL74" s="56">
        <v>270.14520016300003</v>
      </c>
      <c r="AM74" s="56">
        <v>62.453332901000003</v>
      </c>
      <c r="AN74" s="56">
        <v>95.601071473800005</v>
      </c>
      <c r="AO74" s="56">
        <v>63.463336944600002</v>
      </c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>
        <v>50</v>
      </c>
      <c r="BE74" s="38"/>
      <c r="BF74" s="34" t="s">
        <v>38</v>
      </c>
      <c r="BG74" s="39" t="s">
        <v>110</v>
      </c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</row>
    <row r="75" spans="1:81" ht="10" x14ac:dyDescent="0.2">
      <c r="A75" s="32"/>
      <c r="B75" s="34">
        <v>21</v>
      </c>
      <c r="C75" s="34" t="s">
        <v>56</v>
      </c>
      <c r="D75" s="51" t="s">
        <v>113</v>
      </c>
      <c r="E75" s="36" t="s">
        <v>77</v>
      </c>
      <c r="F75" s="32"/>
      <c r="G75" s="37" t="s">
        <v>40</v>
      </c>
      <c r="H75" s="36" t="s">
        <v>44</v>
      </c>
      <c r="I75" s="55" t="s">
        <v>93</v>
      </c>
      <c r="J75" s="34">
        <v>50</v>
      </c>
      <c r="K75" s="36">
        <v>1</v>
      </c>
      <c r="L75" s="36" t="s">
        <v>46</v>
      </c>
      <c r="M75" s="36" t="s">
        <v>71</v>
      </c>
      <c r="N75" s="36" t="s">
        <v>78</v>
      </c>
      <c r="O75" s="36" t="s">
        <v>79</v>
      </c>
      <c r="P75" s="55">
        <v>0.3</v>
      </c>
      <c r="Q75" s="36" t="s">
        <v>80</v>
      </c>
      <c r="R75" s="55" t="s">
        <v>94</v>
      </c>
      <c r="S75" s="36" t="s">
        <v>52</v>
      </c>
      <c r="T75" s="55">
        <v>0.2</v>
      </c>
      <c r="U75" s="55" t="s">
        <v>94</v>
      </c>
      <c r="V75" s="36" t="s">
        <v>47</v>
      </c>
      <c r="W75" s="36" t="s">
        <v>81</v>
      </c>
      <c r="X75" s="36">
        <v>0.6</v>
      </c>
      <c r="Y75" s="55" t="s">
        <v>94</v>
      </c>
      <c r="Z75" s="36" t="s">
        <v>53</v>
      </c>
      <c r="AA75" s="34" t="s">
        <v>112</v>
      </c>
      <c r="AB75" s="34" t="s">
        <v>114</v>
      </c>
      <c r="AC75" s="36" t="s">
        <v>54</v>
      </c>
      <c r="AD75" s="36" t="s">
        <v>55</v>
      </c>
      <c r="AE75" s="38"/>
      <c r="AF75" s="56">
        <v>596.18905334500005</v>
      </c>
      <c r="AG75" s="56">
        <v>61724.3515625</v>
      </c>
      <c r="AH75" s="56">
        <v>713.43651733399997</v>
      </c>
      <c r="AI75" s="56">
        <v>178026.570312</v>
      </c>
      <c r="AJ75" s="56">
        <v>202.60130937700001</v>
      </c>
      <c r="AK75" s="56">
        <v>119.64510005699999</v>
      </c>
      <c r="AL75" s="56">
        <v>288.36306215899998</v>
      </c>
      <c r="AM75" s="56">
        <v>67.576478004500004</v>
      </c>
      <c r="AN75" s="56">
        <v>263.48271923099998</v>
      </c>
      <c r="AO75" s="56">
        <v>69.498357772800006</v>
      </c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>
        <v>50</v>
      </c>
      <c r="BE75" s="38"/>
      <c r="BF75" s="34" t="s">
        <v>38</v>
      </c>
      <c r="BG75" s="39" t="s">
        <v>110</v>
      </c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</row>
    <row r="76" spans="1:81" ht="10" x14ac:dyDescent="0.2">
      <c r="A76" s="32"/>
      <c r="B76" s="34">
        <v>22</v>
      </c>
      <c r="C76" s="34" t="s">
        <v>56</v>
      </c>
      <c r="D76" s="51" t="s">
        <v>113</v>
      </c>
      <c r="E76" s="36" t="s">
        <v>77</v>
      </c>
      <c r="F76" s="32"/>
      <c r="G76" s="37" t="s">
        <v>40</v>
      </c>
      <c r="H76" s="36" t="s">
        <v>44</v>
      </c>
      <c r="I76" s="55" t="s">
        <v>93</v>
      </c>
      <c r="J76" s="34">
        <v>50</v>
      </c>
      <c r="K76" s="36">
        <v>1</v>
      </c>
      <c r="L76" s="36" t="s">
        <v>46</v>
      </c>
      <c r="M76" s="36" t="s">
        <v>71</v>
      </c>
      <c r="N76" s="36" t="s">
        <v>78</v>
      </c>
      <c r="O76" s="36" t="s">
        <v>79</v>
      </c>
      <c r="P76" s="55">
        <v>0.3</v>
      </c>
      <c r="Q76" s="36" t="s">
        <v>80</v>
      </c>
      <c r="R76" s="55" t="s">
        <v>94</v>
      </c>
      <c r="S76" s="36" t="s">
        <v>52</v>
      </c>
      <c r="T76" s="55">
        <v>0.2</v>
      </c>
      <c r="U76" s="55" t="s">
        <v>94</v>
      </c>
      <c r="V76" s="36" t="s">
        <v>47</v>
      </c>
      <c r="W76" s="36" t="s">
        <v>81</v>
      </c>
      <c r="X76" s="36">
        <v>0.6</v>
      </c>
      <c r="Y76" s="55" t="s">
        <v>115</v>
      </c>
      <c r="Z76" s="36" t="s">
        <v>53</v>
      </c>
      <c r="AA76" s="34" t="s">
        <v>112</v>
      </c>
      <c r="AB76" s="34" t="s">
        <v>114</v>
      </c>
      <c r="AC76" s="36" t="s">
        <v>54</v>
      </c>
      <c r="AD76" s="36" t="s">
        <v>55</v>
      </c>
      <c r="AE76" s="38"/>
      <c r="AF76" s="56">
        <v>2963.1283203100002</v>
      </c>
      <c r="AG76" s="56">
        <v>12585.8183594</v>
      </c>
      <c r="AH76" s="56">
        <v>2995.0079264300002</v>
      </c>
      <c r="AI76" s="56">
        <v>4670037.75</v>
      </c>
      <c r="AJ76" s="56">
        <v>76.814877148500003</v>
      </c>
      <c r="AK76" s="56">
        <v>66.271294593799993</v>
      </c>
      <c r="AL76" s="56">
        <v>167.92147123800001</v>
      </c>
      <c r="AM76" s="56">
        <v>72.546280384100001</v>
      </c>
      <c r="AN76" s="56">
        <v>212.71195132599999</v>
      </c>
      <c r="AO76" s="56">
        <v>70.806242942799997</v>
      </c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>
        <v>50</v>
      </c>
      <c r="BE76" s="38"/>
      <c r="BF76" s="34" t="s">
        <v>38</v>
      </c>
      <c r="BG76" s="39" t="s">
        <v>110</v>
      </c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</row>
    <row r="77" spans="1:81" ht="10" x14ac:dyDescent="0.2">
      <c r="A77" s="32"/>
      <c r="B77" s="34">
        <v>23</v>
      </c>
      <c r="C77" s="34" t="s">
        <v>56</v>
      </c>
      <c r="D77" s="51" t="s">
        <v>113</v>
      </c>
      <c r="E77" s="36" t="s">
        <v>77</v>
      </c>
      <c r="F77" s="32"/>
      <c r="G77" s="37" t="s">
        <v>40</v>
      </c>
      <c r="H77" s="36" t="s">
        <v>44</v>
      </c>
      <c r="I77" s="55" t="s">
        <v>93</v>
      </c>
      <c r="J77" s="34">
        <v>50</v>
      </c>
      <c r="K77" s="36">
        <v>1</v>
      </c>
      <c r="L77" s="36" t="s">
        <v>46</v>
      </c>
      <c r="M77" s="36" t="s">
        <v>71</v>
      </c>
      <c r="N77" s="36" t="s">
        <v>78</v>
      </c>
      <c r="O77" s="36" t="s">
        <v>79</v>
      </c>
      <c r="P77" s="55">
        <v>0.3</v>
      </c>
      <c r="Q77" s="36" t="s">
        <v>80</v>
      </c>
      <c r="R77" s="55" t="s">
        <v>115</v>
      </c>
      <c r="S77" s="36" t="s">
        <v>52</v>
      </c>
      <c r="T77" s="55">
        <v>0.2</v>
      </c>
      <c r="U77" s="55" t="s">
        <v>115</v>
      </c>
      <c r="V77" s="36" t="s">
        <v>47</v>
      </c>
      <c r="W77" s="36" t="s">
        <v>81</v>
      </c>
      <c r="X77" s="36">
        <v>0.6</v>
      </c>
      <c r="Y77" s="55" t="s">
        <v>116</v>
      </c>
      <c r="Z77" s="36" t="s">
        <v>53</v>
      </c>
      <c r="AA77" s="34" t="s">
        <v>112</v>
      </c>
      <c r="AB77" s="34" t="s">
        <v>114</v>
      </c>
      <c r="AC77" s="36" t="s">
        <v>54</v>
      </c>
      <c r="AD77" s="36" t="s">
        <v>55</v>
      </c>
      <c r="AE77" s="38"/>
      <c r="AF77" s="56">
        <v>5899.2282714800003</v>
      </c>
      <c r="AG77" s="56">
        <v>5701.2290039099998</v>
      </c>
      <c r="AH77" s="56">
        <v>5917.2083984399997</v>
      </c>
      <c r="AI77" s="56">
        <v>46361.7480469</v>
      </c>
      <c r="AJ77" s="56">
        <v>244.30206794700001</v>
      </c>
      <c r="AK77" s="56">
        <v>56.723394393900001</v>
      </c>
      <c r="AL77" s="56">
        <v>65.201705298799993</v>
      </c>
      <c r="AM77" s="56">
        <v>72.283479690600004</v>
      </c>
      <c r="AN77" s="56">
        <v>265.61789019899999</v>
      </c>
      <c r="AO77" s="56">
        <v>67.173610687299998</v>
      </c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>
        <v>50</v>
      </c>
      <c r="BE77" s="38"/>
      <c r="BF77" s="34" t="s">
        <v>38</v>
      </c>
      <c r="BG77" s="39" t="s">
        <v>110</v>
      </c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</row>
    <row r="78" spans="1:81" ht="5" customHeight="1" x14ac:dyDescent="0.2">
      <c r="A78" s="32"/>
      <c r="B78" s="38"/>
      <c r="C78" s="38"/>
      <c r="D78" s="40"/>
      <c r="E78" s="38"/>
      <c r="F78" s="32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</row>
    <row r="79" spans="1:81" s="46" customFormat="1" ht="10" x14ac:dyDescent="0.2">
      <c r="A79" s="32"/>
      <c r="B79" s="32" t="s">
        <v>42</v>
      </c>
      <c r="C79" s="32"/>
      <c r="D79" s="43"/>
      <c r="E79" s="32" t="s">
        <v>117</v>
      </c>
      <c r="F79" s="32"/>
      <c r="G79" s="44"/>
      <c r="H79" s="32" t="s">
        <v>118</v>
      </c>
      <c r="I79" s="32" t="s">
        <v>45</v>
      </c>
      <c r="J79" s="32">
        <v>50</v>
      </c>
      <c r="K79" s="32">
        <v>1</v>
      </c>
      <c r="L79" s="32" t="s">
        <v>46</v>
      </c>
      <c r="M79" s="32" t="s">
        <v>71</v>
      </c>
      <c r="N79" s="32" t="s">
        <v>78</v>
      </c>
      <c r="O79" s="32" t="s">
        <v>79</v>
      </c>
      <c r="P79" s="32">
        <v>0.4</v>
      </c>
      <c r="Q79" s="32" t="s">
        <v>80</v>
      </c>
      <c r="R79" s="32" t="s">
        <v>51</v>
      </c>
      <c r="S79" s="32" t="s">
        <v>52</v>
      </c>
      <c r="T79" s="32">
        <v>0.3</v>
      </c>
      <c r="U79" s="32" t="s">
        <v>51</v>
      </c>
      <c r="V79" s="32" t="s">
        <v>47</v>
      </c>
      <c r="W79" s="32" t="s">
        <v>81</v>
      </c>
      <c r="X79" s="32">
        <v>0.6</v>
      </c>
      <c r="Y79" s="32" t="s">
        <v>51</v>
      </c>
      <c r="Z79" s="32" t="s">
        <v>53</v>
      </c>
      <c r="AA79" s="32">
        <v>1E-3</v>
      </c>
      <c r="AB79" s="32" t="s">
        <v>46</v>
      </c>
      <c r="AC79" s="32" t="s">
        <v>54</v>
      </c>
      <c r="AD79" s="32" t="s">
        <v>55</v>
      </c>
      <c r="AE79" s="32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32"/>
      <c r="BF79" s="44"/>
      <c r="BG79" s="45"/>
      <c r="BH79" s="44"/>
      <c r="BI79" s="44"/>
      <c r="BJ79" s="44"/>
      <c r="BK79" s="44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</row>
    <row r="80" spans="1:81" ht="10" x14ac:dyDescent="0.2">
      <c r="A80" s="32"/>
      <c r="B80" s="34">
        <v>10</v>
      </c>
      <c r="C80" s="34" t="s">
        <v>56</v>
      </c>
      <c r="D80" s="51" t="s">
        <v>38</v>
      </c>
      <c r="E80" s="36" t="s">
        <v>117</v>
      </c>
      <c r="F80" s="32"/>
      <c r="G80" s="50" t="s">
        <v>119</v>
      </c>
      <c r="H80" s="36" t="s">
        <v>118</v>
      </c>
      <c r="I80" s="55" t="s">
        <v>93</v>
      </c>
      <c r="J80" s="36">
        <v>50</v>
      </c>
      <c r="K80" s="36">
        <v>1</v>
      </c>
      <c r="L80" s="36" t="s">
        <v>46</v>
      </c>
      <c r="M80" s="36" t="s">
        <v>71</v>
      </c>
      <c r="N80" s="36" t="s">
        <v>78</v>
      </c>
      <c r="O80" s="36" t="s">
        <v>79</v>
      </c>
      <c r="P80" s="36">
        <v>0.4</v>
      </c>
      <c r="Q80" s="36" t="s">
        <v>80</v>
      </c>
      <c r="R80" s="55" t="s">
        <v>94</v>
      </c>
      <c r="S80" s="36" t="s">
        <v>52</v>
      </c>
      <c r="T80" s="36">
        <v>0.3</v>
      </c>
      <c r="U80" s="55" t="s">
        <v>94</v>
      </c>
      <c r="V80" s="36" t="s">
        <v>47</v>
      </c>
      <c r="W80" s="36" t="s">
        <v>81</v>
      </c>
      <c r="X80" s="36">
        <v>0.6</v>
      </c>
      <c r="Y80" s="55" t="s">
        <v>94</v>
      </c>
      <c r="Z80" s="36" t="s">
        <v>53</v>
      </c>
      <c r="AA80" s="36">
        <v>1E-3</v>
      </c>
      <c r="AB80" s="36" t="s">
        <v>46</v>
      </c>
      <c r="AC80" s="36" t="s">
        <v>54</v>
      </c>
      <c r="AD80" s="36" t="s">
        <v>55</v>
      </c>
      <c r="AE80" s="38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38"/>
      <c r="BF80" s="34" t="s">
        <v>38</v>
      </c>
      <c r="BG80" s="39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</row>
    <row r="81" spans="1:80" ht="10" x14ac:dyDescent="0.2">
      <c r="A81" s="32"/>
      <c r="B81" s="34">
        <v>11</v>
      </c>
      <c r="C81" s="34" t="s">
        <v>56</v>
      </c>
      <c r="D81" s="51" t="s">
        <v>38</v>
      </c>
      <c r="E81" s="36" t="s">
        <v>117</v>
      </c>
      <c r="F81" s="32"/>
      <c r="G81" s="50" t="s">
        <v>119</v>
      </c>
      <c r="H81" s="36" t="s">
        <v>118</v>
      </c>
      <c r="I81" s="55" t="s">
        <v>93</v>
      </c>
      <c r="J81" s="36">
        <v>50</v>
      </c>
      <c r="K81" s="34">
        <v>2</v>
      </c>
      <c r="L81" s="36" t="s">
        <v>46</v>
      </c>
      <c r="M81" s="36" t="s">
        <v>71</v>
      </c>
      <c r="N81" s="36" t="s">
        <v>78</v>
      </c>
      <c r="O81" s="36" t="s">
        <v>79</v>
      </c>
      <c r="P81" s="36">
        <v>0.4</v>
      </c>
      <c r="Q81" s="36" t="s">
        <v>80</v>
      </c>
      <c r="R81" s="55" t="s">
        <v>94</v>
      </c>
      <c r="S81" s="36" t="s">
        <v>52</v>
      </c>
      <c r="T81" s="36">
        <v>0.3</v>
      </c>
      <c r="U81" s="55" t="s">
        <v>94</v>
      </c>
      <c r="V81" s="36" t="s">
        <v>47</v>
      </c>
      <c r="W81" s="36" t="s">
        <v>81</v>
      </c>
      <c r="X81" s="36">
        <v>0.6</v>
      </c>
      <c r="Y81" s="55" t="s">
        <v>94</v>
      </c>
      <c r="Z81" s="36" t="s">
        <v>53</v>
      </c>
      <c r="AA81" s="34" t="s">
        <v>97</v>
      </c>
      <c r="AB81" s="34" t="s">
        <v>98</v>
      </c>
      <c r="AC81" s="36" t="s">
        <v>54</v>
      </c>
      <c r="AD81" s="36" t="s">
        <v>55</v>
      </c>
      <c r="AE81" s="38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38"/>
      <c r="BF81" s="34" t="s">
        <v>38</v>
      </c>
      <c r="BG81" s="39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</row>
    <row r="82" spans="1:80" ht="10" x14ac:dyDescent="0.2">
      <c r="A82" s="32"/>
      <c r="B82" s="34">
        <v>12</v>
      </c>
      <c r="C82" s="34" t="s">
        <v>56</v>
      </c>
      <c r="D82" s="51" t="s">
        <v>38</v>
      </c>
      <c r="E82" s="36" t="s">
        <v>117</v>
      </c>
      <c r="F82" s="32"/>
      <c r="G82" s="50" t="s">
        <v>119</v>
      </c>
      <c r="H82" s="36" t="s">
        <v>118</v>
      </c>
      <c r="I82" s="55" t="s">
        <v>93</v>
      </c>
      <c r="J82" s="36">
        <v>50</v>
      </c>
      <c r="K82" s="34">
        <v>2</v>
      </c>
      <c r="L82" s="36" t="s">
        <v>46</v>
      </c>
      <c r="M82" s="36" t="s">
        <v>71</v>
      </c>
      <c r="N82" s="36" t="s">
        <v>78</v>
      </c>
      <c r="O82" s="36" t="s">
        <v>79</v>
      </c>
      <c r="P82" s="34">
        <v>0.3</v>
      </c>
      <c r="Q82" s="36" t="s">
        <v>80</v>
      </c>
      <c r="R82" s="55" t="s">
        <v>94</v>
      </c>
      <c r="S82" s="36" t="s">
        <v>52</v>
      </c>
      <c r="T82" s="34">
        <v>0.2</v>
      </c>
      <c r="U82" s="55" t="s">
        <v>94</v>
      </c>
      <c r="V82" s="36" t="s">
        <v>47</v>
      </c>
      <c r="W82" s="36" t="s">
        <v>81</v>
      </c>
      <c r="X82" s="34">
        <v>0.5</v>
      </c>
      <c r="Y82" s="55" t="s">
        <v>94</v>
      </c>
      <c r="Z82" s="36" t="s">
        <v>53</v>
      </c>
      <c r="AA82" s="34" t="s">
        <v>97</v>
      </c>
      <c r="AB82" s="34" t="s">
        <v>98</v>
      </c>
      <c r="AC82" s="36" t="s">
        <v>54</v>
      </c>
      <c r="AD82" s="36" t="s">
        <v>55</v>
      </c>
      <c r="AE82" s="38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38"/>
      <c r="BF82" s="34" t="s">
        <v>38</v>
      </c>
      <c r="BG82" s="39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</row>
    <row r="83" spans="1:80" ht="10" x14ac:dyDescent="0.2">
      <c r="A83" s="32"/>
      <c r="B83" s="34">
        <v>13</v>
      </c>
      <c r="C83" s="34" t="s">
        <v>56</v>
      </c>
      <c r="D83" s="51" t="s">
        <v>38</v>
      </c>
      <c r="E83" s="36" t="s">
        <v>117</v>
      </c>
      <c r="F83" s="32"/>
      <c r="G83" s="50" t="s">
        <v>119</v>
      </c>
      <c r="H83" s="36" t="s">
        <v>118</v>
      </c>
      <c r="I83" s="55" t="s">
        <v>93</v>
      </c>
      <c r="J83" s="36">
        <v>50</v>
      </c>
      <c r="K83" s="36">
        <v>1</v>
      </c>
      <c r="L83" s="36" t="s">
        <v>46</v>
      </c>
      <c r="M83" s="36" t="s">
        <v>71</v>
      </c>
      <c r="N83" s="36" t="s">
        <v>78</v>
      </c>
      <c r="O83" s="36" t="s">
        <v>79</v>
      </c>
      <c r="P83" s="36">
        <v>0.4</v>
      </c>
      <c r="Q83" s="36" t="s">
        <v>80</v>
      </c>
      <c r="R83" s="55" t="s">
        <v>94</v>
      </c>
      <c r="S83" s="36" t="s">
        <v>52</v>
      </c>
      <c r="T83" s="36">
        <v>0.3</v>
      </c>
      <c r="U83" s="55" t="s">
        <v>94</v>
      </c>
      <c r="V83" s="36" t="s">
        <v>47</v>
      </c>
      <c r="W83" s="36" t="s">
        <v>81</v>
      </c>
      <c r="X83" s="36">
        <v>0.6</v>
      </c>
      <c r="Y83" s="55" t="s">
        <v>94</v>
      </c>
      <c r="Z83" s="36" t="s">
        <v>53</v>
      </c>
      <c r="AA83" s="34" t="s">
        <v>97</v>
      </c>
      <c r="AB83" s="34" t="s">
        <v>98</v>
      </c>
      <c r="AC83" s="36" t="s">
        <v>54</v>
      </c>
      <c r="AD83" s="36" t="s">
        <v>55</v>
      </c>
      <c r="AE83" s="38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38"/>
      <c r="BF83" s="34" t="s">
        <v>38</v>
      </c>
      <c r="BG83" s="39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</row>
    <row r="84" spans="1:80" ht="10" x14ac:dyDescent="0.2">
      <c r="A84" s="32"/>
      <c r="B84" s="34">
        <v>14</v>
      </c>
      <c r="C84" s="34" t="s">
        <v>56</v>
      </c>
      <c r="D84" s="51" t="s">
        <v>38</v>
      </c>
      <c r="E84" s="36" t="s">
        <v>117</v>
      </c>
      <c r="F84" s="32"/>
      <c r="G84" s="50" t="s">
        <v>119</v>
      </c>
      <c r="H84" s="36" t="s">
        <v>118</v>
      </c>
      <c r="I84" s="55" t="s">
        <v>93</v>
      </c>
      <c r="J84" s="36">
        <v>50</v>
      </c>
      <c r="K84" s="34">
        <v>2</v>
      </c>
      <c r="L84" s="36" t="s">
        <v>46</v>
      </c>
      <c r="M84" s="36" t="s">
        <v>71</v>
      </c>
      <c r="N84" s="36" t="s">
        <v>78</v>
      </c>
      <c r="O84" s="36" t="s">
        <v>79</v>
      </c>
      <c r="P84" s="36">
        <v>0.4</v>
      </c>
      <c r="Q84" s="36" t="s">
        <v>80</v>
      </c>
      <c r="R84" s="55" t="s">
        <v>94</v>
      </c>
      <c r="S84" s="36" t="s">
        <v>52</v>
      </c>
      <c r="T84" s="36">
        <v>0.3</v>
      </c>
      <c r="U84" s="55" t="s">
        <v>94</v>
      </c>
      <c r="V84" s="36" t="s">
        <v>47</v>
      </c>
      <c r="W84" s="36" t="s">
        <v>81</v>
      </c>
      <c r="X84" s="36">
        <v>0.6</v>
      </c>
      <c r="Y84" s="55" t="s">
        <v>102</v>
      </c>
      <c r="Z84" s="36" t="s">
        <v>53</v>
      </c>
      <c r="AA84" s="34" t="s">
        <v>97</v>
      </c>
      <c r="AB84" s="34" t="s">
        <v>98</v>
      </c>
      <c r="AC84" s="36" t="s">
        <v>54</v>
      </c>
      <c r="AD84" s="36" t="s">
        <v>55</v>
      </c>
      <c r="AE84" s="38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38"/>
      <c r="BF84" s="34" t="s">
        <v>38</v>
      </c>
      <c r="BG84" s="39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</row>
    <row r="85" spans="1:80" ht="10" x14ac:dyDescent="0.2">
      <c r="A85" s="32"/>
      <c r="B85" s="34">
        <v>15</v>
      </c>
      <c r="C85" s="34" t="s">
        <v>56</v>
      </c>
      <c r="D85" s="51" t="s">
        <v>38</v>
      </c>
      <c r="E85" s="36" t="s">
        <v>117</v>
      </c>
      <c r="F85" s="32"/>
      <c r="G85" s="50" t="s">
        <v>119</v>
      </c>
      <c r="H85" s="36" t="s">
        <v>118</v>
      </c>
      <c r="I85" s="55" t="s">
        <v>93</v>
      </c>
      <c r="J85" s="36">
        <v>50</v>
      </c>
      <c r="K85" s="34">
        <v>2</v>
      </c>
      <c r="L85" s="36" t="s">
        <v>46</v>
      </c>
      <c r="M85" s="36" t="s">
        <v>71</v>
      </c>
      <c r="N85" s="36" t="s">
        <v>78</v>
      </c>
      <c r="O85" s="36" t="s">
        <v>79</v>
      </c>
      <c r="P85" s="36">
        <v>0.4</v>
      </c>
      <c r="Q85" s="36" t="s">
        <v>80</v>
      </c>
      <c r="R85" s="55" t="s">
        <v>105</v>
      </c>
      <c r="S85" s="36" t="s">
        <v>52</v>
      </c>
      <c r="T85" s="36">
        <v>0.3</v>
      </c>
      <c r="U85" s="55" t="s">
        <v>105</v>
      </c>
      <c r="V85" s="36" t="s">
        <v>47</v>
      </c>
      <c r="W85" s="36" t="s">
        <v>81</v>
      </c>
      <c r="X85" s="36">
        <v>0.6</v>
      </c>
      <c r="Y85" s="55" t="s">
        <v>105</v>
      </c>
      <c r="Z85" s="36" t="s">
        <v>53</v>
      </c>
      <c r="AA85" s="34" t="s">
        <v>97</v>
      </c>
      <c r="AB85" s="34" t="s">
        <v>98</v>
      </c>
      <c r="AC85" s="36" t="s">
        <v>54</v>
      </c>
      <c r="AD85" s="36" t="s">
        <v>55</v>
      </c>
      <c r="AE85" s="38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38"/>
      <c r="BF85" s="34" t="s">
        <v>38</v>
      </c>
      <c r="BG85" s="39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</row>
    <row r="86" spans="1:80" ht="10" x14ac:dyDescent="0.2">
      <c r="A86" s="32"/>
      <c r="B86" s="34">
        <v>16</v>
      </c>
      <c r="C86" s="34" t="s">
        <v>56</v>
      </c>
      <c r="D86" s="51" t="s">
        <v>38</v>
      </c>
      <c r="E86" s="36" t="s">
        <v>117</v>
      </c>
      <c r="F86" s="32"/>
      <c r="G86" s="37" t="s">
        <v>40</v>
      </c>
      <c r="H86" s="36" t="s">
        <v>118</v>
      </c>
      <c r="I86" s="55" t="s">
        <v>93</v>
      </c>
      <c r="J86" s="36">
        <v>50</v>
      </c>
      <c r="K86" s="34">
        <v>2</v>
      </c>
      <c r="L86" s="36" t="s">
        <v>46</v>
      </c>
      <c r="M86" s="36" t="s">
        <v>71</v>
      </c>
      <c r="N86" s="36" t="s">
        <v>78</v>
      </c>
      <c r="O86" s="36" t="s">
        <v>79</v>
      </c>
      <c r="P86" s="36">
        <v>0.4</v>
      </c>
      <c r="Q86" s="36" t="s">
        <v>80</v>
      </c>
      <c r="R86" s="55" t="s">
        <v>94</v>
      </c>
      <c r="S86" s="36" t="s">
        <v>52</v>
      </c>
      <c r="T86" s="36">
        <v>0.3</v>
      </c>
      <c r="U86" s="55" t="s">
        <v>94</v>
      </c>
      <c r="V86" s="36" t="s">
        <v>47</v>
      </c>
      <c r="W86" s="36" t="s">
        <v>81</v>
      </c>
      <c r="X86" s="36">
        <v>0.6</v>
      </c>
      <c r="Y86" s="55" t="s">
        <v>105</v>
      </c>
      <c r="Z86" s="36" t="s">
        <v>53</v>
      </c>
      <c r="AA86" s="34" t="s">
        <v>97</v>
      </c>
      <c r="AB86" s="34" t="s">
        <v>98</v>
      </c>
      <c r="AC86" s="36" t="s">
        <v>54</v>
      </c>
      <c r="AD86" s="36" t="s">
        <v>55</v>
      </c>
      <c r="AE86" s="38"/>
      <c r="AF86" s="10">
        <v>252.58011576300001</v>
      </c>
      <c r="AG86" s="10">
        <v>165.39179992699999</v>
      </c>
      <c r="AH86" s="10">
        <v>230.522825877</v>
      </c>
      <c r="AI86" s="10">
        <v>150.34063720699999</v>
      </c>
      <c r="AJ86" s="10">
        <v>210.89606424999999</v>
      </c>
      <c r="AK86" s="10">
        <v>165.96090698200001</v>
      </c>
      <c r="AL86" s="10">
        <v>187.24548924800001</v>
      </c>
      <c r="AM86" s="10">
        <v>171.09092712399999</v>
      </c>
      <c r="AN86" s="10">
        <v>190.72239939400001</v>
      </c>
      <c r="AO86" s="10">
        <v>122.603393555</v>
      </c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>
        <v>50</v>
      </c>
      <c r="BE86" s="38"/>
      <c r="BF86" s="34" t="s">
        <v>38</v>
      </c>
      <c r="BG86" s="39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</row>
    <row r="87" spans="1:80" ht="10" x14ac:dyDescent="0.2">
      <c r="A87" s="32"/>
      <c r="B87" s="34">
        <v>17</v>
      </c>
      <c r="C87" s="34" t="s">
        <v>56</v>
      </c>
      <c r="D87" s="51" t="s">
        <v>38</v>
      </c>
      <c r="E87" s="36" t="s">
        <v>117</v>
      </c>
      <c r="F87" s="32"/>
      <c r="G87" s="37" t="s">
        <v>40</v>
      </c>
      <c r="H87" s="36" t="s">
        <v>118</v>
      </c>
      <c r="I87" s="55" t="s">
        <v>93</v>
      </c>
      <c r="J87" s="36">
        <v>50</v>
      </c>
      <c r="K87" s="36">
        <v>1</v>
      </c>
      <c r="L87" s="36" t="s">
        <v>46</v>
      </c>
      <c r="M87" s="36" t="s">
        <v>71</v>
      </c>
      <c r="N87" s="36" t="s">
        <v>78</v>
      </c>
      <c r="O87" s="36" t="s">
        <v>79</v>
      </c>
      <c r="P87" s="36">
        <v>0.4</v>
      </c>
      <c r="Q87" s="36" t="s">
        <v>80</v>
      </c>
      <c r="R87" s="55" t="s">
        <v>94</v>
      </c>
      <c r="S87" s="36" t="s">
        <v>52</v>
      </c>
      <c r="T87" s="36">
        <v>0.3</v>
      </c>
      <c r="U87" s="55" t="s">
        <v>94</v>
      </c>
      <c r="V87" s="36" t="s">
        <v>47</v>
      </c>
      <c r="W87" s="36" t="s">
        <v>81</v>
      </c>
      <c r="X87" s="36">
        <v>0.6</v>
      </c>
      <c r="Y87" s="55" t="s">
        <v>102</v>
      </c>
      <c r="Z87" s="36" t="s">
        <v>53</v>
      </c>
      <c r="AA87" s="34" t="s">
        <v>97</v>
      </c>
      <c r="AB87" s="34" t="s">
        <v>98</v>
      </c>
      <c r="AC87" s="36" t="s">
        <v>54</v>
      </c>
      <c r="AD87" s="36" t="s">
        <v>55</v>
      </c>
      <c r="AE87" s="38"/>
      <c r="AF87" s="10">
        <v>167.30880009500001</v>
      </c>
      <c r="AG87" s="10">
        <v>132.09104538</v>
      </c>
      <c r="AH87" s="10">
        <v>138.454982511</v>
      </c>
      <c r="AI87" s="10">
        <v>97.236719131499996</v>
      </c>
      <c r="AJ87" s="10">
        <v>108.40705245700001</v>
      </c>
      <c r="AK87" s="10">
        <v>65.200135231000004</v>
      </c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49">
        <v>74.3224670293</v>
      </c>
      <c r="BC87" s="10">
        <v>21.310717642299998</v>
      </c>
      <c r="BD87" s="10">
        <v>29</v>
      </c>
      <c r="BE87" s="38"/>
      <c r="BF87" s="34" t="s">
        <v>38</v>
      </c>
      <c r="BG87" s="39" t="s">
        <v>120</v>
      </c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</row>
    <row r="88" spans="1:80" ht="10" x14ac:dyDescent="0.2">
      <c r="A88" s="32"/>
      <c r="B88" s="34">
        <v>18</v>
      </c>
      <c r="C88" s="34" t="s">
        <v>56</v>
      </c>
      <c r="D88" s="51" t="s">
        <v>38</v>
      </c>
      <c r="E88" s="36" t="s">
        <v>117</v>
      </c>
      <c r="F88" s="32"/>
      <c r="G88" s="37" t="s">
        <v>40</v>
      </c>
      <c r="H88" s="36" t="s">
        <v>118</v>
      </c>
      <c r="I88" s="55" t="s">
        <v>93</v>
      </c>
      <c r="J88" s="36">
        <v>50</v>
      </c>
      <c r="K88" s="36">
        <v>1</v>
      </c>
      <c r="L88" s="36" t="s">
        <v>46</v>
      </c>
      <c r="M88" s="36" t="s">
        <v>71</v>
      </c>
      <c r="N88" s="36" t="s">
        <v>78</v>
      </c>
      <c r="O88" s="36" t="s">
        <v>79</v>
      </c>
      <c r="P88" s="36">
        <v>0.4</v>
      </c>
      <c r="Q88" s="36" t="s">
        <v>80</v>
      </c>
      <c r="R88" s="55" t="s">
        <v>105</v>
      </c>
      <c r="S88" s="36" t="s">
        <v>52</v>
      </c>
      <c r="T88" s="36">
        <v>0.3</v>
      </c>
      <c r="U88" s="55" t="s">
        <v>105</v>
      </c>
      <c r="V88" s="36" t="s">
        <v>47</v>
      </c>
      <c r="W88" s="36" t="s">
        <v>81</v>
      </c>
      <c r="X88" s="36">
        <v>0.6</v>
      </c>
      <c r="Y88" s="55" t="s">
        <v>105</v>
      </c>
      <c r="Z88" s="36" t="s">
        <v>53</v>
      </c>
      <c r="AA88" s="34" t="s">
        <v>97</v>
      </c>
      <c r="AB88" s="34" t="s">
        <v>98</v>
      </c>
      <c r="AC88" s="36" t="s">
        <v>54</v>
      </c>
      <c r="AD88" s="36" t="s">
        <v>55</v>
      </c>
      <c r="AE88" s="38"/>
      <c r="AF88" s="56">
        <v>168.65747777600001</v>
      </c>
      <c r="AG88" s="56">
        <v>133.59002685499999</v>
      </c>
      <c r="AH88" s="56">
        <v>137.53531753600001</v>
      </c>
      <c r="AI88" s="56">
        <v>98.775894164999997</v>
      </c>
      <c r="AJ88" s="56">
        <v>111.009510905</v>
      </c>
      <c r="AK88" s="56">
        <v>66.794081687900004</v>
      </c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49"/>
      <c r="BC88" s="10"/>
      <c r="BD88" s="10">
        <v>28</v>
      </c>
      <c r="BE88" s="38"/>
      <c r="BF88" s="34" t="s">
        <v>38</v>
      </c>
      <c r="BG88" s="39" t="s">
        <v>120</v>
      </c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</row>
    <row r="89" spans="1:80" ht="10" x14ac:dyDescent="0.2">
      <c r="A89" s="32"/>
      <c r="B89" s="34">
        <v>19</v>
      </c>
      <c r="C89" s="34" t="s">
        <v>56</v>
      </c>
      <c r="D89" s="51" t="s">
        <v>38</v>
      </c>
      <c r="E89" s="36" t="s">
        <v>117</v>
      </c>
      <c r="F89" s="32"/>
      <c r="G89" s="37" t="s">
        <v>40</v>
      </c>
      <c r="H89" s="36" t="s">
        <v>118</v>
      </c>
      <c r="I89" s="55" t="s">
        <v>93</v>
      </c>
      <c r="J89" s="36">
        <v>50</v>
      </c>
      <c r="K89" s="36">
        <v>1</v>
      </c>
      <c r="L89" s="36" t="s">
        <v>46</v>
      </c>
      <c r="M89" s="36" t="s">
        <v>71</v>
      </c>
      <c r="N89" s="36" t="s">
        <v>78</v>
      </c>
      <c r="O89" s="36" t="s">
        <v>79</v>
      </c>
      <c r="P89" s="36">
        <v>0.4</v>
      </c>
      <c r="Q89" s="36" t="s">
        <v>80</v>
      </c>
      <c r="R89" s="55" t="s">
        <v>94</v>
      </c>
      <c r="S89" s="36" t="s">
        <v>52</v>
      </c>
      <c r="T89" s="36">
        <v>0.3</v>
      </c>
      <c r="U89" s="55" t="s">
        <v>94</v>
      </c>
      <c r="V89" s="36" t="s">
        <v>47</v>
      </c>
      <c r="W89" s="36" t="s">
        <v>81</v>
      </c>
      <c r="X89" s="36">
        <v>0.6</v>
      </c>
      <c r="Y89" s="55" t="s">
        <v>105</v>
      </c>
      <c r="Z89" s="36" t="s">
        <v>53</v>
      </c>
      <c r="AA89" s="34" t="s">
        <v>97</v>
      </c>
      <c r="AB89" s="34" t="s">
        <v>98</v>
      </c>
      <c r="AC89" s="36" t="s">
        <v>54</v>
      </c>
      <c r="AD89" s="36" t="s">
        <v>55</v>
      </c>
      <c r="AE89" s="38"/>
      <c r="AF89" s="56">
        <v>166.53646239</v>
      </c>
      <c r="AG89" s="56">
        <v>131.139640808</v>
      </c>
      <c r="AH89" s="10">
        <v>135.51328831500001</v>
      </c>
      <c r="AI89" s="56">
        <v>96.3485145569</v>
      </c>
      <c r="AJ89" s="56">
        <v>108.80808556300001</v>
      </c>
      <c r="AK89" s="56">
        <v>64.371071815500002</v>
      </c>
      <c r="AL89" s="10">
        <v>76.248857731599998</v>
      </c>
      <c r="AM89" s="56">
        <v>19.469361960899999</v>
      </c>
      <c r="AN89" s="56">
        <v>71.043223530099993</v>
      </c>
      <c r="AO89" s="56">
        <v>11.830815318999999</v>
      </c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49"/>
      <c r="BC89" s="10"/>
      <c r="BD89" s="10">
        <v>50</v>
      </c>
      <c r="BE89" s="38"/>
      <c r="BF89" s="34" t="s">
        <v>38</v>
      </c>
      <c r="BG89" s="39" t="s">
        <v>121</v>
      </c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</row>
    <row r="90" spans="1:80" ht="10" x14ac:dyDescent="0.2">
      <c r="A90" s="32"/>
      <c r="B90" s="34">
        <v>20</v>
      </c>
      <c r="C90" s="34" t="s">
        <v>56</v>
      </c>
      <c r="D90" s="51" t="s">
        <v>38</v>
      </c>
      <c r="E90" s="36" t="s">
        <v>117</v>
      </c>
      <c r="F90" s="32"/>
      <c r="G90" s="37" t="s">
        <v>40</v>
      </c>
      <c r="H90" s="36" t="s">
        <v>118</v>
      </c>
      <c r="I90" s="55" t="s">
        <v>93</v>
      </c>
      <c r="J90" s="36">
        <v>50</v>
      </c>
      <c r="K90" s="36">
        <v>1</v>
      </c>
      <c r="L90" s="36" t="s">
        <v>46</v>
      </c>
      <c r="M90" s="36" t="s">
        <v>71</v>
      </c>
      <c r="N90" s="36" t="s">
        <v>78</v>
      </c>
      <c r="O90" s="36" t="s">
        <v>79</v>
      </c>
      <c r="P90" s="36">
        <v>0.4</v>
      </c>
      <c r="Q90" s="36" t="s">
        <v>80</v>
      </c>
      <c r="R90" s="55" t="s">
        <v>94</v>
      </c>
      <c r="S90" s="36" t="s">
        <v>52</v>
      </c>
      <c r="T90" s="36">
        <v>0.3</v>
      </c>
      <c r="U90" s="55" t="s">
        <v>94</v>
      </c>
      <c r="V90" s="36" t="s">
        <v>47</v>
      </c>
      <c r="W90" s="36" t="s">
        <v>81</v>
      </c>
      <c r="X90" s="36">
        <v>0.6</v>
      </c>
      <c r="Y90" s="55" t="s">
        <v>94</v>
      </c>
      <c r="Z90" s="36" t="s">
        <v>53</v>
      </c>
      <c r="AA90" s="34" t="s">
        <v>112</v>
      </c>
      <c r="AB90" s="34" t="s">
        <v>98</v>
      </c>
      <c r="AC90" s="36" t="s">
        <v>54</v>
      </c>
      <c r="AD90" s="36" t="s">
        <v>55</v>
      </c>
      <c r="AE90" s="38"/>
      <c r="AF90" s="56">
        <v>466.59325866699999</v>
      </c>
      <c r="AG90" s="56">
        <v>2339.9533691400002</v>
      </c>
      <c r="AH90" s="56">
        <v>316.52565225000001</v>
      </c>
      <c r="AI90" s="56">
        <v>26.4007034302</v>
      </c>
      <c r="AJ90" s="56">
        <v>199.29391111499999</v>
      </c>
      <c r="AK90" s="56">
        <v>7.90375876427</v>
      </c>
      <c r="AL90" s="56">
        <v>177.00832268900001</v>
      </c>
      <c r="AM90" s="56">
        <v>8.7462119460099998</v>
      </c>
      <c r="AN90" s="10">
        <v>125.51622924999999</v>
      </c>
      <c r="AO90" s="56">
        <v>9.8502334952399995</v>
      </c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49"/>
      <c r="BC90" s="10"/>
      <c r="BD90" s="10">
        <v>50</v>
      </c>
      <c r="BE90" s="38"/>
      <c r="BF90" s="34" t="s">
        <v>38</v>
      </c>
      <c r="BG90" s="39" t="s">
        <v>122</v>
      </c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</row>
    <row r="91" spans="1:80" ht="10" x14ac:dyDescent="0.2">
      <c r="A91" s="32"/>
      <c r="B91" s="34">
        <v>21</v>
      </c>
      <c r="C91" s="34" t="s">
        <v>56</v>
      </c>
      <c r="D91" s="51" t="s">
        <v>38</v>
      </c>
      <c r="E91" s="36" t="s">
        <v>117</v>
      </c>
      <c r="F91" s="32"/>
      <c r="G91" s="37" t="s">
        <v>40</v>
      </c>
      <c r="H91" s="36" t="s">
        <v>118</v>
      </c>
      <c r="I91" s="55" t="s">
        <v>93</v>
      </c>
      <c r="J91" s="36">
        <v>50</v>
      </c>
      <c r="K91" s="36">
        <v>1</v>
      </c>
      <c r="L91" s="36" t="s">
        <v>46</v>
      </c>
      <c r="M91" s="36" t="s">
        <v>71</v>
      </c>
      <c r="N91" s="36" t="s">
        <v>78</v>
      </c>
      <c r="O91" s="36" t="s">
        <v>79</v>
      </c>
      <c r="P91" s="55">
        <v>0.3</v>
      </c>
      <c r="Q91" s="36" t="s">
        <v>80</v>
      </c>
      <c r="R91" s="55" t="s">
        <v>94</v>
      </c>
      <c r="S91" s="36" t="s">
        <v>52</v>
      </c>
      <c r="T91" s="55">
        <v>0.2</v>
      </c>
      <c r="U91" s="55" t="s">
        <v>94</v>
      </c>
      <c r="V91" s="36" t="s">
        <v>47</v>
      </c>
      <c r="W91" s="36" t="s">
        <v>81</v>
      </c>
      <c r="X91" s="36">
        <v>0.6</v>
      </c>
      <c r="Y91" s="55" t="s">
        <v>94</v>
      </c>
      <c r="Z91" s="36" t="s">
        <v>53</v>
      </c>
      <c r="AA91" s="34" t="s">
        <v>112</v>
      </c>
      <c r="AB91" s="34" t="s">
        <v>114</v>
      </c>
      <c r="AC91" s="36" t="s">
        <v>54</v>
      </c>
      <c r="AD91" s="36" t="s">
        <v>55</v>
      </c>
      <c r="AE91" s="38"/>
      <c r="AF91" s="56">
        <v>516.70497945099999</v>
      </c>
      <c r="AG91" s="56">
        <v>4276.9228515599998</v>
      </c>
      <c r="AH91" s="56">
        <v>570.22003580700004</v>
      </c>
      <c r="AI91" s="56">
        <v>643503.40625</v>
      </c>
      <c r="AJ91" s="56">
        <v>307.52556117400002</v>
      </c>
      <c r="AK91" s="56">
        <v>6.3012461662300003</v>
      </c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49">
        <v>240.22511809700001</v>
      </c>
      <c r="BC91" s="10">
        <v>29.208317756700001</v>
      </c>
      <c r="BD91" s="10">
        <v>29</v>
      </c>
      <c r="BE91" s="38"/>
      <c r="BF91" s="34" t="s">
        <v>38</v>
      </c>
      <c r="BG91" s="39" t="s">
        <v>120</v>
      </c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</row>
    <row r="92" spans="1:80" ht="10" x14ac:dyDescent="0.2">
      <c r="A92" s="32"/>
      <c r="B92" s="34">
        <v>22</v>
      </c>
      <c r="C92" s="34" t="s">
        <v>56</v>
      </c>
      <c r="D92" s="51" t="s">
        <v>38</v>
      </c>
      <c r="E92" s="36" t="s">
        <v>117</v>
      </c>
      <c r="F92" s="32"/>
      <c r="G92" s="37" t="s">
        <v>40</v>
      </c>
      <c r="H92" s="36" t="s">
        <v>118</v>
      </c>
      <c r="I92" s="55" t="s">
        <v>93</v>
      </c>
      <c r="J92" s="36">
        <v>50</v>
      </c>
      <c r="K92" s="36">
        <v>1</v>
      </c>
      <c r="L92" s="36" t="s">
        <v>46</v>
      </c>
      <c r="M92" s="36" t="s">
        <v>71</v>
      </c>
      <c r="N92" s="36" t="s">
        <v>78</v>
      </c>
      <c r="O92" s="36" t="s">
        <v>79</v>
      </c>
      <c r="P92" s="55">
        <v>0.3</v>
      </c>
      <c r="Q92" s="36" t="s">
        <v>80</v>
      </c>
      <c r="R92" s="55" t="s">
        <v>94</v>
      </c>
      <c r="S92" s="36" t="s">
        <v>52</v>
      </c>
      <c r="T92" s="55">
        <v>0.2</v>
      </c>
      <c r="U92" s="55" t="s">
        <v>94</v>
      </c>
      <c r="V92" s="36" t="s">
        <v>47</v>
      </c>
      <c r="W92" s="36" t="s">
        <v>81</v>
      </c>
      <c r="X92" s="36">
        <v>0.6</v>
      </c>
      <c r="Y92" s="55" t="s">
        <v>115</v>
      </c>
      <c r="Z92" s="36" t="s">
        <v>53</v>
      </c>
      <c r="AA92" s="34" t="s">
        <v>112</v>
      </c>
      <c r="AB92" s="34" t="s">
        <v>114</v>
      </c>
      <c r="AC92" s="36" t="s">
        <v>54</v>
      </c>
      <c r="AD92" s="36" t="s">
        <v>55</v>
      </c>
      <c r="AE92" s="38"/>
      <c r="AF92" s="56">
        <v>2855.6061930300002</v>
      </c>
      <c r="AG92" s="56">
        <v>4475.7385253900002</v>
      </c>
      <c r="AH92" s="56">
        <v>2881.5771158900002</v>
      </c>
      <c r="AI92" s="56">
        <v>155051.386719</v>
      </c>
      <c r="AJ92" s="56">
        <v>72.424685776700002</v>
      </c>
      <c r="AK92" s="56">
        <v>14.559167608599999</v>
      </c>
      <c r="AL92" s="56">
        <v>126.608608657</v>
      </c>
      <c r="AM92" s="56">
        <v>8.3098644018200005</v>
      </c>
      <c r="AN92" s="56">
        <v>174.39636702499999</v>
      </c>
      <c r="AO92" s="56">
        <v>10.9181387164</v>
      </c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49"/>
      <c r="BC92" s="10"/>
      <c r="BD92" s="10">
        <v>50</v>
      </c>
      <c r="BE92" s="38"/>
      <c r="BF92" s="34" t="s">
        <v>38</v>
      </c>
      <c r="BG92" s="39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</row>
    <row r="93" spans="1:80" ht="10" x14ac:dyDescent="0.2">
      <c r="A93" s="32"/>
      <c r="B93" s="34">
        <v>23</v>
      </c>
      <c r="C93" s="34" t="s">
        <v>56</v>
      </c>
      <c r="D93" s="51" t="s">
        <v>38</v>
      </c>
      <c r="E93" s="36" t="s">
        <v>117</v>
      </c>
      <c r="F93" s="32"/>
      <c r="G93" s="37" t="s">
        <v>40</v>
      </c>
      <c r="H93" s="36" t="s">
        <v>118</v>
      </c>
      <c r="I93" s="55" t="s">
        <v>93</v>
      </c>
      <c r="J93" s="36">
        <v>50</v>
      </c>
      <c r="K93" s="36">
        <v>1</v>
      </c>
      <c r="L93" s="36" t="s">
        <v>46</v>
      </c>
      <c r="M93" s="36" t="s">
        <v>71</v>
      </c>
      <c r="N93" s="36" t="s">
        <v>78</v>
      </c>
      <c r="O93" s="36" t="s">
        <v>79</v>
      </c>
      <c r="P93" s="55">
        <v>0.3</v>
      </c>
      <c r="Q93" s="36" t="s">
        <v>80</v>
      </c>
      <c r="R93" s="55" t="s">
        <v>115</v>
      </c>
      <c r="S93" s="36" t="s">
        <v>52</v>
      </c>
      <c r="T93" s="55">
        <v>0.2</v>
      </c>
      <c r="U93" s="55" t="s">
        <v>115</v>
      </c>
      <c r="V93" s="36" t="s">
        <v>47</v>
      </c>
      <c r="W93" s="36" t="s">
        <v>81</v>
      </c>
      <c r="X93" s="36">
        <v>0.6</v>
      </c>
      <c r="Y93" s="55" t="s">
        <v>116</v>
      </c>
      <c r="Z93" s="36" t="s">
        <v>53</v>
      </c>
      <c r="AA93" s="34" t="s">
        <v>112</v>
      </c>
      <c r="AB93" s="34" t="s">
        <v>114</v>
      </c>
      <c r="AC93" s="36" t="s">
        <v>54</v>
      </c>
      <c r="AD93" s="36" t="s">
        <v>55</v>
      </c>
      <c r="AE93" s="38"/>
      <c r="AF93" s="56">
        <v>5862.0328613299998</v>
      </c>
      <c r="AG93" s="56">
        <v>15239.6889648</v>
      </c>
      <c r="AH93" s="56">
        <v>5733.1167317700001</v>
      </c>
      <c r="AI93" s="56">
        <v>52690.390625</v>
      </c>
      <c r="AJ93" s="56">
        <v>114.48186584299999</v>
      </c>
      <c r="AK93" s="56">
        <v>7.0333166122400002</v>
      </c>
      <c r="AL93" s="56">
        <v>135.467036573</v>
      </c>
      <c r="AM93" s="56">
        <v>8.13075625896</v>
      </c>
      <c r="AN93" s="56">
        <v>132.30524036400001</v>
      </c>
      <c r="AO93" s="56">
        <v>7.2268090248099996</v>
      </c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49"/>
      <c r="BC93" s="49"/>
      <c r="BD93" s="10">
        <v>50</v>
      </c>
      <c r="BE93" s="38"/>
      <c r="BF93" s="34" t="s">
        <v>38</v>
      </c>
      <c r="BG93" s="39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</row>
    <row r="94" spans="1:80" ht="5" customHeight="1" x14ac:dyDescent="0.2">
      <c r="A94" s="32"/>
      <c r="B94" s="38"/>
      <c r="C94" s="38"/>
      <c r="D94" s="40"/>
      <c r="E94" s="38"/>
      <c r="F94" s="32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</row>
    <row r="95" spans="1:80" s="46" customFormat="1" ht="10" x14ac:dyDescent="0.2">
      <c r="A95" s="32"/>
      <c r="B95" s="32" t="s">
        <v>42</v>
      </c>
      <c r="C95" s="32"/>
      <c r="D95" s="43"/>
      <c r="E95" s="32" t="s">
        <v>123</v>
      </c>
      <c r="F95" s="32"/>
      <c r="G95" s="44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32"/>
      <c r="BF95" s="44"/>
      <c r="BG95" s="45"/>
      <c r="BH95" s="44"/>
      <c r="BI95" s="44"/>
      <c r="BJ95" s="44"/>
      <c r="BK95" s="44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</row>
    <row r="96" spans="1:80" ht="10" x14ac:dyDescent="0.2">
      <c r="A96" s="32"/>
      <c r="B96" s="34"/>
      <c r="C96" s="34"/>
      <c r="D96" s="51"/>
      <c r="E96" s="34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8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38"/>
      <c r="BF96" s="34"/>
      <c r="BG96" s="39"/>
      <c r="BH96" s="34"/>
      <c r="BI96" s="34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</row>
    <row r="97" spans="1:75" ht="10" x14ac:dyDescent="0.2">
      <c r="A97" s="32"/>
      <c r="B97" s="34"/>
      <c r="C97" s="34"/>
      <c r="D97" s="51"/>
      <c r="E97" s="34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8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38"/>
      <c r="BF97" s="34"/>
      <c r="BG97" s="39"/>
      <c r="BH97" s="34"/>
      <c r="BI97" s="34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</row>
    <row r="98" spans="1:75" ht="10" x14ac:dyDescent="0.2">
      <c r="A98" s="32"/>
      <c r="B98" s="34"/>
      <c r="C98" s="34"/>
      <c r="D98" s="51"/>
      <c r="E98" s="34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8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38"/>
      <c r="BF98" s="34"/>
      <c r="BG98" s="39"/>
      <c r="BH98" s="34"/>
      <c r="BI98" s="34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</row>
    <row r="99" spans="1:75" ht="10" x14ac:dyDescent="0.2">
      <c r="A99" s="32"/>
      <c r="B99" s="34"/>
      <c r="C99" s="34"/>
      <c r="D99" s="51"/>
      <c r="E99" s="34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8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38"/>
      <c r="BF99" s="34"/>
      <c r="BG99" s="39"/>
      <c r="BH99" s="34"/>
      <c r="BI99" s="34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</row>
    <row r="100" spans="1:75" ht="10" x14ac:dyDescent="0.2">
      <c r="A100" s="32"/>
      <c r="B100" s="34"/>
      <c r="C100" s="34"/>
      <c r="D100" s="51"/>
      <c r="E100" s="34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8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38"/>
      <c r="BF100" s="34"/>
      <c r="BG100" s="115"/>
      <c r="BH100" s="34"/>
      <c r="BI100" s="34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</row>
    <row r="101" spans="1:75" ht="10" x14ac:dyDescent="0.2">
      <c r="A101" s="32"/>
      <c r="B101" s="34"/>
      <c r="C101" s="34"/>
      <c r="D101" s="51"/>
      <c r="E101" s="34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8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38"/>
      <c r="BF101" s="34"/>
      <c r="BG101" s="116"/>
      <c r="BH101" s="34"/>
      <c r="BI101" s="34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</row>
    <row r="102" spans="1:75" ht="10" x14ac:dyDescent="0.2">
      <c r="A102" s="32"/>
      <c r="B102" s="34"/>
      <c r="C102" s="34"/>
      <c r="D102" s="51"/>
      <c r="E102" s="34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 t="s">
        <v>154</v>
      </c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8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38"/>
      <c r="BF102" s="34"/>
      <c r="BG102" s="116"/>
      <c r="BH102" s="34"/>
      <c r="BI102" s="34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</row>
    <row r="103" spans="1:75" ht="10" x14ac:dyDescent="0.2">
      <c r="A103" s="32"/>
      <c r="B103" s="34"/>
      <c r="C103" s="34"/>
      <c r="D103" s="51"/>
      <c r="E103" s="34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 t="s">
        <v>155</v>
      </c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8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38"/>
      <c r="BF103" s="34"/>
      <c r="BG103" s="116"/>
      <c r="BH103" s="34"/>
      <c r="BI103" s="34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</row>
    <row r="104" spans="1:75" ht="10" x14ac:dyDescent="0.2">
      <c r="A104" s="32"/>
      <c r="B104" s="34"/>
      <c r="C104" s="34"/>
      <c r="D104" s="51"/>
      <c r="E104" s="34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 t="s">
        <v>156</v>
      </c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8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38"/>
      <c r="BF104" s="34"/>
      <c r="BG104" s="116"/>
      <c r="BH104" s="34"/>
      <c r="BI104" s="34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</row>
    <row r="105" spans="1:75" ht="10" x14ac:dyDescent="0.2">
      <c r="A105" s="32"/>
      <c r="B105" s="34"/>
      <c r="C105" s="34"/>
      <c r="D105" s="51"/>
      <c r="E105" s="34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 t="s">
        <v>157</v>
      </c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8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38"/>
      <c r="BF105" s="34"/>
      <c r="BG105" s="116"/>
      <c r="BH105" s="34"/>
      <c r="BI105" s="34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</row>
    <row r="106" spans="1:75" ht="10" x14ac:dyDescent="0.2">
      <c r="A106" s="32"/>
      <c r="B106" s="34"/>
      <c r="C106" s="34"/>
      <c r="D106" s="51"/>
      <c r="E106" s="34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 t="s">
        <v>158</v>
      </c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8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38"/>
      <c r="BF106" s="34"/>
      <c r="BG106" s="116"/>
      <c r="BH106" s="34"/>
      <c r="BI106" s="34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</row>
    <row r="107" spans="1:75" ht="10" x14ac:dyDescent="0.2">
      <c r="A107" s="32"/>
      <c r="B107" s="34"/>
      <c r="C107" s="34"/>
      <c r="D107" s="51"/>
      <c r="E107" s="34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 t="s">
        <v>159</v>
      </c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8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38"/>
      <c r="BF107" s="34"/>
      <c r="BG107" s="116"/>
      <c r="BH107" s="34"/>
      <c r="BI107" s="34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</row>
    <row r="108" spans="1:75" ht="10" x14ac:dyDescent="0.2">
      <c r="A108" s="32"/>
      <c r="B108" s="34"/>
      <c r="C108" s="34"/>
      <c r="D108" s="51"/>
      <c r="E108" s="34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 t="s">
        <v>160</v>
      </c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8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38"/>
      <c r="BF108" s="34"/>
      <c r="BG108" s="116"/>
      <c r="BH108" s="34"/>
      <c r="BI108" s="34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</row>
    <row r="109" spans="1:75" ht="10" x14ac:dyDescent="0.2">
      <c r="A109" s="32"/>
      <c r="B109" s="34"/>
      <c r="C109" s="34"/>
      <c r="D109" s="51"/>
      <c r="E109" s="34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 t="s">
        <v>161</v>
      </c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8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38"/>
      <c r="BF109" s="34"/>
      <c r="BG109" s="116"/>
      <c r="BH109" s="34"/>
      <c r="BI109" s="34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</row>
    <row r="110" spans="1:75" ht="10" x14ac:dyDescent="0.2">
      <c r="A110" s="32"/>
      <c r="B110" s="34"/>
      <c r="C110" s="34"/>
      <c r="D110" s="51"/>
      <c r="E110" s="34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 t="s">
        <v>162</v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8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38"/>
      <c r="BF110" s="34"/>
      <c r="BG110" s="116"/>
      <c r="BH110" s="34"/>
      <c r="BI110" s="34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</row>
    <row r="111" spans="1:75" ht="10" x14ac:dyDescent="0.2">
      <c r="A111" s="32"/>
      <c r="B111" s="34"/>
      <c r="C111" s="34"/>
      <c r="D111" s="51"/>
      <c r="E111" s="34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 t="s">
        <v>163</v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8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38"/>
      <c r="BF111" s="34"/>
      <c r="BG111" s="116"/>
      <c r="BH111" s="34"/>
      <c r="BI111" s="34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</row>
    <row r="112" spans="1:75" ht="10" x14ac:dyDescent="0.2">
      <c r="A112" s="32"/>
      <c r="B112" s="34"/>
      <c r="C112" s="34"/>
      <c r="D112" s="51"/>
      <c r="E112" s="34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 t="s">
        <v>164</v>
      </c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8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38"/>
      <c r="BF112" s="34"/>
      <c r="BG112" s="116"/>
      <c r="BH112" s="34"/>
      <c r="BI112" s="34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</row>
    <row r="113" spans="1:75" ht="10" x14ac:dyDescent="0.2">
      <c r="A113" s="32"/>
      <c r="B113" s="34"/>
      <c r="C113" s="34"/>
      <c r="D113" s="51"/>
      <c r="E113" s="34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 t="s">
        <v>165</v>
      </c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8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38"/>
      <c r="BF113" s="34"/>
      <c r="BG113" s="116"/>
      <c r="BH113" s="34"/>
      <c r="BI113" s="34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</row>
    <row r="114" spans="1:75" ht="10" x14ac:dyDescent="0.2">
      <c r="A114" s="32"/>
      <c r="B114" s="34"/>
      <c r="C114" s="34"/>
      <c r="D114" s="51"/>
      <c r="E114" s="34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 t="s">
        <v>166</v>
      </c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8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38"/>
      <c r="BF114" s="34"/>
      <c r="BG114" s="116"/>
      <c r="BH114" s="34"/>
      <c r="BI114" s="34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</row>
    <row r="115" spans="1:75" ht="10" x14ac:dyDescent="0.2">
      <c r="A115" s="32"/>
      <c r="B115" s="34"/>
      <c r="C115" s="34"/>
      <c r="D115" s="51"/>
      <c r="E115" s="34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 t="s">
        <v>167</v>
      </c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8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38"/>
      <c r="BF115" s="34"/>
      <c r="BG115" s="116"/>
      <c r="BH115" s="34"/>
      <c r="BI115" s="34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</row>
    <row r="116" spans="1:75" ht="10" x14ac:dyDescent="0.2">
      <c r="A116" s="32"/>
      <c r="B116" s="34"/>
      <c r="C116" s="34"/>
      <c r="D116" s="51"/>
      <c r="E116" s="34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 t="s">
        <v>168</v>
      </c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8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38"/>
      <c r="BF116" s="34"/>
      <c r="BG116" s="116"/>
      <c r="BH116" s="34"/>
      <c r="BI116" s="34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</row>
    <row r="117" spans="1:75" ht="10" x14ac:dyDescent="0.2">
      <c r="A117" s="32"/>
      <c r="B117" s="34"/>
      <c r="C117" s="34"/>
      <c r="D117" s="51"/>
      <c r="E117" s="34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8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38"/>
      <c r="BF117" s="34"/>
      <c r="BG117" s="116"/>
      <c r="BH117" s="34"/>
      <c r="BI117" s="34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</row>
    <row r="118" spans="1:75" ht="10" x14ac:dyDescent="0.2">
      <c r="A118" s="32"/>
      <c r="B118" s="34"/>
      <c r="C118" s="34"/>
      <c r="D118" s="51"/>
      <c r="E118" s="34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8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38"/>
      <c r="BF118" s="34"/>
      <c r="BG118" s="116"/>
      <c r="BH118" s="34"/>
      <c r="BI118" s="34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</row>
    <row r="119" spans="1:75" ht="10" x14ac:dyDescent="0.2">
      <c r="A119" s="32"/>
      <c r="B119" s="34"/>
      <c r="C119" s="34"/>
      <c r="D119" s="51"/>
      <c r="E119" s="34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8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38"/>
      <c r="BF119" s="34"/>
      <c r="BG119" s="116"/>
      <c r="BH119" s="34"/>
      <c r="BI119" s="34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</row>
    <row r="120" spans="1:75" ht="10" x14ac:dyDescent="0.2">
      <c r="A120" s="32"/>
      <c r="B120" s="34"/>
      <c r="C120" s="34"/>
      <c r="D120" s="51"/>
      <c r="E120" s="34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8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38"/>
      <c r="BF120" s="34"/>
      <c r="BG120" s="116"/>
      <c r="BH120" s="34"/>
      <c r="BI120" s="34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</row>
    <row r="121" spans="1:75" ht="10" x14ac:dyDescent="0.2">
      <c r="A121" s="32"/>
      <c r="B121" s="34"/>
      <c r="C121" s="34"/>
      <c r="D121" s="51"/>
      <c r="E121" s="34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8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38"/>
      <c r="BF121" s="34"/>
      <c r="BG121" s="39"/>
      <c r="BH121" s="34"/>
      <c r="BI121" s="34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</row>
    <row r="122" spans="1:75" ht="10" x14ac:dyDescent="0.2">
      <c r="A122" s="32"/>
      <c r="B122" s="34"/>
      <c r="C122" s="34"/>
      <c r="D122" s="51"/>
      <c r="E122" s="34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8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38"/>
      <c r="BF122" s="34"/>
      <c r="BG122" s="39"/>
      <c r="BH122" s="34"/>
      <c r="BI122" s="34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</row>
    <row r="123" spans="1:75" ht="10" x14ac:dyDescent="0.2">
      <c r="A123" s="32"/>
      <c r="B123" s="34"/>
      <c r="C123" s="34"/>
      <c r="D123" s="51"/>
      <c r="E123" s="34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8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38"/>
      <c r="BF123" s="34"/>
      <c r="BG123" s="39"/>
      <c r="BH123" s="34"/>
      <c r="BI123" s="34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</row>
    <row r="124" spans="1:75" ht="10" x14ac:dyDescent="0.2">
      <c r="A124" s="32"/>
      <c r="B124" s="34"/>
      <c r="C124" s="34"/>
      <c r="D124" s="51"/>
      <c r="E124" s="34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8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38"/>
      <c r="BF124" s="34"/>
      <c r="BG124" s="39"/>
      <c r="BH124" s="34"/>
      <c r="BI124" s="34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</row>
    <row r="125" spans="1:75" ht="10" x14ac:dyDescent="0.2">
      <c r="A125" s="32"/>
      <c r="B125" s="34"/>
      <c r="C125" s="34"/>
      <c r="D125" s="51"/>
      <c r="E125" s="34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8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38"/>
      <c r="BF125" s="34"/>
      <c r="BG125" s="39"/>
      <c r="BH125" s="34"/>
      <c r="BI125" s="34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</row>
    <row r="126" spans="1:75" ht="10" x14ac:dyDescent="0.2">
      <c r="A126" s="32"/>
      <c r="B126" s="34"/>
      <c r="C126" s="34"/>
      <c r="D126" s="51"/>
      <c r="E126" s="34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8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38"/>
      <c r="BF126" s="34"/>
      <c r="BG126" s="39"/>
      <c r="BH126" s="34"/>
      <c r="BI126" s="34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</row>
    <row r="127" spans="1:75" ht="10" x14ac:dyDescent="0.2">
      <c r="A127" s="32"/>
      <c r="B127" s="34"/>
      <c r="C127" s="34"/>
      <c r="D127" s="51"/>
      <c r="E127" s="34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8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38"/>
      <c r="BF127" s="34"/>
      <c r="BG127" s="39"/>
      <c r="BH127" s="34"/>
      <c r="BI127" s="34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</row>
    <row r="128" spans="1:75" ht="10" x14ac:dyDescent="0.2">
      <c r="A128" s="32"/>
      <c r="B128" s="34"/>
      <c r="C128" s="34"/>
      <c r="D128" s="51"/>
      <c r="E128" s="34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8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38"/>
      <c r="BF128" s="34"/>
      <c r="BG128" s="39"/>
      <c r="BH128" s="34"/>
      <c r="BI128" s="34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</row>
    <row r="129" spans="1:75" ht="10" x14ac:dyDescent="0.2">
      <c r="A129" s="32"/>
      <c r="B129" s="34"/>
      <c r="C129" s="34"/>
      <c r="D129" s="51"/>
      <c r="E129" s="34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8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38"/>
      <c r="BF129" s="34"/>
      <c r="BG129" s="39"/>
      <c r="BH129" s="34"/>
      <c r="BI129" s="34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</row>
    <row r="130" spans="1:75" ht="10" x14ac:dyDescent="0.2">
      <c r="A130" s="32"/>
      <c r="B130" s="34"/>
      <c r="C130" s="34"/>
      <c r="D130" s="51"/>
      <c r="E130" s="34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8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38"/>
      <c r="BF130" s="34"/>
      <c r="BG130" s="39"/>
      <c r="BH130" s="34"/>
      <c r="BI130" s="34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</row>
    <row r="131" spans="1:75" ht="10" x14ac:dyDescent="0.2">
      <c r="A131" s="32"/>
      <c r="B131" s="34"/>
      <c r="C131" s="34"/>
      <c r="D131" s="51"/>
      <c r="E131" s="34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8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38"/>
      <c r="BF131" s="34"/>
      <c r="BG131" s="39"/>
      <c r="BH131" s="34"/>
      <c r="BI131" s="34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</row>
    <row r="132" spans="1:75" ht="10" x14ac:dyDescent="0.2">
      <c r="A132" s="32"/>
      <c r="B132" s="34"/>
      <c r="C132" s="34"/>
      <c r="D132" s="51"/>
      <c r="E132" s="34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8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38"/>
      <c r="BF132" s="34"/>
      <c r="BG132" s="39"/>
      <c r="BH132" s="34"/>
      <c r="BI132" s="34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</row>
    <row r="133" spans="1:75" ht="10" x14ac:dyDescent="0.2">
      <c r="A133" s="32"/>
      <c r="B133" s="34"/>
      <c r="C133" s="34"/>
      <c r="D133" s="51"/>
      <c r="E133" s="34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8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38"/>
      <c r="BF133" s="34"/>
      <c r="BG133" s="39"/>
      <c r="BH133" s="34"/>
      <c r="BI133" s="34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</row>
    <row r="134" spans="1:75" ht="10" x14ac:dyDescent="0.2">
      <c r="A134" s="32"/>
      <c r="B134" s="34"/>
      <c r="C134" s="34"/>
      <c r="D134" s="51"/>
      <c r="E134" s="34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8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38"/>
      <c r="BF134" s="34"/>
      <c r="BG134" s="39"/>
      <c r="BH134" s="34"/>
      <c r="BI134" s="34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</row>
    <row r="135" spans="1:75" ht="10" x14ac:dyDescent="0.2">
      <c r="A135" s="32"/>
      <c r="B135" s="34"/>
      <c r="C135" s="34"/>
      <c r="D135" s="51"/>
      <c r="E135" s="34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8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38"/>
      <c r="BF135" s="34"/>
      <c r="BG135" s="39"/>
      <c r="BH135" s="34"/>
      <c r="BI135" s="34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</row>
    <row r="136" spans="1:75" ht="10" x14ac:dyDescent="0.2">
      <c r="A136" s="32"/>
      <c r="B136" s="34"/>
      <c r="C136" s="34"/>
      <c r="D136" s="51"/>
      <c r="E136" s="34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8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38"/>
      <c r="BF136" s="34"/>
      <c r="BG136" s="39"/>
      <c r="BH136" s="34"/>
      <c r="BI136" s="34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</row>
    <row r="137" spans="1:75" ht="10" x14ac:dyDescent="0.2">
      <c r="A137" s="32"/>
      <c r="B137" s="34"/>
      <c r="C137" s="34"/>
      <c r="D137" s="51"/>
      <c r="E137" s="34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8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38"/>
      <c r="BF137" s="34"/>
      <c r="BG137" s="39"/>
      <c r="BH137" s="34"/>
      <c r="BI137" s="34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</row>
    <row r="138" spans="1:75" ht="10" x14ac:dyDescent="0.2">
      <c r="A138" s="32"/>
      <c r="B138" s="34"/>
      <c r="C138" s="34"/>
      <c r="D138" s="51"/>
      <c r="E138" s="34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8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38"/>
      <c r="BF138" s="34"/>
      <c r="BG138" s="39"/>
      <c r="BH138" s="34"/>
      <c r="BI138" s="34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</row>
    <row r="139" spans="1:75" ht="10" x14ac:dyDescent="0.2">
      <c r="A139" s="32"/>
      <c r="B139" s="34"/>
      <c r="C139" s="34"/>
      <c r="D139" s="51"/>
      <c r="E139" s="34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8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38"/>
      <c r="BF139" s="34"/>
      <c r="BG139" s="39"/>
      <c r="BH139" s="34"/>
      <c r="BI139" s="34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</row>
    <row r="140" spans="1:75" ht="10" x14ac:dyDescent="0.2">
      <c r="A140" s="32"/>
      <c r="B140" s="34"/>
      <c r="C140" s="34"/>
      <c r="D140" s="51"/>
      <c r="E140" s="34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8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38"/>
      <c r="BF140" s="34"/>
      <c r="BG140" s="39"/>
      <c r="BH140" s="34"/>
      <c r="BI140" s="34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</row>
    <row r="141" spans="1:75" ht="10" x14ac:dyDescent="0.2">
      <c r="A141" s="32"/>
      <c r="B141" s="34"/>
      <c r="C141" s="34"/>
      <c r="D141" s="51"/>
      <c r="E141" s="34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8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38"/>
      <c r="BF141" s="34"/>
      <c r="BG141" s="39"/>
      <c r="BH141" s="34"/>
      <c r="BI141" s="34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</row>
    <row r="142" spans="1:75" ht="10" x14ac:dyDescent="0.2">
      <c r="A142" s="32"/>
      <c r="B142" s="34"/>
      <c r="C142" s="34"/>
      <c r="D142" s="51"/>
      <c r="E142" s="34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8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38"/>
      <c r="BF142" s="34"/>
      <c r="BG142" s="39"/>
      <c r="BH142" s="34"/>
      <c r="BI142" s="34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</row>
    <row r="143" spans="1:75" ht="10" x14ac:dyDescent="0.2">
      <c r="A143" s="32"/>
      <c r="B143" s="34"/>
      <c r="C143" s="34"/>
      <c r="D143" s="51"/>
      <c r="E143" s="34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8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38"/>
      <c r="BF143" s="34"/>
      <c r="BG143" s="39"/>
      <c r="BH143" s="34"/>
      <c r="BI143" s="34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</row>
    <row r="144" spans="1:75" ht="10" x14ac:dyDescent="0.2">
      <c r="A144" s="32"/>
      <c r="B144" s="34"/>
      <c r="C144" s="34"/>
      <c r="D144" s="51"/>
      <c r="E144" s="34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8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38"/>
      <c r="BF144" s="34"/>
      <c r="BG144" s="39"/>
      <c r="BH144" s="34"/>
      <c r="BI144" s="34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</row>
    <row r="145" spans="1:75" ht="10" x14ac:dyDescent="0.2">
      <c r="A145" s="32"/>
      <c r="B145" s="34"/>
      <c r="C145" s="34"/>
      <c r="D145" s="51"/>
      <c r="E145" s="34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8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38"/>
      <c r="BF145" s="34"/>
      <c r="BG145" s="39"/>
      <c r="BH145" s="34"/>
      <c r="BI145" s="34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</row>
    <row r="146" spans="1:75" ht="10" x14ac:dyDescent="0.2">
      <c r="A146" s="32"/>
      <c r="B146" s="34"/>
      <c r="C146" s="34"/>
      <c r="D146" s="51"/>
      <c r="E146" s="34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8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38"/>
      <c r="BF146" s="34"/>
      <c r="BG146" s="39"/>
      <c r="BH146" s="34"/>
      <c r="BI146" s="34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</row>
    <row r="147" spans="1:75" ht="10" x14ac:dyDescent="0.2">
      <c r="A147" s="32"/>
      <c r="B147" s="34"/>
      <c r="C147" s="34"/>
      <c r="D147" s="51"/>
      <c r="E147" s="34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8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38"/>
      <c r="BF147" s="34"/>
      <c r="BG147" s="39"/>
      <c r="BH147" s="34"/>
      <c r="BI147" s="34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</row>
    <row r="148" spans="1:75" ht="10" x14ac:dyDescent="0.2">
      <c r="A148" s="32"/>
      <c r="B148" s="34"/>
      <c r="C148" s="34"/>
      <c r="D148" s="51"/>
      <c r="E148" s="34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8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38"/>
      <c r="BF148" s="34"/>
      <c r="BG148" s="39"/>
      <c r="BH148" s="34"/>
      <c r="BI148" s="34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</row>
    <row r="149" spans="1:75" ht="10" x14ac:dyDescent="0.2">
      <c r="A149" s="32"/>
      <c r="B149" s="34"/>
      <c r="C149" s="34"/>
      <c r="D149" s="51"/>
      <c r="E149" s="34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8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38"/>
      <c r="BF149" s="34"/>
      <c r="BG149" s="39"/>
      <c r="BH149" s="34"/>
      <c r="BI149" s="34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</row>
    <row r="150" spans="1:75" ht="10" x14ac:dyDescent="0.2">
      <c r="A150" s="32"/>
      <c r="B150" s="34"/>
      <c r="C150" s="34"/>
      <c r="D150" s="51"/>
      <c r="E150" s="34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8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38"/>
      <c r="BF150" s="34"/>
      <c r="BG150" s="39"/>
      <c r="BH150" s="34"/>
      <c r="BI150" s="34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</row>
    <row r="151" spans="1:75" ht="10" x14ac:dyDescent="0.2">
      <c r="A151" s="32"/>
      <c r="B151" s="34"/>
      <c r="C151" s="34"/>
      <c r="D151" s="51"/>
      <c r="E151" s="34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8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38"/>
      <c r="BF151" s="34"/>
      <c r="BG151" s="39"/>
      <c r="BH151" s="34"/>
      <c r="BI151" s="34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</row>
    <row r="152" spans="1:75" ht="10" x14ac:dyDescent="0.2">
      <c r="A152" s="32"/>
      <c r="B152" s="34"/>
      <c r="C152" s="34"/>
      <c r="D152" s="51"/>
      <c r="E152" s="34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8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38"/>
      <c r="BF152" s="34"/>
      <c r="BG152" s="39"/>
      <c r="BH152" s="34"/>
      <c r="BI152" s="34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</row>
    <row r="153" spans="1:75" ht="10" x14ac:dyDescent="0.2">
      <c r="A153" s="32"/>
      <c r="B153" s="34"/>
      <c r="C153" s="34"/>
      <c r="D153" s="51"/>
      <c r="E153" s="34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8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38"/>
      <c r="BF153" s="34"/>
      <c r="BG153" s="39"/>
      <c r="BH153" s="34"/>
      <c r="BI153" s="34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</row>
    <row r="154" spans="1:75" ht="10" x14ac:dyDescent="0.2">
      <c r="A154" s="32"/>
      <c r="B154" s="34"/>
      <c r="C154" s="34"/>
      <c r="D154" s="51"/>
      <c r="E154" s="34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8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38"/>
      <c r="BF154" s="34"/>
      <c r="BG154" s="39"/>
      <c r="BH154" s="34"/>
      <c r="BI154" s="34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</row>
    <row r="155" spans="1:75" ht="10" x14ac:dyDescent="0.2">
      <c r="A155" s="32"/>
      <c r="B155" s="34"/>
      <c r="C155" s="34"/>
      <c r="D155" s="51"/>
      <c r="E155" s="34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8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38"/>
      <c r="BF155" s="34"/>
      <c r="BG155" s="39"/>
      <c r="BH155" s="34"/>
      <c r="BI155" s="34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</row>
    <row r="156" spans="1:75" ht="10" x14ac:dyDescent="0.2">
      <c r="A156" s="32"/>
      <c r="B156" s="34"/>
      <c r="C156" s="34"/>
      <c r="D156" s="51"/>
      <c r="E156" s="34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8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38"/>
      <c r="BF156" s="34"/>
      <c r="BG156" s="39"/>
      <c r="BH156" s="34"/>
      <c r="BI156" s="34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</row>
    <row r="157" spans="1:75" ht="10" x14ac:dyDescent="0.2">
      <c r="A157" s="32"/>
      <c r="B157" s="34"/>
      <c r="C157" s="34"/>
      <c r="D157" s="51"/>
      <c r="E157" s="34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8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38"/>
      <c r="BF157" s="34"/>
      <c r="BG157" s="39"/>
      <c r="BH157" s="34"/>
      <c r="BI157" s="34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</row>
    <row r="158" spans="1:75" ht="10" x14ac:dyDescent="0.2">
      <c r="A158" s="32"/>
      <c r="B158" s="34"/>
      <c r="C158" s="34"/>
      <c r="D158" s="51"/>
      <c r="E158" s="34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8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38"/>
      <c r="BF158" s="34"/>
      <c r="BG158" s="39"/>
      <c r="BH158" s="34"/>
      <c r="BI158" s="34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</row>
    <row r="159" spans="1:75" ht="10" x14ac:dyDescent="0.2">
      <c r="A159" s="32"/>
      <c r="B159" s="34"/>
      <c r="C159" s="34"/>
      <c r="D159" s="51"/>
      <c r="E159" s="34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8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38"/>
      <c r="BF159" s="34"/>
      <c r="BG159" s="39"/>
      <c r="BH159" s="34"/>
      <c r="BI159" s="34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</row>
    <row r="160" spans="1:75" ht="10" x14ac:dyDescent="0.2">
      <c r="A160" s="32"/>
      <c r="B160" s="34"/>
      <c r="C160" s="34"/>
      <c r="D160" s="51"/>
      <c r="E160" s="34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8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38"/>
      <c r="BF160" s="34"/>
      <c r="BG160" s="39"/>
      <c r="BH160" s="34"/>
      <c r="BI160" s="34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</row>
    <row r="161" spans="1:75" ht="10" x14ac:dyDescent="0.2">
      <c r="A161" s="32"/>
      <c r="B161" s="34"/>
      <c r="C161" s="34"/>
      <c r="D161" s="51"/>
      <c r="E161" s="34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8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38"/>
      <c r="BF161" s="34"/>
      <c r="BG161" s="39"/>
      <c r="BH161" s="34"/>
      <c r="BI161" s="34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</row>
    <row r="162" spans="1:75" ht="10" x14ac:dyDescent="0.2">
      <c r="A162" s="32"/>
      <c r="B162" s="34"/>
      <c r="C162" s="34"/>
      <c r="D162" s="51"/>
      <c r="E162" s="34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8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38"/>
      <c r="BF162" s="34"/>
      <c r="BG162" s="39"/>
      <c r="BH162" s="34"/>
      <c r="BI162" s="34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</row>
    <row r="163" spans="1:75" ht="10" x14ac:dyDescent="0.2">
      <c r="A163" s="32"/>
      <c r="B163" s="34"/>
      <c r="C163" s="34"/>
      <c r="D163" s="51"/>
      <c r="E163" s="34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8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38"/>
      <c r="BF163" s="34"/>
      <c r="BG163" s="39"/>
      <c r="BH163" s="34"/>
      <c r="BI163" s="34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</row>
    <row r="164" spans="1:75" ht="10" x14ac:dyDescent="0.2">
      <c r="A164" s="32"/>
      <c r="B164" s="34"/>
      <c r="C164" s="34"/>
      <c r="D164" s="51"/>
      <c r="E164" s="34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8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38"/>
      <c r="BF164" s="34"/>
      <c r="BG164" s="39"/>
      <c r="BH164" s="34"/>
      <c r="BI164" s="34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</row>
    <row r="165" spans="1:75" ht="10" x14ac:dyDescent="0.2">
      <c r="A165" s="32"/>
      <c r="B165" s="34"/>
      <c r="C165" s="34"/>
      <c r="D165" s="51"/>
      <c r="E165" s="34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8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38"/>
      <c r="BF165" s="34"/>
      <c r="BG165" s="39"/>
      <c r="BH165" s="34"/>
      <c r="BI165" s="34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</row>
    <row r="166" spans="1:75" ht="10" x14ac:dyDescent="0.2">
      <c r="A166" s="32"/>
      <c r="B166" s="34"/>
      <c r="C166" s="34"/>
      <c r="D166" s="51"/>
      <c r="E166" s="34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8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38"/>
      <c r="BF166" s="34"/>
      <c r="BG166" s="39"/>
      <c r="BH166" s="34"/>
      <c r="BI166" s="34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</row>
    <row r="167" spans="1:75" ht="10" x14ac:dyDescent="0.2">
      <c r="A167" s="32"/>
      <c r="B167" s="34"/>
      <c r="C167" s="34"/>
      <c r="D167" s="51"/>
      <c r="E167" s="34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8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38"/>
      <c r="BF167" s="34"/>
      <c r="BG167" s="39"/>
      <c r="BH167" s="34"/>
      <c r="BI167" s="34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</row>
    <row r="168" spans="1:75" ht="10" x14ac:dyDescent="0.2">
      <c r="A168" s="32"/>
      <c r="B168" s="34"/>
      <c r="C168" s="34"/>
      <c r="D168" s="51"/>
      <c r="E168" s="34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8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38"/>
      <c r="BF168" s="34"/>
      <c r="BG168" s="39"/>
      <c r="BH168" s="34"/>
      <c r="BI168" s="34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</row>
    <row r="169" spans="1:75" ht="10" x14ac:dyDescent="0.2">
      <c r="A169" s="32"/>
      <c r="B169" s="34"/>
      <c r="C169" s="34"/>
      <c r="D169" s="51"/>
      <c r="E169" s="34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8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38"/>
      <c r="BF169" s="34"/>
      <c r="BG169" s="39"/>
      <c r="BH169" s="34"/>
      <c r="BI169" s="34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</row>
    <row r="170" spans="1:75" ht="10" x14ac:dyDescent="0.2">
      <c r="A170" s="32"/>
      <c r="B170" s="34"/>
      <c r="C170" s="34"/>
      <c r="D170" s="51"/>
      <c r="E170" s="34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8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38"/>
      <c r="BF170" s="34"/>
      <c r="BG170" s="39"/>
      <c r="BH170" s="34"/>
      <c r="BI170" s="34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</row>
    <row r="171" spans="1:75" ht="10" x14ac:dyDescent="0.2">
      <c r="A171" s="32"/>
      <c r="B171" s="34"/>
      <c r="C171" s="34"/>
      <c r="D171" s="51"/>
      <c r="E171" s="34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8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38"/>
      <c r="BF171" s="34"/>
      <c r="BG171" s="39"/>
      <c r="BH171" s="34"/>
      <c r="BI171" s="34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</row>
    <row r="172" spans="1:75" ht="10" x14ac:dyDescent="0.2">
      <c r="A172" s="32"/>
      <c r="B172" s="34"/>
      <c r="C172" s="34"/>
      <c r="D172" s="51"/>
      <c r="E172" s="34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8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38"/>
      <c r="BF172" s="34"/>
      <c r="BG172" s="39"/>
      <c r="BH172" s="34"/>
      <c r="BI172" s="34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</row>
    <row r="173" spans="1:75" ht="10" x14ac:dyDescent="0.2">
      <c r="A173" s="32"/>
      <c r="B173" s="34"/>
      <c r="C173" s="34"/>
      <c r="D173" s="51"/>
      <c r="E173" s="34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8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38"/>
      <c r="BF173" s="34"/>
      <c r="BG173" s="39"/>
      <c r="BH173" s="34"/>
      <c r="BI173" s="34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</row>
    <row r="174" spans="1:75" ht="10" x14ac:dyDescent="0.2">
      <c r="A174" s="32"/>
      <c r="B174" s="34"/>
      <c r="C174" s="34"/>
      <c r="D174" s="51"/>
      <c r="E174" s="34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8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38"/>
      <c r="BF174" s="34"/>
      <c r="BG174" s="39"/>
      <c r="BH174" s="34"/>
      <c r="BI174" s="34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</row>
    <row r="175" spans="1:75" ht="10" x14ac:dyDescent="0.2">
      <c r="A175" s="32"/>
      <c r="B175" s="34"/>
      <c r="C175" s="34"/>
      <c r="D175" s="51"/>
      <c r="E175" s="34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8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38"/>
      <c r="BF175" s="34"/>
      <c r="BG175" s="39"/>
      <c r="BH175" s="34"/>
      <c r="BI175" s="34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</row>
    <row r="176" spans="1:75" ht="10" x14ac:dyDescent="0.2">
      <c r="A176" s="32"/>
      <c r="B176" s="34"/>
      <c r="C176" s="34"/>
      <c r="D176" s="51"/>
      <c r="E176" s="34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8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38"/>
      <c r="BF176" s="34"/>
      <c r="BG176" s="39"/>
      <c r="BH176" s="34"/>
      <c r="BI176" s="34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</row>
    <row r="177" spans="1:75" ht="10" x14ac:dyDescent="0.2">
      <c r="A177" s="32"/>
      <c r="B177" s="34"/>
      <c r="C177" s="34"/>
      <c r="D177" s="51"/>
      <c r="E177" s="34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8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38"/>
      <c r="BF177" s="34"/>
      <c r="BG177" s="39"/>
      <c r="BH177" s="34"/>
      <c r="BI177" s="34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</row>
    <row r="178" spans="1:75" ht="10" x14ac:dyDescent="0.2">
      <c r="A178" s="32"/>
      <c r="B178" s="34"/>
      <c r="C178" s="34"/>
      <c r="D178" s="51"/>
      <c r="E178" s="34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8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38"/>
      <c r="BF178" s="34"/>
      <c r="BG178" s="39"/>
      <c r="BH178" s="34"/>
      <c r="BI178" s="34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</row>
    <row r="179" spans="1:75" ht="10" x14ac:dyDescent="0.2">
      <c r="A179" s="32"/>
      <c r="B179" s="34"/>
      <c r="C179" s="34"/>
      <c r="D179" s="51"/>
      <c r="E179" s="34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8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38"/>
      <c r="BF179" s="34"/>
      <c r="BG179" s="39"/>
      <c r="BH179" s="34"/>
      <c r="BI179" s="34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</row>
    <row r="180" spans="1:75" ht="10" x14ac:dyDescent="0.2">
      <c r="A180" s="32"/>
      <c r="B180" s="34"/>
      <c r="C180" s="34"/>
      <c r="D180" s="51"/>
      <c r="E180" s="34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8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38"/>
      <c r="BF180" s="34"/>
      <c r="BG180" s="39"/>
      <c r="BH180" s="34"/>
      <c r="BI180" s="34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</row>
    <row r="181" spans="1:75" ht="10" x14ac:dyDescent="0.2">
      <c r="A181" s="32"/>
      <c r="B181" s="34"/>
      <c r="C181" s="34"/>
      <c r="D181" s="51"/>
      <c r="E181" s="34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8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38"/>
      <c r="BF181" s="34"/>
      <c r="BG181" s="39"/>
      <c r="BH181" s="34"/>
      <c r="BI181" s="34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</row>
    <row r="182" spans="1:75" ht="10" x14ac:dyDescent="0.2">
      <c r="A182" s="32"/>
      <c r="B182" s="34"/>
      <c r="C182" s="34"/>
      <c r="D182" s="51"/>
      <c r="E182" s="34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8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38"/>
      <c r="BF182" s="34"/>
      <c r="BG182" s="39"/>
      <c r="BH182" s="34"/>
      <c r="BI182" s="34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</row>
    <row r="183" spans="1:75" ht="10" x14ac:dyDescent="0.2">
      <c r="A183" s="32"/>
      <c r="B183" s="34"/>
      <c r="C183" s="34"/>
      <c r="D183" s="51"/>
      <c r="E183" s="34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8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38"/>
      <c r="BF183" s="34"/>
      <c r="BG183" s="39"/>
      <c r="BH183" s="34"/>
      <c r="BI183" s="34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</row>
    <row r="184" spans="1:75" ht="10" x14ac:dyDescent="0.2">
      <c r="A184" s="32"/>
      <c r="B184" s="34"/>
      <c r="C184" s="34"/>
      <c r="D184" s="51"/>
      <c r="E184" s="34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8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38"/>
      <c r="BF184" s="34"/>
      <c r="BG184" s="39"/>
      <c r="BH184" s="34"/>
      <c r="BI184" s="34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</row>
    <row r="185" spans="1:75" ht="10" x14ac:dyDescent="0.2">
      <c r="A185" s="32"/>
      <c r="B185" s="34"/>
      <c r="C185" s="34"/>
      <c r="D185" s="51"/>
      <c r="E185" s="34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8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38"/>
      <c r="BF185" s="34"/>
      <c r="BG185" s="39"/>
      <c r="BH185" s="34"/>
      <c r="BI185" s="34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</row>
    <row r="186" spans="1:75" ht="10" x14ac:dyDescent="0.2">
      <c r="A186" s="32"/>
      <c r="B186" s="34"/>
      <c r="C186" s="34"/>
      <c r="D186" s="51"/>
      <c r="E186" s="34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8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38"/>
      <c r="BF186" s="34"/>
      <c r="BG186" s="39"/>
      <c r="BH186" s="34"/>
      <c r="BI186" s="34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</row>
    <row r="187" spans="1:75" ht="10" x14ac:dyDescent="0.2">
      <c r="A187" s="32"/>
      <c r="B187" s="34"/>
      <c r="C187" s="34"/>
      <c r="D187" s="51"/>
      <c r="E187" s="34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8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38"/>
      <c r="BF187" s="34"/>
      <c r="BG187" s="39"/>
      <c r="BH187" s="34"/>
      <c r="BI187" s="34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</row>
    <row r="188" spans="1:75" ht="10" x14ac:dyDescent="0.2">
      <c r="A188" s="32"/>
      <c r="B188" s="34"/>
      <c r="C188" s="34"/>
      <c r="D188" s="51"/>
      <c r="E188" s="34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8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38"/>
      <c r="BF188" s="34"/>
      <c r="BG188" s="39"/>
      <c r="BH188" s="34"/>
      <c r="BI188" s="34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</row>
    <row r="189" spans="1:75" ht="10" x14ac:dyDescent="0.2">
      <c r="A189" s="32"/>
      <c r="B189" s="34"/>
      <c r="C189" s="34"/>
      <c r="D189" s="51"/>
      <c r="E189" s="34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8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38"/>
      <c r="BF189" s="34"/>
      <c r="BG189" s="39"/>
      <c r="BH189" s="34"/>
      <c r="BI189" s="34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</row>
    <row r="190" spans="1:75" ht="10" x14ac:dyDescent="0.2">
      <c r="A190" s="32"/>
      <c r="B190" s="34"/>
      <c r="C190" s="34"/>
      <c r="D190" s="51"/>
      <c r="E190" s="34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8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38"/>
      <c r="BF190" s="34"/>
      <c r="BG190" s="39"/>
      <c r="BH190" s="34"/>
      <c r="BI190" s="34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</row>
    <row r="191" spans="1:75" ht="10" x14ac:dyDescent="0.2">
      <c r="A191" s="32"/>
      <c r="B191" s="34"/>
      <c r="C191" s="34"/>
      <c r="D191" s="51"/>
      <c r="E191" s="34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8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38"/>
      <c r="BF191" s="34"/>
      <c r="BG191" s="39"/>
      <c r="BH191" s="34"/>
      <c r="BI191" s="34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</row>
    <row r="192" spans="1:75" ht="10" x14ac:dyDescent="0.2">
      <c r="A192" s="32"/>
      <c r="B192" s="34"/>
      <c r="C192" s="34"/>
      <c r="D192" s="51"/>
      <c r="E192" s="34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8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38"/>
      <c r="BF192" s="34"/>
      <c r="BG192" s="39"/>
      <c r="BH192" s="34"/>
      <c r="BI192" s="34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</row>
    <row r="193" spans="1:75" ht="10" x14ac:dyDescent="0.2">
      <c r="A193" s="32"/>
      <c r="B193" s="34"/>
      <c r="C193" s="34"/>
      <c r="D193" s="51"/>
      <c r="E193" s="34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8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38"/>
      <c r="BF193" s="34"/>
      <c r="BG193" s="39"/>
      <c r="BH193" s="34"/>
      <c r="BI193" s="34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</row>
    <row r="194" spans="1:75" ht="10" x14ac:dyDescent="0.2">
      <c r="A194" s="32"/>
      <c r="B194" s="34"/>
      <c r="C194" s="34"/>
      <c r="D194" s="51"/>
      <c r="E194" s="34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8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38"/>
      <c r="BF194" s="34"/>
      <c r="BG194" s="39"/>
      <c r="BH194" s="34"/>
      <c r="BI194" s="34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</row>
    <row r="195" spans="1:75" ht="10" x14ac:dyDescent="0.2">
      <c r="A195" s="32"/>
      <c r="B195" s="34"/>
      <c r="C195" s="34"/>
      <c r="D195" s="51"/>
      <c r="E195" s="34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8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38"/>
      <c r="BF195" s="34"/>
      <c r="BG195" s="39"/>
      <c r="BH195" s="34"/>
      <c r="BI195" s="34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</row>
    <row r="196" spans="1:75" ht="10" x14ac:dyDescent="0.2">
      <c r="A196" s="32"/>
      <c r="B196" s="34"/>
      <c r="C196" s="34"/>
      <c r="D196" s="51"/>
      <c r="E196" s="34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8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38"/>
      <c r="BF196" s="34"/>
      <c r="BG196" s="39"/>
      <c r="BH196" s="34"/>
      <c r="BI196" s="34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</row>
    <row r="197" spans="1:75" ht="10" x14ac:dyDescent="0.2">
      <c r="A197" s="32"/>
      <c r="B197" s="34"/>
      <c r="C197" s="34"/>
      <c r="D197" s="51"/>
      <c r="E197" s="34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8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38"/>
      <c r="BF197" s="34"/>
      <c r="BG197" s="39"/>
      <c r="BH197" s="34"/>
      <c r="BI197" s="34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</row>
    <row r="198" spans="1:75" ht="10" x14ac:dyDescent="0.2">
      <c r="A198" s="32"/>
      <c r="B198" s="34"/>
      <c r="C198" s="34"/>
      <c r="D198" s="51"/>
      <c r="E198" s="34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8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38"/>
      <c r="BF198" s="34"/>
      <c r="BG198" s="39"/>
      <c r="BH198" s="34"/>
      <c r="BI198" s="34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</row>
    <row r="199" spans="1:75" ht="10" x14ac:dyDescent="0.2">
      <c r="A199" s="32"/>
      <c r="B199" s="34"/>
      <c r="C199" s="34"/>
      <c r="D199" s="51"/>
      <c r="E199" s="34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8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38"/>
      <c r="BF199" s="34"/>
      <c r="BG199" s="39"/>
      <c r="BH199" s="34"/>
      <c r="BI199" s="34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</row>
    <row r="200" spans="1:75" ht="10" x14ac:dyDescent="0.2">
      <c r="A200" s="32"/>
      <c r="B200" s="34"/>
      <c r="C200" s="34"/>
      <c r="D200" s="51"/>
      <c r="E200" s="34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8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38"/>
      <c r="BF200" s="34"/>
      <c r="BG200" s="39"/>
      <c r="BH200" s="34"/>
      <c r="BI200" s="34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</row>
    <row r="201" spans="1:75" ht="10" x14ac:dyDescent="0.2">
      <c r="A201" s="32"/>
      <c r="B201" s="34"/>
      <c r="C201" s="34"/>
      <c r="D201" s="51"/>
      <c r="E201" s="34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8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38"/>
      <c r="BF201" s="34"/>
      <c r="BG201" s="39"/>
      <c r="BH201" s="34"/>
      <c r="BI201" s="34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</row>
    <row r="202" spans="1:75" ht="10" x14ac:dyDescent="0.2">
      <c r="A202" s="32"/>
      <c r="B202" s="34"/>
      <c r="C202" s="34"/>
      <c r="D202" s="51"/>
      <c r="E202" s="34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8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38"/>
      <c r="BF202" s="34"/>
      <c r="BG202" s="39"/>
      <c r="BH202" s="34"/>
      <c r="BI202" s="34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</row>
    <row r="203" spans="1:75" ht="10" x14ac:dyDescent="0.2">
      <c r="A203" s="32"/>
      <c r="B203" s="34"/>
      <c r="C203" s="34"/>
      <c r="D203" s="51"/>
      <c r="E203" s="34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8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38"/>
      <c r="BF203" s="34"/>
      <c r="BG203" s="39"/>
      <c r="BH203" s="34"/>
      <c r="BI203" s="34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</row>
    <row r="204" spans="1:75" ht="10" x14ac:dyDescent="0.2">
      <c r="A204" s="32"/>
      <c r="B204" s="34"/>
      <c r="C204" s="34"/>
      <c r="D204" s="51"/>
      <c r="E204" s="34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8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38"/>
      <c r="BF204" s="34"/>
      <c r="BG204" s="39"/>
      <c r="BH204" s="34"/>
      <c r="BI204" s="34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</row>
    <row r="205" spans="1:75" ht="10" x14ac:dyDescent="0.2">
      <c r="A205" s="32"/>
      <c r="B205" s="34"/>
      <c r="C205" s="34"/>
      <c r="D205" s="51"/>
      <c r="E205" s="34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8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38"/>
      <c r="BF205" s="34"/>
      <c r="BG205" s="39"/>
      <c r="BH205" s="34"/>
      <c r="BI205" s="34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</row>
    <row r="206" spans="1:75" ht="10" x14ac:dyDescent="0.2">
      <c r="A206" s="32"/>
      <c r="B206" s="34"/>
      <c r="C206" s="34"/>
      <c r="D206" s="51"/>
      <c r="E206" s="34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8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38"/>
      <c r="BF206" s="34"/>
      <c r="BG206" s="39"/>
      <c r="BH206" s="34"/>
      <c r="BI206" s="34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</row>
    <row r="207" spans="1:75" ht="10" x14ac:dyDescent="0.2">
      <c r="A207" s="32"/>
      <c r="B207" s="34"/>
      <c r="C207" s="34"/>
      <c r="D207" s="51"/>
      <c r="E207" s="34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8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38"/>
      <c r="BF207" s="34"/>
      <c r="BG207" s="39"/>
      <c r="BH207" s="34"/>
      <c r="BI207" s="34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</row>
    <row r="208" spans="1:75" ht="10" x14ac:dyDescent="0.2">
      <c r="A208" s="32"/>
      <c r="B208" s="34"/>
      <c r="C208" s="34"/>
      <c r="D208" s="51"/>
      <c r="E208" s="34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8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38"/>
      <c r="BF208" s="34"/>
      <c r="BG208" s="39"/>
      <c r="BH208" s="34"/>
      <c r="BI208" s="34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</row>
    <row r="209" spans="1:75" ht="10" x14ac:dyDescent="0.2">
      <c r="A209" s="32"/>
      <c r="B209" s="34"/>
      <c r="C209" s="34"/>
      <c r="D209" s="51"/>
      <c r="E209" s="34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8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38"/>
      <c r="BF209" s="34"/>
      <c r="BG209" s="39"/>
      <c r="BH209" s="34"/>
      <c r="BI209" s="34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</row>
    <row r="210" spans="1:75" ht="10" x14ac:dyDescent="0.2">
      <c r="A210" s="32"/>
      <c r="B210" s="34"/>
      <c r="C210" s="34"/>
      <c r="D210" s="51"/>
      <c r="E210" s="34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8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38"/>
      <c r="BF210" s="34"/>
      <c r="BG210" s="39"/>
      <c r="BH210" s="34"/>
      <c r="BI210" s="34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</row>
    <row r="211" spans="1:75" ht="10" x14ac:dyDescent="0.2">
      <c r="A211" s="32"/>
      <c r="B211" s="34"/>
      <c r="C211" s="34"/>
      <c r="D211" s="51"/>
      <c r="E211" s="34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8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38"/>
      <c r="BF211" s="34"/>
      <c r="BG211" s="39"/>
      <c r="BH211" s="34"/>
      <c r="BI211" s="34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</row>
    <row r="212" spans="1:75" ht="10" x14ac:dyDescent="0.2">
      <c r="A212" s="32"/>
      <c r="B212" s="34"/>
      <c r="C212" s="34"/>
      <c r="D212" s="51"/>
      <c r="E212" s="34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8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38"/>
      <c r="BF212" s="34"/>
      <c r="BG212" s="39"/>
      <c r="BH212" s="34"/>
      <c r="BI212" s="34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</row>
    <row r="213" spans="1:75" ht="10" x14ac:dyDescent="0.2">
      <c r="A213" s="32"/>
      <c r="B213" s="34"/>
      <c r="C213" s="34"/>
      <c r="D213" s="51"/>
      <c r="E213" s="34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8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38"/>
      <c r="BF213" s="34"/>
      <c r="BG213" s="39"/>
      <c r="BH213" s="34"/>
      <c r="BI213" s="34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</row>
    <row r="214" spans="1:75" ht="10" x14ac:dyDescent="0.2">
      <c r="A214" s="32"/>
      <c r="B214" s="34"/>
      <c r="C214" s="34"/>
      <c r="D214" s="51"/>
      <c r="E214" s="34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8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38"/>
      <c r="BF214" s="34"/>
      <c r="BG214" s="39"/>
      <c r="BH214" s="34"/>
      <c r="BI214" s="34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</row>
    <row r="215" spans="1:75" ht="10" x14ac:dyDescent="0.2">
      <c r="A215" s="32"/>
      <c r="B215" s="34"/>
      <c r="C215" s="34"/>
      <c r="D215" s="51"/>
      <c r="E215" s="34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8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38"/>
      <c r="BF215" s="34"/>
      <c r="BG215" s="39"/>
      <c r="BH215" s="34"/>
      <c r="BI215" s="34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</row>
    <row r="216" spans="1:75" ht="10" x14ac:dyDescent="0.2">
      <c r="A216" s="32"/>
      <c r="B216" s="34"/>
      <c r="C216" s="34"/>
      <c r="D216" s="51"/>
      <c r="E216" s="34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8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38"/>
      <c r="BF216" s="34"/>
      <c r="BG216" s="39"/>
      <c r="BH216" s="34"/>
      <c r="BI216" s="34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</row>
    <row r="217" spans="1:75" ht="10" x14ac:dyDescent="0.2">
      <c r="A217" s="32"/>
      <c r="B217" s="34"/>
      <c r="C217" s="34"/>
      <c r="D217" s="51"/>
      <c r="E217" s="34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8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38"/>
      <c r="BF217" s="34"/>
      <c r="BG217" s="39"/>
      <c r="BH217" s="34"/>
      <c r="BI217" s="34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</row>
    <row r="218" spans="1:75" ht="10" x14ac:dyDescent="0.2">
      <c r="A218" s="32"/>
      <c r="B218" s="34"/>
      <c r="C218" s="34"/>
      <c r="D218" s="51"/>
      <c r="E218" s="34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8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38"/>
      <c r="BF218" s="34"/>
      <c r="BG218" s="39"/>
      <c r="BH218" s="34"/>
      <c r="BI218" s="34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</row>
    <row r="219" spans="1:75" ht="10" x14ac:dyDescent="0.2">
      <c r="A219" s="32"/>
      <c r="B219" s="34"/>
      <c r="C219" s="34"/>
      <c r="D219" s="51"/>
      <c r="E219" s="34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8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38"/>
      <c r="BF219" s="34"/>
      <c r="BG219" s="39"/>
      <c r="BH219" s="34"/>
      <c r="BI219" s="34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</row>
    <row r="220" spans="1:75" ht="10" x14ac:dyDescent="0.2">
      <c r="A220" s="32"/>
      <c r="B220" s="34"/>
      <c r="C220" s="34"/>
      <c r="D220" s="51"/>
      <c r="E220" s="34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8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38"/>
      <c r="BF220" s="34"/>
      <c r="BG220" s="39"/>
      <c r="BH220" s="34"/>
      <c r="BI220" s="34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</row>
    <row r="221" spans="1:75" ht="10" x14ac:dyDescent="0.2">
      <c r="A221" s="32"/>
      <c r="B221" s="34"/>
      <c r="C221" s="34"/>
      <c r="D221" s="51"/>
      <c r="E221" s="34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8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38"/>
      <c r="BF221" s="34"/>
      <c r="BG221" s="39"/>
      <c r="BH221" s="34"/>
      <c r="BI221" s="34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</row>
    <row r="222" spans="1:75" ht="10" x14ac:dyDescent="0.2">
      <c r="A222" s="32"/>
      <c r="B222" s="34"/>
      <c r="C222" s="34"/>
      <c r="D222" s="51"/>
      <c r="E222" s="34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8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38"/>
      <c r="BF222" s="34"/>
      <c r="BG222" s="39"/>
      <c r="BH222" s="34"/>
      <c r="BI222" s="34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</row>
    <row r="223" spans="1:75" ht="10" x14ac:dyDescent="0.2">
      <c r="A223" s="32"/>
      <c r="B223" s="34"/>
      <c r="C223" s="34"/>
      <c r="D223" s="51"/>
      <c r="E223" s="34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8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38"/>
      <c r="BF223" s="34"/>
      <c r="BG223" s="39"/>
      <c r="BH223" s="34"/>
      <c r="BI223" s="34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</row>
    <row r="224" spans="1:75" ht="10" x14ac:dyDescent="0.2">
      <c r="A224" s="32"/>
      <c r="B224" s="34"/>
      <c r="C224" s="34"/>
      <c r="D224" s="51"/>
      <c r="E224" s="34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8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38"/>
      <c r="BF224" s="34"/>
      <c r="BG224" s="39"/>
      <c r="BH224" s="34"/>
      <c r="BI224" s="34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</row>
    <row r="225" spans="1:75" ht="10" x14ac:dyDescent="0.2">
      <c r="A225" s="32"/>
      <c r="B225" s="34"/>
      <c r="C225" s="34"/>
      <c r="D225" s="51"/>
      <c r="E225" s="34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8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38"/>
      <c r="BF225" s="34"/>
      <c r="BG225" s="39"/>
      <c r="BH225" s="34"/>
      <c r="BI225" s="34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</row>
    <row r="226" spans="1:75" ht="10" x14ac:dyDescent="0.2">
      <c r="A226" s="32"/>
      <c r="B226" s="34"/>
      <c r="C226" s="34"/>
      <c r="D226" s="51"/>
      <c r="E226" s="34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8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38"/>
      <c r="BF226" s="34"/>
      <c r="BG226" s="39"/>
      <c r="BH226" s="34"/>
      <c r="BI226" s="34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</row>
    <row r="227" spans="1:75" ht="10" x14ac:dyDescent="0.2">
      <c r="A227" s="32"/>
      <c r="B227" s="34"/>
      <c r="C227" s="34"/>
      <c r="D227" s="51"/>
      <c r="E227" s="34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8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38"/>
      <c r="BF227" s="34"/>
      <c r="BG227" s="39"/>
      <c r="BH227" s="34"/>
      <c r="BI227" s="34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</row>
    <row r="228" spans="1:75" ht="10" x14ac:dyDescent="0.2">
      <c r="A228" s="32"/>
      <c r="B228" s="34"/>
      <c r="C228" s="34"/>
      <c r="D228" s="51"/>
      <c r="E228" s="34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8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38"/>
      <c r="BF228" s="34"/>
      <c r="BG228" s="39"/>
      <c r="BH228" s="34"/>
      <c r="BI228" s="34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</row>
    <row r="229" spans="1:75" ht="10" x14ac:dyDescent="0.2">
      <c r="A229" s="32"/>
      <c r="B229" s="34"/>
      <c r="C229" s="34"/>
      <c r="D229" s="51"/>
      <c r="E229" s="34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8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38"/>
      <c r="BF229" s="34"/>
      <c r="BG229" s="39"/>
      <c r="BH229" s="34"/>
      <c r="BI229" s="34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</row>
    <row r="230" spans="1:75" ht="10" x14ac:dyDescent="0.2">
      <c r="A230" s="32"/>
      <c r="B230" s="34"/>
      <c r="C230" s="34"/>
      <c r="D230" s="51"/>
      <c r="E230" s="34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8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38"/>
      <c r="BF230" s="34"/>
      <c r="BG230" s="39"/>
      <c r="BH230" s="34"/>
      <c r="BI230" s="34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</row>
    <row r="231" spans="1:75" ht="10" x14ac:dyDescent="0.2">
      <c r="A231" s="32"/>
      <c r="B231" s="34"/>
      <c r="C231" s="34"/>
      <c r="D231" s="51"/>
      <c r="E231" s="34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8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38"/>
      <c r="BF231" s="34"/>
      <c r="BG231" s="39"/>
      <c r="BH231" s="34"/>
      <c r="BI231" s="34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</row>
    <row r="232" spans="1:75" ht="10" x14ac:dyDescent="0.2">
      <c r="A232" s="32"/>
      <c r="B232" s="34"/>
      <c r="C232" s="34"/>
      <c r="D232" s="51"/>
      <c r="E232" s="34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8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38"/>
      <c r="BF232" s="34"/>
      <c r="BG232" s="39"/>
      <c r="BH232" s="34"/>
      <c r="BI232" s="34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</row>
    <row r="233" spans="1:75" ht="10" x14ac:dyDescent="0.2">
      <c r="A233" s="32"/>
      <c r="B233" s="34"/>
      <c r="C233" s="34"/>
      <c r="D233" s="51"/>
      <c r="E233" s="34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8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38"/>
      <c r="BF233" s="34"/>
      <c r="BG233" s="39"/>
      <c r="BH233" s="34"/>
      <c r="BI233" s="34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</row>
    <row r="234" spans="1:75" ht="10" x14ac:dyDescent="0.2">
      <c r="A234" s="32"/>
      <c r="B234" s="34"/>
      <c r="C234" s="34"/>
      <c r="D234" s="51"/>
      <c r="E234" s="34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8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38"/>
      <c r="BF234" s="34"/>
      <c r="BG234" s="39"/>
      <c r="BH234" s="34"/>
      <c r="BI234" s="34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</row>
    <row r="235" spans="1:75" ht="10" x14ac:dyDescent="0.2">
      <c r="A235" s="32"/>
      <c r="B235" s="34"/>
      <c r="C235" s="34"/>
      <c r="D235" s="51"/>
      <c r="E235" s="34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8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38"/>
      <c r="BF235" s="34"/>
      <c r="BG235" s="39"/>
      <c r="BH235" s="34"/>
      <c r="BI235" s="34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</row>
    <row r="236" spans="1:75" ht="10" x14ac:dyDescent="0.2">
      <c r="A236" s="32"/>
      <c r="B236" s="34"/>
      <c r="C236" s="34"/>
      <c r="D236" s="51"/>
      <c r="E236" s="34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8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38"/>
      <c r="BF236" s="34"/>
      <c r="BG236" s="39"/>
      <c r="BH236" s="34"/>
      <c r="BI236" s="34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</row>
    <row r="237" spans="1:75" ht="10" x14ac:dyDescent="0.2">
      <c r="A237" s="32"/>
      <c r="B237" s="34"/>
      <c r="C237" s="34"/>
      <c r="D237" s="51"/>
      <c r="E237" s="34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8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38"/>
      <c r="BF237" s="34"/>
      <c r="BG237" s="39"/>
      <c r="BH237" s="34"/>
      <c r="BI237" s="34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</row>
    <row r="238" spans="1:75" ht="10" x14ac:dyDescent="0.2">
      <c r="A238" s="32"/>
      <c r="B238" s="34"/>
      <c r="C238" s="34"/>
      <c r="D238" s="51"/>
      <c r="E238" s="34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8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38"/>
      <c r="BF238" s="34"/>
      <c r="BG238" s="39"/>
      <c r="BH238" s="34"/>
      <c r="BI238" s="34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</row>
    <row r="239" spans="1:75" ht="10" x14ac:dyDescent="0.2">
      <c r="A239" s="32"/>
      <c r="B239" s="34"/>
      <c r="C239" s="34"/>
      <c r="D239" s="51"/>
      <c r="E239" s="34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8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38"/>
      <c r="BF239" s="34"/>
      <c r="BG239" s="39"/>
      <c r="BH239" s="34"/>
      <c r="BI239" s="34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</row>
    <row r="240" spans="1:75" ht="10" x14ac:dyDescent="0.2">
      <c r="A240" s="32"/>
      <c r="B240" s="34"/>
      <c r="C240" s="34"/>
      <c r="D240" s="51"/>
      <c r="E240" s="34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8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38"/>
      <c r="BF240" s="34"/>
      <c r="BG240" s="39"/>
      <c r="BH240" s="34"/>
      <c r="BI240" s="34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</row>
    <row r="241" spans="1:75" ht="10" x14ac:dyDescent="0.2">
      <c r="A241" s="32"/>
      <c r="B241" s="34"/>
      <c r="C241" s="34"/>
      <c r="D241" s="51"/>
      <c r="E241" s="34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8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38"/>
      <c r="BF241" s="34"/>
      <c r="BG241" s="39"/>
      <c r="BH241" s="34"/>
      <c r="BI241" s="34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</row>
    <row r="242" spans="1:75" ht="10" x14ac:dyDescent="0.2">
      <c r="A242" s="32"/>
      <c r="B242" s="34"/>
      <c r="C242" s="34"/>
      <c r="D242" s="51"/>
      <c r="E242" s="34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8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38"/>
      <c r="BF242" s="34"/>
      <c r="BG242" s="39"/>
      <c r="BH242" s="34"/>
      <c r="BI242" s="34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</row>
    <row r="243" spans="1:75" ht="10" x14ac:dyDescent="0.2">
      <c r="A243" s="32"/>
      <c r="B243" s="34"/>
      <c r="C243" s="34"/>
      <c r="D243" s="51"/>
      <c r="E243" s="34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8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38"/>
      <c r="BF243" s="34"/>
      <c r="BG243" s="39"/>
      <c r="BH243" s="34"/>
      <c r="BI243" s="34"/>
    </row>
    <row r="244" spans="1:75" ht="10" x14ac:dyDescent="0.2">
      <c r="A244" s="32"/>
      <c r="B244" s="34"/>
      <c r="C244" s="34"/>
      <c r="D244" s="51"/>
      <c r="E244" s="34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8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38"/>
      <c r="BF244" s="34"/>
      <c r="BG244" s="39"/>
      <c r="BH244" s="34"/>
      <c r="BI244" s="34"/>
    </row>
    <row r="245" spans="1:75" ht="10" x14ac:dyDescent="0.2">
      <c r="A245" s="32"/>
      <c r="B245" s="34"/>
      <c r="C245" s="34"/>
      <c r="D245" s="51"/>
      <c r="E245" s="34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8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38"/>
      <c r="BF245" s="34"/>
      <c r="BG245" s="39"/>
      <c r="BH245" s="34"/>
      <c r="BI245" s="34"/>
    </row>
    <row r="246" spans="1:75" ht="10" x14ac:dyDescent="0.2">
      <c r="A246" s="32"/>
      <c r="B246" s="34"/>
      <c r="C246" s="34"/>
      <c r="D246" s="51"/>
      <c r="E246" s="34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8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38"/>
      <c r="BF246" s="34"/>
      <c r="BG246" s="39"/>
      <c r="BH246" s="34"/>
      <c r="BI246" s="34"/>
    </row>
    <row r="247" spans="1:75" ht="10" x14ac:dyDescent="0.2">
      <c r="A247" s="32"/>
      <c r="B247" s="34"/>
      <c r="C247" s="34"/>
      <c r="D247" s="51"/>
      <c r="E247" s="34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8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38"/>
      <c r="BF247" s="34"/>
      <c r="BG247" s="39"/>
      <c r="BH247" s="34"/>
      <c r="BI247" s="34"/>
    </row>
    <row r="248" spans="1:75" ht="10" x14ac:dyDescent="0.2">
      <c r="A248" s="32"/>
      <c r="B248" s="34"/>
      <c r="C248" s="34"/>
      <c r="D248" s="51"/>
      <c r="E248" s="34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8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38"/>
      <c r="BF248" s="34"/>
      <c r="BG248" s="39"/>
      <c r="BH248" s="34"/>
      <c r="BI248" s="34"/>
    </row>
    <row r="249" spans="1:75" ht="10" x14ac:dyDescent="0.2">
      <c r="A249" s="32"/>
      <c r="B249" s="34"/>
      <c r="C249" s="34"/>
      <c r="D249" s="51"/>
      <c r="E249" s="34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8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38"/>
      <c r="BF249" s="34"/>
      <c r="BG249" s="39"/>
      <c r="BH249" s="34"/>
      <c r="BI249" s="34"/>
    </row>
    <row r="250" spans="1:75" ht="10" x14ac:dyDescent="0.2">
      <c r="A250" s="32"/>
      <c r="B250" s="34"/>
      <c r="C250" s="34"/>
      <c r="D250" s="51"/>
      <c r="E250" s="34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8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38"/>
      <c r="BF250" s="34"/>
      <c r="BG250" s="39"/>
      <c r="BH250" s="34"/>
      <c r="BI250" s="34"/>
    </row>
    <row r="251" spans="1:75" ht="10" x14ac:dyDescent="0.2">
      <c r="A251" s="32"/>
      <c r="B251" s="34"/>
      <c r="C251" s="34"/>
      <c r="D251" s="51"/>
      <c r="E251" s="34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8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38"/>
      <c r="BF251" s="34"/>
      <c r="BG251" s="39"/>
      <c r="BH251" s="34"/>
      <c r="BI251" s="34"/>
    </row>
    <row r="252" spans="1:75" ht="10" x14ac:dyDescent="0.2">
      <c r="A252" s="32"/>
      <c r="B252" s="34"/>
      <c r="C252" s="34"/>
      <c r="D252" s="51"/>
      <c r="E252" s="34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8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38"/>
      <c r="BF252" s="34"/>
      <c r="BG252" s="39"/>
      <c r="BH252" s="34"/>
      <c r="BI252" s="34"/>
    </row>
    <row r="253" spans="1:75" ht="10" x14ac:dyDescent="0.2">
      <c r="A253" s="32"/>
      <c r="B253" s="34"/>
      <c r="C253" s="34"/>
      <c r="D253" s="51"/>
      <c r="E253" s="34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8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38"/>
      <c r="BF253" s="34"/>
      <c r="BG253" s="39"/>
      <c r="BH253" s="34"/>
      <c r="BI253" s="34"/>
    </row>
    <row r="254" spans="1:75" ht="10" x14ac:dyDescent="0.2">
      <c r="A254" s="32"/>
      <c r="B254" s="34"/>
      <c r="C254" s="34"/>
      <c r="D254" s="51"/>
      <c r="E254" s="34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8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38"/>
      <c r="BF254" s="34"/>
      <c r="BG254" s="39"/>
      <c r="BH254" s="34"/>
      <c r="BI254" s="34"/>
    </row>
    <row r="255" spans="1:75" ht="10" x14ac:dyDescent="0.2">
      <c r="A255" s="32"/>
      <c r="B255" s="34"/>
      <c r="C255" s="34"/>
      <c r="D255" s="51"/>
      <c r="E255" s="34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8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38"/>
      <c r="BF255" s="34"/>
      <c r="BG255" s="39"/>
      <c r="BH255" s="34"/>
      <c r="BI255" s="34"/>
    </row>
    <row r="256" spans="1:75" ht="10" x14ac:dyDescent="0.2">
      <c r="A256" s="32"/>
      <c r="B256" s="34"/>
      <c r="C256" s="34"/>
      <c r="D256" s="51"/>
      <c r="E256" s="34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8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38"/>
      <c r="BF256" s="34"/>
      <c r="BG256" s="39"/>
      <c r="BH256" s="34"/>
      <c r="BI256" s="34"/>
    </row>
    <row r="257" spans="1:61" ht="10" x14ac:dyDescent="0.2">
      <c r="A257" s="32"/>
      <c r="B257" s="34"/>
      <c r="C257" s="34"/>
      <c r="D257" s="51"/>
      <c r="E257" s="34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8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38"/>
      <c r="BF257" s="34"/>
      <c r="BG257" s="39"/>
      <c r="BH257" s="34"/>
      <c r="BI257" s="34"/>
    </row>
    <row r="258" spans="1:61" ht="10" x14ac:dyDescent="0.2">
      <c r="A258" s="32"/>
      <c r="B258" s="34"/>
      <c r="C258" s="34"/>
      <c r="D258" s="51"/>
      <c r="E258" s="34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8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38"/>
      <c r="BF258" s="34"/>
      <c r="BG258" s="39"/>
      <c r="BH258" s="34"/>
      <c r="BI258" s="34"/>
    </row>
    <row r="259" spans="1:61" ht="10" x14ac:dyDescent="0.2">
      <c r="A259" s="32"/>
      <c r="B259" s="34"/>
      <c r="C259" s="34"/>
      <c r="D259" s="51"/>
      <c r="E259" s="34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8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38"/>
      <c r="BF259" s="34"/>
      <c r="BG259" s="39"/>
      <c r="BH259" s="34"/>
      <c r="BI259" s="34"/>
    </row>
    <row r="260" spans="1:61" ht="10" x14ac:dyDescent="0.2">
      <c r="A260" s="32"/>
      <c r="B260" s="34"/>
      <c r="C260" s="34"/>
      <c r="D260" s="51"/>
      <c r="E260" s="34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8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38"/>
      <c r="BF260" s="34"/>
      <c r="BG260" s="39"/>
      <c r="BH260" s="34"/>
      <c r="BI260" s="34"/>
    </row>
    <row r="261" spans="1:61" ht="10" x14ac:dyDescent="0.2">
      <c r="A261" s="32"/>
      <c r="B261" s="34"/>
      <c r="C261" s="34"/>
      <c r="D261" s="51"/>
      <c r="E261" s="34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8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38"/>
      <c r="BF261" s="34"/>
      <c r="BG261" s="39"/>
      <c r="BH261" s="34"/>
      <c r="BI261" s="34"/>
    </row>
    <row r="262" spans="1:61" ht="10" x14ac:dyDescent="0.2">
      <c r="A262" s="32"/>
      <c r="B262" s="34"/>
      <c r="C262" s="34"/>
      <c r="D262" s="51"/>
      <c r="E262" s="34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8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38"/>
      <c r="BF262" s="34"/>
      <c r="BG262" s="39"/>
      <c r="BH262" s="34"/>
      <c r="BI262" s="34"/>
    </row>
    <row r="263" spans="1:61" ht="10" x14ac:dyDescent="0.2">
      <c r="A263" s="32"/>
      <c r="B263" s="34"/>
      <c r="C263" s="34"/>
      <c r="D263" s="51"/>
      <c r="E263" s="34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8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38"/>
      <c r="BF263" s="34"/>
      <c r="BG263" s="39"/>
      <c r="BH263" s="34"/>
      <c r="BI263" s="34"/>
    </row>
    <row r="264" spans="1:61" ht="10" x14ac:dyDescent="0.2">
      <c r="A264" s="32"/>
      <c r="B264" s="34"/>
      <c r="C264" s="34"/>
      <c r="D264" s="51"/>
      <c r="E264" s="34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8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38"/>
      <c r="BF264" s="34"/>
      <c r="BG264" s="39"/>
      <c r="BH264" s="34"/>
      <c r="BI264" s="34"/>
    </row>
    <row r="265" spans="1:61" ht="10" x14ac:dyDescent="0.2">
      <c r="A265" s="32"/>
      <c r="B265" s="34"/>
      <c r="C265" s="34"/>
      <c r="D265" s="51"/>
      <c r="E265" s="34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8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38"/>
      <c r="BF265" s="34"/>
      <c r="BG265" s="39"/>
      <c r="BH265" s="34"/>
      <c r="BI265" s="34"/>
    </row>
    <row r="266" spans="1:61" ht="10" x14ac:dyDescent="0.2">
      <c r="A266" s="32"/>
      <c r="B266" s="34"/>
      <c r="C266" s="34"/>
      <c r="D266" s="51"/>
      <c r="E266" s="34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8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38"/>
      <c r="BF266" s="34"/>
      <c r="BG266" s="39"/>
      <c r="BH266" s="34"/>
      <c r="BI266" s="34"/>
    </row>
    <row r="267" spans="1:61" ht="10" x14ac:dyDescent="0.2">
      <c r="A267" s="32"/>
      <c r="B267" s="34"/>
      <c r="C267" s="34"/>
      <c r="D267" s="51"/>
      <c r="E267" s="34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8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38"/>
      <c r="BF267" s="34"/>
      <c r="BG267" s="39"/>
      <c r="BH267" s="34"/>
      <c r="BI267" s="34"/>
    </row>
    <row r="268" spans="1:61" ht="10" x14ac:dyDescent="0.2">
      <c r="A268" s="32"/>
      <c r="B268" s="34"/>
      <c r="C268" s="34"/>
      <c r="D268" s="51"/>
      <c r="E268" s="34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8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38"/>
      <c r="BF268" s="34"/>
      <c r="BG268" s="39"/>
      <c r="BH268" s="34"/>
      <c r="BI268" s="34"/>
    </row>
    <row r="269" spans="1:61" ht="10" x14ac:dyDescent="0.2">
      <c r="A269" s="32"/>
      <c r="B269" s="34"/>
      <c r="C269" s="34"/>
      <c r="D269" s="51"/>
      <c r="E269" s="34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8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38"/>
      <c r="BF269" s="34"/>
      <c r="BG269" s="39"/>
      <c r="BH269" s="34"/>
      <c r="BI269" s="34"/>
    </row>
    <row r="270" spans="1:61" ht="10" x14ac:dyDescent="0.2">
      <c r="A270" s="32"/>
      <c r="B270" s="34"/>
      <c r="C270" s="34"/>
      <c r="D270" s="51"/>
      <c r="E270" s="34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8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38"/>
      <c r="BF270" s="34"/>
      <c r="BG270" s="39"/>
      <c r="BH270" s="34"/>
      <c r="BI270" s="34"/>
    </row>
    <row r="271" spans="1:61" ht="10" x14ac:dyDescent="0.2">
      <c r="A271" s="32"/>
      <c r="B271" s="34"/>
      <c r="C271" s="34"/>
      <c r="D271" s="51"/>
      <c r="E271" s="34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8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38"/>
      <c r="BF271" s="34"/>
      <c r="BG271" s="39"/>
      <c r="BH271" s="34"/>
      <c r="BI271" s="34"/>
    </row>
    <row r="272" spans="1:61" ht="10" x14ac:dyDescent="0.2">
      <c r="A272" s="32"/>
      <c r="B272" s="34"/>
      <c r="C272" s="34"/>
      <c r="D272" s="51"/>
      <c r="E272" s="34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8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38"/>
      <c r="BF272" s="34"/>
      <c r="BG272" s="39"/>
      <c r="BH272" s="34"/>
      <c r="BI272" s="34"/>
    </row>
    <row r="273" spans="1:61" ht="10" x14ac:dyDescent="0.2">
      <c r="A273" s="32"/>
      <c r="B273" s="34"/>
      <c r="C273" s="34"/>
      <c r="D273" s="51"/>
      <c r="E273" s="34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8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38"/>
      <c r="BF273" s="34"/>
      <c r="BG273" s="39"/>
      <c r="BH273" s="34"/>
      <c r="BI273" s="34"/>
    </row>
    <row r="274" spans="1:61" ht="10" x14ac:dyDescent="0.2">
      <c r="A274" s="32"/>
      <c r="B274" s="34"/>
      <c r="C274" s="34"/>
      <c r="D274" s="51"/>
      <c r="E274" s="34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8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38"/>
      <c r="BF274" s="34"/>
      <c r="BG274" s="39"/>
      <c r="BH274" s="34"/>
      <c r="BI274" s="34"/>
    </row>
    <row r="275" spans="1:61" ht="10" x14ac:dyDescent="0.2">
      <c r="A275" s="32"/>
      <c r="B275" s="34"/>
      <c r="C275" s="34"/>
      <c r="D275" s="51"/>
      <c r="E275" s="34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8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38"/>
      <c r="BF275" s="34"/>
      <c r="BG275" s="39"/>
      <c r="BH275" s="34"/>
      <c r="BI275" s="34"/>
    </row>
    <row r="276" spans="1:61" ht="10" x14ac:dyDescent="0.2">
      <c r="A276" s="32"/>
      <c r="B276" s="34"/>
      <c r="C276" s="34"/>
      <c r="D276" s="51"/>
      <c r="E276" s="34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8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38"/>
      <c r="BF276" s="34"/>
      <c r="BG276" s="39"/>
      <c r="BH276" s="34"/>
      <c r="BI276" s="34"/>
    </row>
    <row r="277" spans="1:61" ht="10" x14ac:dyDescent="0.2">
      <c r="A277" s="32"/>
      <c r="B277" s="34"/>
      <c r="C277" s="34"/>
      <c r="D277" s="51"/>
      <c r="E277" s="34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8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38"/>
      <c r="BF277" s="34"/>
      <c r="BG277" s="39"/>
      <c r="BH277" s="34"/>
      <c r="BI277" s="34"/>
    </row>
    <row r="278" spans="1:61" ht="10" x14ac:dyDescent="0.2">
      <c r="A278" s="32"/>
      <c r="B278" s="34"/>
      <c r="C278" s="34"/>
      <c r="D278" s="51"/>
      <c r="E278" s="34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8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38"/>
      <c r="BF278" s="34"/>
      <c r="BG278" s="39"/>
      <c r="BH278" s="34"/>
      <c r="BI278" s="34"/>
    </row>
    <row r="279" spans="1:61" ht="10" x14ac:dyDescent="0.2">
      <c r="A279" s="32"/>
      <c r="B279" s="34"/>
      <c r="C279" s="34"/>
      <c r="D279" s="51"/>
      <c r="E279" s="34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8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38"/>
      <c r="BF279" s="34"/>
      <c r="BG279" s="39"/>
      <c r="BH279" s="34"/>
      <c r="BI279" s="34"/>
    </row>
    <row r="280" spans="1:61" ht="10" x14ac:dyDescent="0.2">
      <c r="A280" s="32"/>
      <c r="B280" s="34"/>
      <c r="C280" s="34"/>
      <c r="D280" s="51"/>
      <c r="E280" s="34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8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38"/>
      <c r="BF280" s="34"/>
      <c r="BG280" s="39"/>
      <c r="BH280" s="34"/>
      <c r="BI280" s="34"/>
    </row>
    <row r="281" spans="1:61" ht="10" x14ac:dyDescent="0.2">
      <c r="A281" s="32"/>
      <c r="B281" s="34"/>
      <c r="C281" s="34"/>
      <c r="D281" s="51"/>
      <c r="E281" s="34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8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38"/>
      <c r="BF281" s="34"/>
      <c r="BG281" s="39"/>
      <c r="BH281" s="34"/>
      <c r="BI281" s="34"/>
    </row>
    <row r="282" spans="1:61" ht="10" x14ac:dyDescent="0.2">
      <c r="A282" s="32"/>
      <c r="B282" s="34"/>
      <c r="C282" s="34"/>
      <c r="D282" s="51"/>
      <c r="E282" s="34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8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38"/>
      <c r="BF282" s="34"/>
      <c r="BG282" s="39"/>
      <c r="BH282" s="34"/>
      <c r="BI282" s="34"/>
    </row>
    <row r="283" spans="1:61" ht="10" x14ac:dyDescent="0.2">
      <c r="A283" s="32"/>
      <c r="B283" s="34"/>
      <c r="C283" s="34"/>
      <c r="D283" s="51"/>
      <c r="E283" s="34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8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38"/>
      <c r="BF283" s="34"/>
      <c r="BG283" s="39"/>
      <c r="BH283" s="34"/>
      <c r="BI283" s="34"/>
    </row>
    <row r="284" spans="1:61" ht="10" x14ac:dyDescent="0.2">
      <c r="A284" s="32"/>
      <c r="B284" s="34"/>
      <c r="C284" s="34"/>
      <c r="D284" s="51"/>
      <c r="E284" s="34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8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38"/>
      <c r="BF284" s="34"/>
      <c r="BG284" s="39"/>
      <c r="BH284" s="34"/>
      <c r="BI284" s="34"/>
    </row>
    <row r="285" spans="1:61" ht="10" x14ac:dyDescent="0.2">
      <c r="A285" s="32"/>
      <c r="B285" s="34"/>
      <c r="C285" s="34"/>
      <c r="D285" s="51"/>
      <c r="E285" s="34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8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38"/>
      <c r="BF285" s="34"/>
      <c r="BG285" s="39"/>
      <c r="BH285" s="34"/>
      <c r="BI285" s="34"/>
    </row>
    <row r="286" spans="1:61" ht="10" x14ac:dyDescent="0.2">
      <c r="A286" s="32"/>
      <c r="B286" s="34"/>
      <c r="C286" s="34"/>
      <c r="D286" s="51"/>
      <c r="E286" s="34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8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38"/>
      <c r="BF286" s="34"/>
      <c r="BG286" s="39"/>
      <c r="BH286" s="34"/>
      <c r="BI286" s="34"/>
    </row>
    <row r="287" spans="1:61" ht="10" x14ac:dyDescent="0.2">
      <c r="A287" s="32"/>
      <c r="B287" s="34"/>
      <c r="C287" s="34"/>
      <c r="D287" s="51"/>
      <c r="E287" s="34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8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38"/>
      <c r="BF287" s="34"/>
      <c r="BG287" s="39"/>
      <c r="BH287" s="34"/>
      <c r="BI287" s="34"/>
    </row>
    <row r="288" spans="1:61" ht="10" x14ac:dyDescent="0.2">
      <c r="A288" s="32"/>
      <c r="B288" s="34"/>
      <c r="C288" s="34"/>
      <c r="D288" s="51"/>
      <c r="E288" s="34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8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38"/>
      <c r="BF288" s="34"/>
      <c r="BG288" s="39"/>
      <c r="BH288" s="34"/>
      <c r="BI288" s="34"/>
    </row>
    <row r="289" spans="1:61" ht="10" x14ac:dyDescent="0.2">
      <c r="A289" s="32"/>
      <c r="B289" s="34"/>
      <c r="C289" s="34"/>
      <c r="D289" s="51"/>
      <c r="E289" s="34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8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38"/>
      <c r="BF289" s="34"/>
      <c r="BG289" s="39"/>
      <c r="BH289" s="34"/>
      <c r="BI289" s="34"/>
    </row>
    <row r="290" spans="1:61" ht="10" x14ac:dyDescent="0.2">
      <c r="A290" s="32"/>
      <c r="B290" s="34"/>
      <c r="C290" s="34"/>
      <c r="D290" s="51"/>
      <c r="E290" s="34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8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38"/>
      <c r="BF290" s="34"/>
      <c r="BG290" s="39"/>
      <c r="BH290" s="34"/>
      <c r="BI290" s="34"/>
    </row>
    <row r="291" spans="1:61" ht="10" x14ac:dyDescent="0.2">
      <c r="A291" s="32"/>
      <c r="B291" s="34"/>
      <c r="C291" s="34"/>
      <c r="D291" s="51"/>
      <c r="E291" s="34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8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38"/>
      <c r="BF291" s="34"/>
      <c r="BG291" s="39"/>
      <c r="BH291" s="34"/>
      <c r="BI291" s="34"/>
    </row>
    <row r="292" spans="1:61" ht="10" x14ac:dyDescent="0.2">
      <c r="A292" s="32"/>
      <c r="B292" s="34"/>
      <c r="C292" s="34"/>
      <c r="D292" s="51"/>
      <c r="E292" s="34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8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38"/>
      <c r="BF292" s="34"/>
      <c r="BG292" s="39"/>
      <c r="BH292" s="34"/>
      <c r="BI292" s="34"/>
    </row>
    <row r="293" spans="1:61" ht="10" x14ac:dyDescent="0.2">
      <c r="A293" s="32"/>
      <c r="B293" s="34"/>
      <c r="C293" s="34"/>
      <c r="D293" s="51"/>
      <c r="E293" s="34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8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38"/>
      <c r="BF293" s="34"/>
      <c r="BG293" s="39"/>
      <c r="BH293" s="34"/>
      <c r="BI293" s="34"/>
    </row>
    <row r="294" spans="1:61" ht="10" x14ac:dyDescent="0.2">
      <c r="A294" s="32"/>
      <c r="B294" s="34"/>
      <c r="C294" s="34"/>
      <c r="D294" s="51"/>
      <c r="E294" s="34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8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38"/>
      <c r="BF294" s="34"/>
      <c r="BG294" s="39"/>
      <c r="BH294" s="34"/>
      <c r="BI294" s="34"/>
    </row>
    <row r="295" spans="1:61" ht="10" x14ac:dyDescent="0.2">
      <c r="A295" s="32"/>
      <c r="B295" s="34"/>
      <c r="C295" s="34"/>
      <c r="D295" s="51"/>
      <c r="E295" s="34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8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38"/>
      <c r="BF295" s="34"/>
      <c r="BG295" s="39"/>
      <c r="BH295" s="34"/>
      <c r="BI295" s="34"/>
    </row>
    <row r="296" spans="1:61" ht="10" x14ac:dyDescent="0.2">
      <c r="A296" s="32"/>
      <c r="B296" s="34"/>
      <c r="C296" s="34"/>
      <c r="D296" s="51"/>
      <c r="E296" s="34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8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38"/>
      <c r="BF296" s="34"/>
      <c r="BG296" s="39"/>
      <c r="BH296" s="34"/>
      <c r="BI296" s="34"/>
    </row>
    <row r="297" spans="1:61" ht="10" x14ac:dyDescent="0.2">
      <c r="A297" s="32"/>
      <c r="B297" s="34"/>
      <c r="C297" s="34"/>
      <c r="D297" s="51"/>
      <c r="E297" s="34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8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38"/>
      <c r="BF297" s="34"/>
      <c r="BG297" s="39"/>
      <c r="BH297" s="34"/>
      <c r="BI297" s="34"/>
    </row>
    <row r="298" spans="1:61" ht="10" x14ac:dyDescent="0.2">
      <c r="A298" s="32"/>
      <c r="B298" s="34"/>
      <c r="C298" s="34"/>
      <c r="D298" s="51"/>
      <c r="E298" s="34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8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38"/>
      <c r="BF298" s="34"/>
      <c r="BG298" s="39"/>
      <c r="BH298" s="34"/>
      <c r="BI298" s="34"/>
    </row>
    <row r="299" spans="1:61" ht="10" x14ac:dyDescent="0.2">
      <c r="A299" s="32"/>
      <c r="B299" s="34"/>
      <c r="C299" s="34"/>
      <c r="D299" s="51"/>
      <c r="E299" s="34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8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38"/>
      <c r="BF299" s="34"/>
      <c r="BG299" s="39"/>
      <c r="BH299" s="34"/>
      <c r="BI299" s="34"/>
    </row>
    <row r="300" spans="1:61" ht="10" x14ac:dyDescent="0.2">
      <c r="A300" s="32"/>
      <c r="B300" s="34"/>
      <c r="C300" s="34"/>
      <c r="D300" s="51"/>
      <c r="E300" s="34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8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38"/>
      <c r="BF300" s="34"/>
      <c r="BG300" s="39"/>
      <c r="BH300" s="34"/>
      <c r="BI300" s="34"/>
    </row>
    <row r="301" spans="1:61" ht="10" x14ac:dyDescent="0.2">
      <c r="A301" s="32"/>
      <c r="B301" s="34"/>
      <c r="C301" s="34"/>
      <c r="D301" s="51"/>
      <c r="E301" s="34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8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38"/>
      <c r="BF301" s="34"/>
      <c r="BG301" s="39"/>
      <c r="BH301" s="34"/>
      <c r="BI301" s="34"/>
    </row>
    <row r="302" spans="1:61" ht="10" x14ac:dyDescent="0.2">
      <c r="A302" s="32"/>
      <c r="B302" s="34"/>
      <c r="C302" s="34"/>
      <c r="D302" s="51"/>
      <c r="E302" s="34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8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38"/>
      <c r="BF302" s="34"/>
      <c r="BG302" s="39"/>
      <c r="BH302" s="34"/>
      <c r="BI302" s="34"/>
    </row>
    <row r="303" spans="1:61" ht="10" x14ac:dyDescent="0.2">
      <c r="A303" s="32"/>
      <c r="B303" s="34"/>
      <c r="C303" s="34"/>
      <c r="D303" s="51"/>
      <c r="E303" s="34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8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38"/>
      <c r="BF303" s="34"/>
      <c r="BG303" s="39"/>
      <c r="BH303" s="34"/>
      <c r="BI303" s="34"/>
    </row>
    <row r="304" spans="1:61" ht="10" x14ac:dyDescent="0.2">
      <c r="A304" s="32"/>
      <c r="B304" s="34"/>
      <c r="C304" s="34"/>
      <c r="D304" s="51"/>
      <c r="E304" s="34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8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38"/>
      <c r="BF304" s="34"/>
      <c r="BG304" s="39"/>
      <c r="BH304" s="34"/>
      <c r="BI304" s="34"/>
    </row>
    <row r="305" spans="1:61" ht="10" x14ac:dyDescent="0.2">
      <c r="A305" s="32"/>
      <c r="B305" s="34"/>
      <c r="C305" s="34"/>
      <c r="D305" s="51"/>
      <c r="E305" s="34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8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38"/>
      <c r="BF305" s="34"/>
      <c r="BG305" s="39"/>
      <c r="BH305" s="34"/>
      <c r="BI305" s="34"/>
    </row>
    <row r="306" spans="1:61" ht="10" x14ac:dyDescent="0.2">
      <c r="A306" s="32"/>
      <c r="B306" s="34"/>
      <c r="C306" s="34"/>
      <c r="D306" s="51"/>
      <c r="E306" s="34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8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38"/>
      <c r="BF306" s="34"/>
      <c r="BG306" s="39"/>
      <c r="BH306" s="34"/>
      <c r="BI306" s="34"/>
    </row>
    <row r="307" spans="1:61" ht="10" x14ac:dyDescent="0.2">
      <c r="A307" s="32"/>
      <c r="B307" s="34"/>
      <c r="C307" s="34"/>
      <c r="D307" s="51"/>
      <c r="E307" s="34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8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38"/>
      <c r="BF307" s="34"/>
      <c r="BG307" s="39"/>
      <c r="BH307" s="34"/>
      <c r="BI307" s="34"/>
    </row>
    <row r="308" spans="1:61" ht="10" x14ac:dyDescent="0.2">
      <c r="A308" s="32"/>
      <c r="B308" s="34"/>
      <c r="C308" s="34"/>
      <c r="D308" s="51"/>
      <c r="E308" s="34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8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38"/>
      <c r="BF308" s="34"/>
      <c r="BG308" s="39"/>
      <c r="BH308" s="34"/>
      <c r="BI308" s="34"/>
    </row>
    <row r="309" spans="1:61" ht="10" x14ac:dyDescent="0.2">
      <c r="A309" s="32"/>
      <c r="B309" s="34"/>
      <c r="C309" s="34"/>
      <c r="D309" s="51"/>
      <c r="E309" s="34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8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38"/>
      <c r="BF309" s="34"/>
      <c r="BG309" s="39"/>
      <c r="BH309" s="34"/>
      <c r="BI309" s="34"/>
    </row>
    <row r="310" spans="1:61" ht="10" x14ac:dyDescent="0.2">
      <c r="A310" s="32"/>
      <c r="B310" s="34"/>
      <c r="C310" s="34"/>
      <c r="D310" s="51"/>
      <c r="E310" s="34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8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38"/>
      <c r="BF310" s="34"/>
      <c r="BG310" s="39"/>
      <c r="BH310" s="34"/>
      <c r="BI310" s="34"/>
    </row>
    <row r="311" spans="1:61" ht="10" x14ac:dyDescent="0.2">
      <c r="A311" s="32"/>
      <c r="B311" s="34"/>
      <c r="C311" s="34"/>
      <c r="D311" s="51"/>
      <c r="E311" s="34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8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38"/>
      <c r="BF311" s="34"/>
      <c r="BG311" s="39"/>
      <c r="BH311" s="34"/>
      <c r="BI311" s="34"/>
    </row>
    <row r="312" spans="1:61" ht="10" x14ac:dyDescent="0.2">
      <c r="A312" s="32"/>
      <c r="B312" s="34"/>
      <c r="C312" s="34"/>
      <c r="D312" s="51"/>
      <c r="E312" s="34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8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38"/>
      <c r="BF312" s="34"/>
      <c r="BG312" s="39"/>
      <c r="BH312" s="34"/>
      <c r="BI312" s="34"/>
    </row>
    <row r="313" spans="1:61" ht="10" x14ac:dyDescent="0.2">
      <c r="A313" s="32"/>
      <c r="B313" s="34"/>
      <c r="C313" s="34"/>
      <c r="D313" s="51"/>
      <c r="E313" s="34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8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38"/>
      <c r="BF313" s="34"/>
      <c r="BG313" s="39"/>
      <c r="BH313" s="34"/>
      <c r="BI313" s="34"/>
    </row>
    <row r="314" spans="1:61" ht="10" x14ac:dyDescent="0.2">
      <c r="A314" s="32"/>
      <c r="B314" s="34"/>
      <c r="C314" s="34"/>
      <c r="D314" s="51"/>
      <c r="E314" s="34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8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38"/>
      <c r="BF314" s="34"/>
      <c r="BG314" s="39"/>
      <c r="BH314" s="34"/>
      <c r="BI314" s="34"/>
    </row>
    <row r="315" spans="1:61" ht="10" x14ac:dyDescent="0.2">
      <c r="A315" s="32"/>
      <c r="B315" s="34"/>
      <c r="C315" s="34"/>
      <c r="D315" s="51"/>
      <c r="E315" s="34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8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38"/>
      <c r="BF315" s="34"/>
      <c r="BG315" s="39"/>
      <c r="BH315" s="34"/>
      <c r="BI315" s="34"/>
    </row>
    <row r="316" spans="1:61" ht="10" x14ac:dyDescent="0.2">
      <c r="A316" s="32"/>
      <c r="B316" s="34"/>
      <c r="C316" s="34"/>
      <c r="D316" s="51"/>
      <c r="E316" s="34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8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38"/>
      <c r="BF316" s="34"/>
      <c r="BG316" s="39"/>
      <c r="BH316" s="34"/>
      <c r="BI316" s="34"/>
    </row>
    <row r="317" spans="1:61" ht="10" x14ac:dyDescent="0.2">
      <c r="A317" s="32"/>
      <c r="B317" s="34"/>
      <c r="C317" s="34"/>
      <c r="D317" s="51"/>
      <c r="E317" s="34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8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38"/>
      <c r="BF317" s="34"/>
      <c r="BG317" s="39"/>
      <c r="BH317" s="34"/>
      <c r="BI317" s="34"/>
    </row>
    <row r="318" spans="1:61" ht="10" x14ac:dyDescent="0.2">
      <c r="A318" s="32"/>
      <c r="B318" s="34"/>
      <c r="C318" s="34"/>
      <c r="D318" s="51"/>
      <c r="E318" s="34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8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38"/>
      <c r="BF318" s="34"/>
      <c r="BG318" s="39"/>
      <c r="BH318" s="34"/>
      <c r="BI318" s="34"/>
    </row>
    <row r="319" spans="1:61" ht="10" x14ac:dyDescent="0.2">
      <c r="A319" s="32"/>
      <c r="B319" s="34"/>
      <c r="C319" s="34"/>
      <c r="D319" s="51"/>
      <c r="E319" s="34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8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38"/>
      <c r="BF319" s="34"/>
      <c r="BG319" s="39"/>
      <c r="BH319" s="34"/>
      <c r="BI319" s="34"/>
    </row>
    <row r="320" spans="1:61" ht="10" x14ac:dyDescent="0.2">
      <c r="A320" s="32"/>
      <c r="B320" s="34"/>
      <c r="C320" s="34"/>
      <c r="D320" s="51"/>
      <c r="E320" s="34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8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38"/>
      <c r="BF320" s="34"/>
      <c r="BG320" s="39"/>
      <c r="BH320" s="34"/>
      <c r="BI320" s="34"/>
    </row>
    <row r="321" spans="1:61" ht="10" x14ac:dyDescent="0.2">
      <c r="A321" s="32"/>
      <c r="B321" s="34"/>
      <c r="C321" s="34"/>
      <c r="D321" s="51"/>
      <c r="E321" s="34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8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38"/>
      <c r="BF321" s="34"/>
      <c r="BG321" s="39"/>
      <c r="BH321" s="34"/>
      <c r="BI321" s="34"/>
    </row>
    <row r="322" spans="1:61" ht="10" x14ac:dyDescent="0.2">
      <c r="A322" s="32"/>
      <c r="B322" s="34"/>
      <c r="C322" s="34"/>
      <c r="D322" s="51"/>
      <c r="E322" s="34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8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38"/>
      <c r="BF322" s="34"/>
      <c r="BG322" s="39"/>
      <c r="BH322" s="34"/>
      <c r="BI322" s="34"/>
    </row>
    <row r="323" spans="1:61" ht="10" x14ac:dyDescent="0.2">
      <c r="A323" s="32"/>
      <c r="B323" s="34"/>
      <c r="C323" s="34"/>
      <c r="D323" s="51"/>
      <c r="E323" s="34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8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38"/>
      <c r="BF323" s="34"/>
      <c r="BG323" s="39"/>
      <c r="BH323" s="34"/>
      <c r="BI323" s="34"/>
    </row>
    <row r="324" spans="1:61" ht="10" x14ac:dyDescent="0.2">
      <c r="A324" s="32"/>
      <c r="B324" s="34"/>
      <c r="C324" s="34"/>
      <c r="D324" s="51"/>
      <c r="E324" s="34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8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38"/>
      <c r="BF324" s="34"/>
      <c r="BG324" s="39"/>
      <c r="BH324" s="34"/>
      <c r="BI324" s="34"/>
    </row>
    <row r="325" spans="1:61" ht="10" x14ac:dyDescent="0.2">
      <c r="A325" s="32"/>
      <c r="B325" s="34"/>
      <c r="C325" s="34"/>
      <c r="D325" s="51"/>
      <c r="E325" s="34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8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38"/>
      <c r="BF325" s="34"/>
      <c r="BG325" s="39"/>
      <c r="BH325" s="34"/>
      <c r="BI325" s="34"/>
    </row>
    <row r="326" spans="1:61" ht="10" x14ac:dyDescent="0.2">
      <c r="A326" s="32"/>
      <c r="B326" s="34"/>
      <c r="C326" s="34"/>
      <c r="D326" s="51"/>
      <c r="E326" s="34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8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38"/>
      <c r="BF326" s="34"/>
      <c r="BG326" s="39"/>
      <c r="BH326" s="34"/>
      <c r="BI326" s="34"/>
    </row>
    <row r="327" spans="1:61" ht="10" x14ac:dyDescent="0.2">
      <c r="A327" s="32"/>
      <c r="B327" s="34"/>
      <c r="C327" s="34"/>
      <c r="D327" s="51"/>
      <c r="E327" s="34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8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38"/>
      <c r="BF327" s="34"/>
      <c r="BG327" s="39"/>
      <c r="BH327" s="34"/>
      <c r="BI327" s="34"/>
    </row>
    <row r="328" spans="1:61" ht="10" x14ac:dyDescent="0.2">
      <c r="A328" s="32"/>
      <c r="B328" s="34"/>
      <c r="C328" s="34"/>
      <c r="D328" s="51"/>
      <c r="E328" s="34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8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38"/>
      <c r="BF328" s="34"/>
      <c r="BG328" s="39"/>
      <c r="BH328" s="34"/>
      <c r="BI328" s="34"/>
    </row>
    <row r="329" spans="1:61" ht="10" x14ac:dyDescent="0.2">
      <c r="A329" s="32"/>
      <c r="B329" s="34"/>
      <c r="C329" s="34"/>
      <c r="D329" s="51"/>
      <c r="E329" s="34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8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38"/>
      <c r="BF329" s="34"/>
      <c r="BG329" s="39"/>
      <c r="BH329" s="34"/>
      <c r="BI329" s="34"/>
    </row>
    <row r="330" spans="1:61" ht="10" x14ac:dyDescent="0.2">
      <c r="A330" s="32"/>
      <c r="B330" s="34"/>
      <c r="C330" s="34"/>
      <c r="D330" s="51"/>
      <c r="E330" s="34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8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38"/>
      <c r="BF330" s="34"/>
      <c r="BG330" s="39"/>
      <c r="BH330" s="34"/>
      <c r="BI330" s="34"/>
    </row>
    <row r="331" spans="1:61" ht="10" x14ac:dyDescent="0.2">
      <c r="A331" s="32"/>
      <c r="B331" s="34"/>
      <c r="C331" s="34"/>
      <c r="D331" s="51"/>
      <c r="E331" s="34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8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38"/>
      <c r="BF331" s="34"/>
      <c r="BG331" s="39"/>
      <c r="BH331" s="34"/>
      <c r="BI331" s="34"/>
    </row>
    <row r="332" spans="1:61" ht="10" x14ac:dyDescent="0.2">
      <c r="A332" s="32"/>
      <c r="B332" s="34"/>
      <c r="C332" s="34"/>
      <c r="D332" s="51"/>
      <c r="E332" s="34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8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38"/>
      <c r="BF332" s="34"/>
      <c r="BG332" s="39"/>
      <c r="BH332" s="34"/>
      <c r="BI332" s="34"/>
    </row>
    <row r="333" spans="1:61" ht="10" x14ac:dyDescent="0.2">
      <c r="A333" s="32"/>
      <c r="B333" s="34"/>
      <c r="C333" s="34"/>
      <c r="D333" s="51"/>
      <c r="E333" s="34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8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38"/>
      <c r="BF333" s="34"/>
      <c r="BG333" s="39"/>
      <c r="BH333" s="34"/>
      <c r="BI333" s="34"/>
    </row>
    <row r="334" spans="1:61" ht="10" x14ac:dyDescent="0.2">
      <c r="A334" s="32"/>
      <c r="B334" s="34"/>
      <c r="C334" s="34"/>
      <c r="D334" s="51"/>
      <c r="E334" s="34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8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38"/>
      <c r="BF334" s="34"/>
      <c r="BG334" s="39"/>
      <c r="BH334" s="34"/>
      <c r="BI334" s="34"/>
    </row>
    <row r="335" spans="1:61" ht="10" x14ac:dyDescent="0.2">
      <c r="A335" s="32"/>
      <c r="B335" s="34"/>
      <c r="C335" s="34"/>
      <c r="D335" s="51"/>
      <c r="E335" s="34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8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38"/>
      <c r="BF335" s="34"/>
      <c r="BG335" s="39"/>
      <c r="BH335" s="34"/>
      <c r="BI335" s="34"/>
    </row>
    <row r="336" spans="1:61" ht="10" x14ac:dyDescent="0.2">
      <c r="A336" s="32"/>
      <c r="B336" s="34"/>
      <c r="C336" s="34"/>
      <c r="D336" s="51"/>
      <c r="E336" s="34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8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38"/>
      <c r="BF336" s="34"/>
      <c r="BG336" s="39"/>
      <c r="BH336" s="34"/>
      <c r="BI336" s="34"/>
    </row>
    <row r="337" spans="1:61" ht="10" x14ac:dyDescent="0.2">
      <c r="A337" s="32"/>
      <c r="B337" s="34"/>
      <c r="C337" s="34"/>
      <c r="D337" s="51"/>
      <c r="E337" s="34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8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38"/>
      <c r="BF337" s="34"/>
      <c r="BG337" s="39"/>
      <c r="BH337" s="34"/>
      <c r="BI337" s="34"/>
    </row>
    <row r="338" spans="1:61" ht="10" x14ac:dyDescent="0.2">
      <c r="A338" s="32"/>
      <c r="B338" s="34"/>
      <c r="C338" s="34"/>
      <c r="D338" s="51"/>
      <c r="E338" s="34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8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38"/>
      <c r="BF338" s="34"/>
      <c r="BG338" s="39"/>
      <c r="BH338" s="34"/>
      <c r="BI338" s="34"/>
    </row>
    <row r="339" spans="1:61" ht="10" x14ac:dyDescent="0.2">
      <c r="A339" s="32"/>
      <c r="B339" s="34"/>
      <c r="C339" s="34"/>
      <c r="D339" s="51"/>
      <c r="E339" s="34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8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38"/>
      <c r="BF339" s="34"/>
      <c r="BG339" s="39"/>
      <c r="BH339" s="34"/>
      <c r="BI339" s="34"/>
    </row>
    <row r="340" spans="1:61" ht="10" x14ac:dyDescent="0.2">
      <c r="A340" s="32"/>
      <c r="B340" s="34"/>
      <c r="C340" s="34"/>
      <c r="D340" s="51"/>
      <c r="E340" s="34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8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38"/>
      <c r="BF340" s="34"/>
      <c r="BG340" s="39"/>
      <c r="BH340" s="34"/>
      <c r="BI340" s="34"/>
    </row>
    <row r="341" spans="1:61" ht="10" x14ac:dyDescent="0.2">
      <c r="A341" s="32"/>
      <c r="B341" s="34"/>
      <c r="C341" s="34"/>
      <c r="D341" s="51"/>
      <c r="E341" s="34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8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38"/>
      <c r="BF341" s="34"/>
      <c r="BG341" s="39"/>
      <c r="BH341" s="34"/>
      <c r="BI341" s="34"/>
    </row>
    <row r="342" spans="1:61" ht="10" x14ac:dyDescent="0.2">
      <c r="A342" s="32"/>
      <c r="B342" s="34"/>
      <c r="C342" s="34"/>
      <c r="D342" s="51"/>
      <c r="E342" s="34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8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38"/>
      <c r="BF342" s="34"/>
      <c r="BG342" s="39"/>
      <c r="BH342" s="34"/>
      <c r="BI342" s="34"/>
    </row>
    <row r="343" spans="1:61" ht="10" x14ac:dyDescent="0.2">
      <c r="A343" s="32"/>
      <c r="B343" s="34"/>
      <c r="C343" s="34"/>
      <c r="D343" s="51"/>
      <c r="E343" s="34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8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38"/>
      <c r="BF343" s="34"/>
      <c r="BG343" s="39"/>
      <c r="BH343" s="34"/>
      <c r="BI343" s="34"/>
    </row>
    <row r="344" spans="1:61" ht="10" x14ac:dyDescent="0.2">
      <c r="A344" s="32"/>
      <c r="B344" s="34"/>
      <c r="C344" s="34"/>
      <c r="D344" s="51"/>
      <c r="E344" s="34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8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38"/>
      <c r="BF344" s="34"/>
      <c r="BG344" s="39"/>
      <c r="BH344" s="34"/>
      <c r="BI344" s="34"/>
    </row>
    <row r="345" spans="1:61" ht="10" x14ac:dyDescent="0.2">
      <c r="A345" s="32"/>
      <c r="B345" s="34"/>
      <c r="C345" s="34"/>
      <c r="D345" s="51"/>
      <c r="E345" s="34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8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38"/>
      <c r="BF345" s="34"/>
      <c r="BG345" s="39"/>
      <c r="BH345" s="34"/>
      <c r="BI345" s="34"/>
    </row>
    <row r="346" spans="1:61" ht="10" x14ac:dyDescent="0.2">
      <c r="A346" s="32"/>
      <c r="B346" s="34"/>
      <c r="C346" s="34"/>
      <c r="D346" s="51"/>
      <c r="E346" s="34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8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38"/>
      <c r="BF346" s="34"/>
      <c r="BG346" s="39"/>
      <c r="BH346" s="34"/>
      <c r="BI346" s="34"/>
    </row>
    <row r="347" spans="1:61" ht="10" x14ac:dyDescent="0.2">
      <c r="A347" s="32"/>
      <c r="B347" s="34"/>
      <c r="C347" s="34"/>
      <c r="D347" s="51"/>
      <c r="E347" s="34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8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38"/>
      <c r="BF347" s="34"/>
      <c r="BG347" s="39"/>
      <c r="BH347" s="34"/>
      <c r="BI347" s="34"/>
    </row>
    <row r="348" spans="1:61" ht="10" x14ac:dyDescent="0.2">
      <c r="A348" s="32"/>
      <c r="B348" s="34"/>
      <c r="C348" s="34"/>
      <c r="D348" s="51"/>
      <c r="E348" s="34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8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38"/>
      <c r="BF348" s="34"/>
      <c r="BG348" s="39"/>
      <c r="BH348" s="34"/>
      <c r="BI348" s="34"/>
    </row>
    <row r="349" spans="1:61" ht="10" x14ac:dyDescent="0.2">
      <c r="A349" s="32"/>
      <c r="B349" s="34"/>
      <c r="C349" s="34"/>
      <c r="D349" s="51"/>
      <c r="E349" s="34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8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38"/>
      <c r="BF349" s="34"/>
      <c r="BG349" s="39"/>
      <c r="BH349" s="34"/>
      <c r="BI349" s="34"/>
    </row>
    <row r="350" spans="1:61" ht="10" x14ac:dyDescent="0.2">
      <c r="A350" s="32"/>
      <c r="B350" s="34"/>
      <c r="C350" s="34"/>
      <c r="D350" s="51"/>
      <c r="E350" s="34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8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38"/>
      <c r="BF350" s="34"/>
      <c r="BG350" s="39"/>
      <c r="BH350" s="34"/>
      <c r="BI350" s="34"/>
    </row>
    <row r="351" spans="1:61" ht="10" x14ac:dyDescent="0.2">
      <c r="A351" s="32"/>
      <c r="B351" s="34"/>
      <c r="C351" s="34"/>
      <c r="D351" s="51"/>
      <c r="E351" s="34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8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38"/>
      <c r="BF351" s="34"/>
      <c r="BG351" s="39"/>
      <c r="BH351" s="34"/>
      <c r="BI351" s="34"/>
    </row>
    <row r="352" spans="1:61" ht="10" x14ac:dyDescent="0.2">
      <c r="A352" s="32"/>
      <c r="B352" s="34"/>
      <c r="C352" s="34"/>
      <c r="D352" s="51"/>
      <c r="E352" s="34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8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38"/>
      <c r="BF352" s="34"/>
      <c r="BG352" s="39"/>
      <c r="BH352" s="34"/>
      <c r="BI352" s="34"/>
    </row>
    <row r="353" spans="1:61" ht="10" x14ac:dyDescent="0.2">
      <c r="A353" s="32"/>
      <c r="B353" s="34"/>
      <c r="C353" s="34"/>
      <c r="D353" s="51"/>
      <c r="E353" s="34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8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38"/>
      <c r="BF353" s="34"/>
      <c r="BG353" s="39"/>
      <c r="BH353" s="34"/>
      <c r="BI353" s="34"/>
    </row>
    <row r="354" spans="1:61" ht="10" x14ac:dyDescent="0.2">
      <c r="A354" s="32"/>
      <c r="B354" s="34"/>
      <c r="C354" s="34"/>
      <c r="D354" s="51"/>
      <c r="E354" s="34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8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38"/>
      <c r="BF354" s="34"/>
      <c r="BG354" s="39"/>
      <c r="BH354" s="34"/>
      <c r="BI354" s="34"/>
    </row>
    <row r="355" spans="1:61" ht="10" x14ac:dyDescent="0.2">
      <c r="A355" s="32"/>
      <c r="B355" s="34"/>
      <c r="C355" s="34"/>
      <c r="D355" s="51"/>
      <c r="E355" s="34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8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38"/>
      <c r="BF355" s="34"/>
      <c r="BG355" s="39"/>
      <c r="BH355" s="34"/>
      <c r="BI355" s="34"/>
    </row>
    <row r="356" spans="1:61" ht="10" x14ac:dyDescent="0.2">
      <c r="A356" s="32"/>
      <c r="B356" s="34"/>
      <c r="C356" s="34"/>
      <c r="D356" s="51"/>
      <c r="E356" s="34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8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38"/>
      <c r="BF356" s="34"/>
      <c r="BG356" s="39"/>
      <c r="BH356" s="34"/>
      <c r="BI356" s="34"/>
    </row>
    <row r="357" spans="1:61" ht="10" x14ac:dyDescent="0.2">
      <c r="A357" s="32"/>
      <c r="B357" s="34"/>
      <c r="C357" s="34"/>
      <c r="D357" s="51"/>
      <c r="E357" s="34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8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38"/>
      <c r="BF357" s="34"/>
      <c r="BG357" s="39"/>
      <c r="BH357" s="34"/>
      <c r="BI357" s="34"/>
    </row>
    <row r="358" spans="1:61" ht="10" x14ac:dyDescent="0.2">
      <c r="A358" s="32"/>
      <c r="B358" s="34"/>
      <c r="C358" s="34"/>
      <c r="D358" s="51"/>
      <c r="E358" s="34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8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38"/>
      <c r="BF358" s="34"/>
      <c r="BG358" s="39"/>
      <c r="BH358" s="34"/>
      <c r="BI358" s="34"/>
    </row>
    <row r="359" spans="1:61" ht="10" x14ac:dyDescent="0.2">
      <c r="A359" s="32"/>
      <c r="B359" s="34"/>
      <c r="C359" s="34"/>
      <c r="D359" s="51"/>
      <c r="E359" s="34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8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38"/>
      <c r="BF359" s="34"/>
      <c r="BG359" s="39"/>
      <c r="BH359" s="34"/>
      <c r="BI359" s="34"/>
    </row>
    <row r="360" spans="1:61" ht="10" x14ac:dyDescent="0.2">
      <c r="A360" s="32"/>
      <c r="B360" s="34"/>
      <c r="C360" s="34"/>
      <c r="D360" s="51"/>
      <c r="E360" s="34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8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38"/>
      <c r="BF360" s="34"/>
      <c r="BG360" s="39"/>
      <c r="BH360" s="34"/>
      <c r="BI360" s="34"/>
    </row>
    <row r="361" spans="1:61" ht="10" x14ac:dyDescent="0.2">
      <c r="A361" s="32"/>
      <c r="B361" s="34"/>
      <c r="C361" s="34"/>
      <c r="D361" s="51"/>
      <c r="E361" s="34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8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38"/>
      <c r="BF361" s="34"/>
      <c r="BG361" s="39"/>
      <c r="BH361" s="34"/>
      <c r="BI361" s="34"/>
    </row>
    <row r="362" spans="1:61" ht="10" x14ac:dyDescent="0.2">
      <c r="A362" s="32"/>
      <c r="B362" s="34"/>
      <c r="C362" s="34"/>
      <c r="D362" s="51"/>
      <c r="E362" s="34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8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38"/>
      <c r="BF362" s="34"/>
      <c r="BG362" s="39"/>
      <c r="BH362" s="34"/>
      <c r="BI362" s="34"/>
    </row>
    <row r="363" spans="1:61" ht="10" x14ac:dyDescent="0.2">
      <c r="A363" s="32"/>
      <c r="B363" s="34"/>
      <c r="C363" s="34"/>
      <c r="D363" s="51"/>
      <c r="E363" s="34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8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38"/>
      <c r="BF363" s="34"/>
      <c r="BG363" s="39"/>
      <c r="BH363" s="34"/>
      <c r="BI363" s="34"/>
    </row>
    <row r="364" spans="1:61" ht="10" x14ac:dyDescent="0.2">
      <c r="A364" s="32"/>
      <c r="B364" s="34"/>
      <c r="C364" s="34"/>
      <c r="D364" s="51"/>
      <c r="E364" s="34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8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38"/>
      <c r="BF364" s="34"/>
      <c r="BG364" s="39"/>
      <c r="BH364" s="34"/>
      <c r="BI364" s="34"/>
    </row>
    <row r="365" spans="1:61" ht="10" x14ac:dyDescent="0.2">
      <c r="A365" s="32"/>
      <c r="B365" s="34"/>
      <c r="C365" s="34"/>
      <c r="D365" s="51"/>
      <c r="E365" s="34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8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38"/>
      <c r="BF365" s="34"/>
      <c r="BG365" s="39"/>
      <c r="BH365" s="34"/>
      <c r="BI365" s="34"/>
    </row>
    <row r="366" spans="1:61" ht="10" x14ac:dyDescent="0.2">
      <c r="A366" s="32"/>
      <c r="B366" s="34"/>
      <c r="C366" s="34"/>
      <c r="D366" s="51"/>
      <c r="E366" s="34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8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38"/>
      <c r="BF366" s="34"/>
      <c r="BG366" s="39"/>
      <c r="BH366" s="34"/>
      <c r="BI366" s="34"/>
    </row>
    <row r="367" spans="1:61" ht="10" x14ac:dyDescent="0.2">
      <c r="A367" s="32"/>
      <c r="B367" s="34"/>
      <c r="C367" s="34"/>
      <c r="D367" s="51"/>
      <c r="E367" s="34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8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38"/>
      <c r="BF367" s="34"/>
      <c r="BG367" s="39"/>
      <c r="BH367" s="34"/>
      <c r="BI367" s="34"/>
    </row>
    <row r="368" spans="1:61" ht="10" x14ac:dyDescent="0.2">
      <c r="A368" s="32"/>
      <c r="B368" s="34"/>
      <c r="C368" s="34"/>
      <c r="D368" s="51"/>
      <c r="E368" s="34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8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38"/>
      <c r="BF368" s="34"/>
      <c r="BG368" s="39"/>
      <c r="BH368" s="34"/>
      <c r="BI368" s="34"/>
    </row>
    <row r="369" spans="1:61" ht="10" x14ac:dyDescent="0.2">
      <c r="A369" s="32"/>
      <c r="B369" s="34"/>
      <c r="C369" s="34"/>
      <c r="D369" s="51"/>
      <c r="E369" s="34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8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38"/>
      <c r="BF369" s="34"/>
      <c r="BG369" s="39"/>
      <c r="BH369" s="34"/>
      <c r="BI369" s="34"/>
    </row>
    <row r="370" spans="1:61" ht="10" x14ac:dyDescent="0.2">
      <c r="A370" s="32"/>
      <c r="B370" s="34"/>
      <c r="C370" s="34"/>
      <c r="D370" s="51"/>
      <c r="E370" s="34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8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38"/>
      <c r="BF370" s="34"/>
      <c r="BG370" s="39"/>
      <c r="BH370" s="34"/>
      <c r="BI370" s="34"/>
    </row>
    <row r="371" spans="1:61" ht="10" x14ac:dyDescent="0.2">
      <c r="A371" s="32"/>
      <c r="B371" s="34"/>
      <c r="C371" s="34"/>
      <c r="D371" s="51"/>
      <c r="E371" s="34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8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38"/>
      <c r="BF371" s="34"/>
      <c r="BG371" s="39"/>
      <c r="BH371" s="34"/>
      <c r="BI371" s="34"/>
    </row>
    <row r="372" spans="1:61" ht="10" x14ac:dyDescent="0.2">
      <c r="A372" s="32"/>
      <c r="B372" s="34"/>
      <c r="C372" s="34"/>
      <c r="D372" s="51"/>
      <c r="E372" s="34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8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38"/>
      <c r="BF372" s="34"/>
      <c r="BG372" s="39"/>
      <c r="BH372" s="34"/>
      <c r="BI372" s="34"/>
    </row>
    <row r="373" spans="1:61" ht="10" x14ac:dyDescent="0.2">
      <c r="A373" s="32"/>
      <c r="B373" s="34"/>
      <c r="C373" s="34"/>
      <c r="D373" s="51"/>
      <c r="E373" s="34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8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38"/>
      <c r="BF373" s="34"/>
      <c r="BG373" s="39"/>
      <c r="BH373" s="34"/>
      <c r="BI373" s="34"/>
    </row>
    <row r="374" spans="1:61" ht="10" x14ac:dyDescent="0.2">
      <c r="A374" s="32"/>
      <c r="B374" s="34"/>
      <c r="C374" s="34"/>
      <c r="D374" s="51"/>
      <c r="E374" s="34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8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38"/>
      <c r="BF374" s="34"/>
      <c r="BG374" s="39"/>
      <c r="BH374" s="34"/>
      <c r="BI374" s="34"/>
    </row>
    <row r="375" spans="1:61" ht="10" x14ac:dyDescent="0.2">
      <c r="A375" s="32"/>
      <c r="B375" s="34"/>
      <c r="C375" s="34"/>
      <c r="D375" s="51"/>
      <c r="E375" s="34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8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38"/>
      <c r="BF375" s="34"/>
      <c r="BG375" s="39"/>
      <c r="BH375" s="34"/>
      <c r="BI375" s="34"/>
    </row>
    <row r="376" spans="1:61" ht="10" x14ac:dyDescent="0.2">
      <c r="A376" s="32"/>
      <c r="B376" s="34"/>
      <c r="C376" s="34"/>
      <c r="D376" s="51"/>
      <c r="E376" s="34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8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38"/>
      <c r="BF376" s="34"/>
      <c r="BG376" s="39"/>
      <c r="BH376" s="34"/>
      <c r="BI376" s="34"/>
    </row>
    <row r="377" spans="1:61" ht="10" x14ac:dyDescent="0.2">
      <c r="A377" s="32"/>
      <c r="B377" s="34"/>
      <c r="C377" s="34"/>
      <c r="D377" s="51"/>
      <c r="E377" s="34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8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38"/>
      <c r="BF377" s="34"/>
      <c r="BG377" s="39"/>
      <c r="BH377" s="34"/>
      <c r="BI377" s="34"/>
    </row>
    <row r="378" spans="1:61" ht="10" x14ac:dyDescent="0.2">
      <c r="A378" s="32"/>
      <c r="B378" s="34"/>
      <c r="C378" s="34"/>
      <c r="D378" s="51"/>
      <c r="E378" s="34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8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38"/>
      <c r="BF378" s="34"/>
      <c r="BG378" s="39"/>
      <c r="BH378" s="34"/>
      <c r="BI378" s="34"/>
    </row>
    <row r="379" spans="1:61" ht="10" x14ac:dyDescent="0.2">
      <c r="A379" s="32"/>
      <c r="B379" s="34"/>
      <c r="C379" s="34"/>
      <c r="D379" s="51"/>
      <c r="E379" s="34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8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38"/>
      <c r="BF379" s="34"/>
      <c r="BG379" s="39"/>
      <c r="BH379" s="34"/>
      <c r="BI379" s="34"/>
    </row>
    <row r="380" spans="1:61" ht="10" x14ac:dyDescent="0.2">
      <c r="A380" s="32"/>
      <c r="B380" s="34"/>
      <c r="C380" s="34"/>
      <c r="D380" s="51"/>
      <c r="E380" s="34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8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38"/>
      <c r="BF380" s="34"/>
      <c r="BG380" s="39"/>
      <c r="BH380" s="34"/>
      <c r="BI380" s="34"/>
    </row>
    <row r="381" spans="1:61" ht="10" x14ac:dyDescent="0.2">
      <c r="A381" s="32"/>
      <c r="B381" s="34"/>
      <c r="C381" s="34"/>
      <c r="D381" s="51"/>
      <c r="E381" s="34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8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38"/>
      <c r="BF381" s="34"/>
      <c r="BG381" s="39"/>
      <c r="BH381" s="34"/>
      <c r="BI381" s="34"/>
    </row>
    <row r="382" spans="1:61" ht="10" x14ac:dyDescent="0.2">
      <c r="A382" s="32"/>
      <c r="B382" s="34"/>
      <c r="C382" s="34"/>
      <c r="D382" s="51"/>
      <c r="E382" s="34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8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38"/>
      <c r="BF382" s="34"/>
      <c r="BG382" s="39"/>
      <c r="BH382" s="34"/>
      <c r="BI382" s="34"/>
    </row>
    <row r="383" spans="1:61" ht="10" x14ac:dyDescent="0.2">
      <c r="A383" s="32"/>
      <c r="B383" s="34"/>
      <c r="C383" s="34"/>
      <c r="D383" s="51"/>
      <c r="E383" s="34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8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38"/>
      <c r="BF383" s="34"/>
      <c r="BG383" s="39"/>
      <c r="BH383" s="34"/>
      <c r="BI383" s="34"/>
    </row>
    <row r="384" spans="1:61" ht="10" x14ac:dyDescent="0.2">
      <c r="A384" s="32"/>
      <c r="B384" s="34"/>
      <c r="C384" s="34"/>
      <c r="D384" s="51"/>
      <c r="E384" s="34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8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38"/>
      <c r="BF384" s="34"/>
      <c r="BG384" s="39"/>
      <c r="BH384" s="34"/>
      <c r="BI384" s="34"/>
    </row>
    <row r="385" spans="1:61" ht="10" x14ac:dyDescent="0.2">
      <c r="A385" s="32"/>
      <c r="B385" s="34"/>
      <c r="C385" s="34"/>
      <c r="D385" s="51"/>
      <c r="E385" s="34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8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38"/>
      <c r="BF385" s="34"/>
      <c r="BG385" s="39"/>
      <c r="BH385" s="34"/>
      <c r="BI385" s="34"/>
    </row>
    <row r="386" spans="1:61" ht="10" x14ac:dyDescent="0.2">
      <c r="A386" s="32"/>
      <c r="B386" s="34"/>
      <c r="C386" s="34"/>
      <c r="D386" s="51"/>
      <c r="E386" s="34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8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38"/>
      <c r="BF386" s="34"/>
      <c r="BG386" s="39"/>
      <c r="BH386" s="34"/>
      <c r="BI386" s="34"/>
    </row>
    <row r="387" spans="1:61" ht="10" x14ac:dyDescent="0.2">
      <c r="A387" s="32"/>
      <c r="B387" s="34"/>
      <c r="C387" s="34"/>
      <c r="D387" s="51"/>
      <c r="E387" s="34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8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38"/>
      <c r="BF387" s="34"/>
      <c r="BG387" s="39"/>
      <c r="BH387" s="34"/>
      <c r="BI387" s="34"/>
    </row>
    <row r="388" spans="1:61" ht="10" x14ac:dyDescent="0.2">
      <c r="A388" s="32"/>
      <c r="B388" s="34"/>
      <c r="C388" s="34"/>
      <c r="D388" s="51"/>
      <c r="E388" s="34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8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38"/>
      <c r="BF388" s="34"/>
      <c r="BG388" s="39"/>
      <c r="BH388" s="34"/>
      <c r="BI388" s="34"/>
    </row>
    <row r="389" spans="1:61" ht="10" x14ac:dyDescent="0.2">
      <c r="A389" s="32"/>
      <c r="B389" s="34"/>
      <c r="C389" s="34"/>
      <c r="D389" s="51"/>
      <c r="E389" s="34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8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38"/>
      <c r="BF389" s="34"/>
      <c r="BG389" s="39"/>
      <c r="BH389" s="34"/>
      <c r="BI389" s="34"/>
    </row>
    <row r="390" spans="1:61" ht="10" x14ac:dyDescent="0.2">
      <c r="A390" s="32"/>
      <c r="B390" s="34"/>
      <c r="C390" s="34"/>
      <c r="D390" s="51"/>
      <c r="E390" s="34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8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38"/>
      <c r="BF390" s="34"/>
      <c r="BG390" s="39"/>
      <c r="BH390" s="34"/>
      <c r="BI390" s="34"/>
    </row>
    <row r="391" spans="1:61" ht="10" x14ac:dyDescent="0.2">
      <c r="A391" s="32"/>
      <c r="B391" s="34"/>
      <c r="C391" s="34"/>
      <c r="D391" s="51"/>
      <c r="E391" s="34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8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38"/>
      <c r="BF391" s="34"/>
      <c r="BG391" s="39"/>
      <c r="BH391" s="34"/>
      <c r="BI391" s="34"/>
    </row>
    <row r="392" spans="1:61" ht="10" x14ac:dyDescent="0.2">
      <c r="A392" s="32"/>
      <c r="B392" s="34"/>
      <c r="C392" s="34"/>
      <c r="D392" s="51"/>
      <c r="E392" s="34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8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38"/>
      <c r="BF392" s="34"/>
      <c r="BG392" s="39"/>
      <c r="BH392" s="34"/>
      <c r="BI392" s="34"/>
    </row>
    <row r="393" spans="1:61" ht="10" x14ac:dyDescent="0.2">
      <c r="A393" s="32"/>
      <c r="B393" s="34"/>
      <c r="C393" s="34"/>
      <c r="D393" s="51"/>
      <c r="E393" s="34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8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38"/>
      <c r="BF393" s="34"/>
      <c r="BG393" s="39"/>
      <c r="BH393" s="34"/>
      <c r="BI393" s="34"/>
    </row>
    <row r="394" spans="1:61" ht="10" x14ac:dyDescent="0.2">
      <c r="A394" s="32"/>
      <c r="B394" s="34"/>
      <c r="C394" s="34"/>
      <c r="D394" s="51"/>
      <c r="E394" s="34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8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38"/>
      <c r="BF394" s="34"/>
      <c r="BG394" s="39"/>
      <c r="BH394" s="34"/>
      <c r="BI394" s="34"/>
    </row>
    <row r="395" spans="1:61" ht="10" x14ac:dyDescent="0.2">
      <c r="A395" s="32"/>
      <c r="B395" s="34"/>
      <c r="C395" s="34"/>
      <c r="D395" s="51"/>
      <c r="E395" s="34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8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38"/>
      <c r="BF395" s="34"/>
      <c r="BG395" s="39"/>
      <c r="BH395" s="34"/>
      <c r="BI395" s="34"/>
    </row>
    <row r="396" spans="1:61" ht="10" x14ac:dyDescent="0.2">
      <c r="A396" s="32"/>
      <c r="B396" s="34"/>
      <c r="C396" s="34"/>
      <c r="D396" s="51"/>
      <c r="E396" s="34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8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38"/>
      <c r="BF396" s="34"/>
      <c r="BG396" s="39"/>
      <c r="BH396" s="34"/>
      <c r="BI396" s="34"/>
    </row>
    <row r="397" spans="1:61" ht="10" x14ac:dyDescent="0.2">
      <c r="A397" s="32"/>
      <c r="B397" s="34"/>
      <c r="C397" s="34"/>
      <c r="D397" s="51"/>
      <c r="E397" s="34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8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38"/>
      <c r="BF397" s="34"/>
      <c r="BG397" s="39"/>
      <c r="BH397" s="34"/>
      <c r="BI397" s="34"/>
    </row>
    <row r="398" spans="1:61" ht="10" x14ac:dyDescent="0.2">
      <c r="A398" s="32"/>
      <c r="B398" s="34"/>
      <c r="C398" s="34"/>
      <c r="D398" s="51"/>
      <c r="E398" s="34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8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38"/>
      <c r="BF398" s="34"/>
      <c r="BG398" s="39"/>
      <c r="BH398" s="34"/>
      <c r="BI398" s="34"/>
    </row>
    <row r="399" spans="1:61" ht="10" x14ac:dyDescent="0.2">
      <c r="A399" s="32"/>
      <c r="B399" s="34"/>
      <c r="C399" s="34"/>
      <c r="D399" s="51"/>
      <c r="E399" s="34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8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38"/>
      <c r="BF399" s="34"/>
      <c r="BG399" s="39"/>
      <c r="BH399" s="34"/>
      <c r="BI399" s="34"/>
    </row>
    <row r="400" spans="1:61" ht="10" x14ac:dyDescent="0.2">
      <c r="A400" s="32"/>
      <c r="B400" s="34"/>
      <c r="C400" s="34"/>
      <c r="D400" s="51"/>
      <c r="E400" s="34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8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38"/>
      <c r="BF400" s="34"/>
      <c r="BG400" s="39"/>
      <c r="BH400" s="34"/>
      <c r="BI400" s="34"/>
    </row>
    <row r="401" spans="1:61" ht="10" x14ac:dyDescent="0.2">
      <c r="A401" s="32"/>
      <c r="B401" s="34"/>
      <c r="C401" s="34"/>
      <c r="D401" s="51"/>
      <c r="E401" s="34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8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38"/>
      <c r="BF401" s="34"/>
      <c r="BG401" s="39"/>
      <c r="BH401" s="34"/>
      <c r="BI401" s="34"/>
    </row>
    <row r="402" spans="1:61" ht="10" x14ac:dyDescent="0.2">
      <c r="A402" s="32"/>
      <c r="B402" s="34"/>
      <c r="C402" s="34"/>
      <c r="D402" s="51"/>
      <c r="E402" s="34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8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38"/>
      <c r="BF402" s="34"/>
      <c r="BG402" s="39"/>
      <c r="BH402" s="34"/>
      <c r="BI402" s="34"/>
    </row>
    <row r="403" spans="1:61" ht="10" x14ac:dyDescent="0.2">
      <c r="A403" s="32"/>
      <c r="B403" s="34"/>
      <c r="C403" s="34"/>
      <c r="D403" s="51"/>
      <c r="E403" s="34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8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38"/>
      <c r="BF403" s="34"/>
      <c r="BG403" s="39"/>
      <c r="BH403" s="34"/>
      <c r="BI403" s="34"/>
    </row>
    <row r="404" spans="1:61" ht="10" x14ac:dyDescent="0.2">
      <c r="A404" s="32"/>
      <c r="B404" s="34"/>
      <c r="C404" s="34"/>
      <c r="D404" s="51"/>
      <c r="E404" s="34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8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38"/>
      <c r="BF404" s="34"/>
      <c r="BG404" s="39"/>
      <c r="BH404" s="34"/>
      <c r="BI404" s="34"/>
    </row>
    <row r="405" spans="1:61" ht="10" x14ac:dyDescent="0.2">
      <c r="A405" s="32"/>
      <c r="B405" s="34"/>
      <c r="C405" s="34"/>
      <c r="D405" s="51"/>
      <c r="E405" s="34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8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38"/>
      <c r="BF405" s="34"/>
      <c r="BG405" s="39"/>
      <c r="BH405" s="34"/>
      <c r="BI405" s="34"/>
    </row>
    <row r="406" spans="1:61" ht="10" x14ac:dyDescent="0.2">
      <c r="A406" s="32"/>
      <c r="B406" s="34"/>
      <c r="C406" s="34"/>
      <c r="D406" s="51"/>
      <c r="E406" s="34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8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38"/>
      <c r="BF406" s="34"/>
      <c r="BG406" s="39"/>
      <c r="BH406" s="34"/>
      <c r="BI406" s="34"/>
    </row>
    <row r="407" spans="1:61" ht="10" x14ac:dyDescent="0.2">
      <c r="A407" s="32"/>
      <c r="B407" s="34"/>
      <c r="C407" s="34"/>
      <c r="D407" s="51"/>
      <c r="E407" s="34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8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38"/>
      <c r="BF407" s="34"/>
      <c r="BG407" s="39"/>
      <c r="BH407" s="34"/>
      <c r="BI407" s="34"/>
    </row>
    <row r="408" spans="1:61" ht="10" x14ac:dyDescent="0.2">
      <c r="A408" s="32"/>
      <c r="B408" s="34"/>
      <c r="C408" s="34"/>
      <c r="D408" s="51"/>
      <c r="E408" s="34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8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38"/>
      <c r="BF408" s="34"/>
      <c r="BG408" s="39"/>
      <c r="BH408" s="34"/>
      <c r="BI408" s="34"/>
    </row>
    <row r="409" spans="1:61" ht="10" x14ac:dyDescent="0.2">
      <c r="A409" s="32"/>
      <c r="B409" s="34"/>
      <c r="C409" s="34"/>
      <c r="D409" s="51"/>
      <c r="E409" s="34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8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38"/>
      <c r="BF409" s="34"/>
      <c r="BG409" s="39"/>
      <c r="BH409" s="34"/>
      <c r="BI409" s="34"/>
    </row>
    <row r="410" spans="1:61" ht="10" x14ac:dyDescent="0.2">
      <c r="A410" s="32"/>
      <c r="B410" s="34"/>
      <c r="C410" s="34"/>
      <c r="D410" s="51"/>
      <c r="E410" s="34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8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38"/>
      <c r="BF410" s="34"/>
      <c r="BG410" s="39"/>
      <c r="BH410" s="34"/>
      <c r="BI410" s="34"/>
    </row>
    <row r="411" spans="1:61" ht="10" x14ac:dyDescent="0.2">
      <c r="A411" s="32"/>
      <c r="B411" s="34"/>
      <c r="C411" s="34"/>
      <c r="D411" s="51"/>
      <c r="E411" s="34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8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38"/>
      <c r="BF411" s="34"/>
      <c r="BG411" s="39"/>
      <c r="BH411" s="34"/>
      <c r="BI411" s="34"/>
    </row>
    <row r="412" spans="1:61" ht="10" x14ac:dyDescent="0.2">
      <c r="A412" s="32"/>
      <c r="B412" s="34"/>
      <c r="C412" s="34"/>
      <c r="D412" s="51"/>
      <c r="E412" s="34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8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38"/>
      <c r="BF412" s="34"/>
      <c r="BG412" s="39"/>
      <c r="BH412" s="34"/>
      <c r="BI412" s="34"/>
    </row>
    <row r="413" spans="1:61" ht="10" x14ac:dyDescent="0.2">
      <c r="A413" s="32"/>
      <c r="B413" s="34"/>
      <c r="C413" s="34"/>
      <c r="D413" s="51"/>
      <c r="E413" s="34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8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38"/>
      <c r="BF413" s="34"/>
      <c r="BG413" s="39"/>
      <c r="BH413" s="34"/>
      <c r="BI413" s="34"/>
    </row>
    <row r="414" spans="1:61" ht="10" x14ac:dyDescent="0.2">
      <c r="A414" s="32"/>
      <c r="B414" s="34"/>
      <c r="C414" s="34"/>
      <c r="D414" s="51"/>
      <c r="E414" s="34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8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38"/>
      <c r="BF414" s="34"/>
      <c r="BG414" s="39"/>
      <c r="BH414" s="34"/>
      <c r="BI414" s="34"/>
    </row>
    <row r="415" spans="1:61" ht="10" x14ac:dyDescent="0.2">
      <c r="A415" s="32"/>
      <c r="B415" s="34"/>
      <c r="C415" s="34"/>
      <c r="D415" s="51"/>
      <c r="E415" s="34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8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38"/>
      <c r="BF415" s="34"/>
      <c r="BG415" s="39"/>
      <c r="BH415" s="34"/>
      <c r="BI415" s="34"/>
    </row>
    <row r="416" spans="1:61" ht="10" x14ac:dyDescent="0.2">
      <c r="A416" s="32"/>
      <c r="B416" s="34"/>
      <c r="C416" s="34"/>
      <c r="D416" s="51"/>
      <c r="E416" s="34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8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38"/>
      <c r="BF416" s="34"/>
      <c r="BG416" s="39"/>
      <c r="BH416" s="34"/>
      <c r="BI416" s="34"/>
    </row>
    <row r="417" spans="1:61" ht="10" x14ac:dyDescent="0.2">
      <c r="A417" s="32"/>
      <c r="B417" s="34"/>
      <c r="C417" s="34"/>
      <c r="D417" s="51"/>
      <c r="E417" s="34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8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38"/>
      <c r="BF417" s="34"/>
      <c r="BG417" s="39"/>
      <c r="BH417" s="34"/>
      <c r="BI417" s="34"/>
    </row>
    <row r="418" spans="1:61" ht="10" x14ac:dyDescent="0.2">
      <c r="A418" s="32"/>
      <c r="B418" s="34"/>
      <c r="C418" s="34"/>
      <c r="D418" s="51"/>
      <c r="E418" s="34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8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38"/>
      <c r="BF418" s="34"/>
      <c r="BG418" s="39"/>
      <c r="BH418" s="34"/>
      <c r="BI418" s="34"/>
    </row>
    <row r="419" spans="1:61" ht="10" x14ac:dyDescent="0.2">
      <c r="A419" s="32"/>
      <c r="B419" s="34"/>
      <c r="C419" s="34"/>
      <c r="D419" s="51"/>
      <c r="E419" s="34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8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38"/>
      <c r="BF419" s="34"/>
      <c r="BG419" s="39"/>
      <c r="BH419" s="34"/>
      <c r="BI419" s="34"/>
    </row>
    <row r="420" spans="1:61" ht="10" x14ac:dyDescent="0.2">
      <c r="A420" s="32"/>
      <c r="B420" s="34"/>
      <c r="C420" s="34"/>
      <c r="D420" s="51"/>
      <c r="E420" s="34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8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38"/>
      <c r="BF420" s="34"/>
      <c r="BG420" s="39"/>
      <c r="BH420" s="34"/>
      <c r="BI420" s="34"/>
    </row>
    <row r="421" spans="1:61" ht="10" x14ac:dyDescent="0.2">
      <c r="A421" s="32"/>
      <c r="B421" s="34"/>
      <c r="C421" s="34"/>
      <c r="D421" s="51"/>
      <c r="E421" s="34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8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38"/>
      <c r="BF421" s="34"/>
      <c r="BG421" s="39"/>
      <c r="BH421" s="34"/>
      <c r="BI421" s="34"/>
    </row>
    <row r="422" spans="1:61" ht="10" x14ac:dyDescent="0.2">
      <c r="A422" s="32"/>
      <c r="B422" s="34"/>
      <c r="C422" s="34"/>
      <c r="D422" s="51"/>
      <c r="E422" s="34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8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38"/>
      <c r="BF422" s="34"/>
      <c r="BG422" s="39"/>
      <c r="BH422" s="34"/>
      <c r="BI422" s="34"/>
    </row>
    <row r="423" spans="1:61" ht="10" x14ac:dyDescent="0.2">
      <c r="A423" s="32"/>
      <c r="B423" s="34"/>
      <c r="C423" s="34"/>
      <c r="D423" s="51"/>
      <c r="E423" s="34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8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38"/>
      <c r="BF423" s="34"/>
      <c r="BG423" s="39"/>
      <c r="BH423" s="34"/>
      <c r="BI423" s="34"/>
    </row>
    <row r="424" spans="1:61" ht="10" x14ac:dyDescent="0.2">
      <c r="A424" s="32"/>
      <c r="B424" s="34"/>
      <c r="C424" s="34"/>
      <c r="D424" s="51"/>
      <c r="E424" s="34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8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38"/>
      <c r="BF424" s="34"/>
      <c r="BG424" s="39"/>
      <c r="BH424" s="34"/>
      <c r="BI424" s="34"/>
    </row>
    <row r="425" spans="1:61" ht="10" x14ac:dyDescent="0.2">
      <c r="A425" s="32"/>
      <c r="B425" s="34"/>
      <c r="C425" s="34"/>
      <c r="D425" s="51"/>
      <c r="E425" s="34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8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38"/>
      <c r="BF425" s="34"/>
      <c r="BG425" s="39"/>
      <c r="BH425" s="34"/>
      <c r="BI425" s="34"/>
    </row>
    <row r="426" spans="1:61" ht="10" x14ac:dyDescent="0.2">
      <c r="A426" s="32"/>
      <c r="B426" s="34"/>
      <c r="C426" s="34"/>
      <c r="D426" s="51"/>
      <c r="E426" s="34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8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38"/>
      <c r="BF426" s="34"/>
      <c r="BG426" s="39"/>
      <c r="BH426" s="34"/>
      <c r="BI426" s="34"/>
    </row>
    <row r="427" spans="1:61" ht="10" x14ac:dyDescent="0.2">
      <c r="A427" s="32"/>
      <c r="B427" s="34"/>
      <c r="C427" s="34"/>
      <c r="D427" s="51"/>
      <c r="E427" s="34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8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38"/>
      <c r="BF427" s="34"/>
      <c r="BG427" s="39"/>
      <c r="BH427" s="34"/>
      <c r="BI427" s="34"/>
    </row>
    <row r="428" spans="1:61" ht="10" x14ac:dyDescent="0.2">
      <c r="A428" s="32"/>
      <c r="B428" s="34"/>
      <c r="C428" s="34"/>
      <c r="D428" s="51"/>
      <c r="E428" s="34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8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38"/>
      <c r="BF428" s="34"/>
      <c r="BG428" s="39"/>
      <c r="BH428" s="34"/>
      <c r="BI428" s="34"/>
    </row>
    <row r="429" spans="1:61" ht="10" x14ac:dyDescent="0.2">
      <c r="A429" s="32"/>
      <c r="B429" s="34"/>
      <c r="C429" s="34"/>
      <c r="D429" s="51"/>
      <c r="E429" s="34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8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38"/>
      <c r="BF429" s="34"/>
      <c r="BG429" s="39"/>
      <c r="BH429" s="34"/>
      <c r="BI429" s="34"/>
    </row>
    <row r="430" spans="1:61" ht="10" x14ac:dyDescent="0.2">
      <c r="A430" s="32"/>
      <c r="B430" s="34"/>
      <c r="C430" s="34"/>
      <c r="D430" s="51"/>
      <c r="E430" s="34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8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38"/>
      <c r="BF430" s="34"/>
      <c r="BG430" s="39"/>
      <c r="BH430" s="34"/>
      <c r="BI430" s="34"/>
    </row>
    <row r="431" spans="1:61" ht="10" x14ac:dyDescent="0.2">
      <c r="A431" s="32"/>
      <c r="B431" s="34"/>
      <c r="C431" s="34"/>
      <c r="D431" s="51"/>
      <c r="E431" s="34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8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38"/>
      <c r="BF431" s="34"/>
      <c r="BG431" s="39"/>
      <c r="BH431" s="34"/>
      <c r="BI431" s="34"/>
    </row>
    <row r="432" spans="1:61" ht="10" x14ac:dyDescent="0.2">
      <c r="A432" s="32"/>
      <c r="B432" s="34"/>
      <c r="C432" s="34"/>
      <c r="D432" s="51"/>
      <c r="E432" s="34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8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38"/>
      <c r="BF432" s="34"/>
      <c r="BG432" s="39"/>
      <c r="BH432" s="34"/>
      <c r="BI432" s="34"/>
    </row>
    <row r="433" spans="1:61" ht="10" x14ac:dyDescent="0.2">
      <c r="A433" s="32"/>
      <c r="B433" s="34"/>
      <c r="C433" s="34"/>
      <c r="D433" s="51"/>
      <c r="E433" s="34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8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38"/>
      <c r="BF433" s="34"/>
      <c r="BG433" s="39"/>
      <c r="BH433" s="34"/>
      <c r="BI433" s="34"/>
    </row>
    <row r="434" spans="1:61" ht="10" x14ac:dyDescent="0.2">
      <c r="A434" s="32"/>
      <c r="B434" s="34"/>
      <c r="C434" s="34"/>
      <c r="D434" s="51"/>
      <c r="E434" s="34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8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38"/>
      <c r="BF434" s="34"/>
      <c r="BG434" s="39"/>
      <c r="BH434" s="34"/>
      <c r="BI434" s="34"/>
    </row>
    <row r="435" spans="1:61" ht="10" x14ac:dyDescent="0.2">
      <c r="A435" s="32"/>
      <c r="B435" s="34"/>
      <c r="C435" s="34"/>
      <c r="D435" s="51"/>
      <c r="E435" s="34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8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38"/>
      <c r="BF435" s="34"/>
      <c r="BG435" s="39"/>
      <c r="BH435" s="34"/>
      <c r="BI435" s="34"/>
    </row>
    <row r="436" spans="1:61" ht="10" x14ac:dyDescent="0.2">
      <c r="A436" s="32"/>
      <c r="B436" s="34"/>
      <c r="C436" s="34"/>
      <c r="D436" s="51"/>
      <c r="E436" s="34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8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38"/>
      <c r="BF436" s="34"/>
      <c r="BG436" s="39"/>
      <c r="BH436" s="34"/>
      <c r="BI436" s="34"/>
    </row>
    <row r="437" spans="1:61" ht="10" x14ac:dyDescent="0.2">
      <c r="A437" s="32"/>
      <c r="B437" s="34"/>
      <c r="C437" s="34"/>
      <c r="D437" s="51"/>
      <c r="E437" s="34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8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38"/>
      <c r="BF437" s="34"/>
      <c r="BG437" s="39"/>
      <c r="BH437" s="34"/>
      <c r="BI437" s="34"/>
    </row>
    <row r="438" spans="1:61" ht="10" x14ac:dyDescent="0.2">
      <c r="A438" s="32"/>
      <c r="B438" s="34"/>
      <c r="C438" s="34"/>
      <c r="D438" s="51"/>
      <c r="E438" s="34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8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38"/>
      <c r="BF438" s="34"/>
      <c r="BG438" s="39"/>
      <c r="BH438" s="34"/>
      <c r="BI438" s="34"/>
    </row>
    <row r="439" spans="1:61" ht="10" x14ac:dyDescent="0.2">
      <c r="A439" s="32"/>
      <c r="B439" s="34"/>
      <c r="C439" s="34"/>
      <c r="D439" s="51"/>
      <c r="E439" s="34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8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38"/>
      <c r="BF439" s="34"/>
      <c r="BG439" s="39"/>
      <c r="BH439" s="34"/>
      <c r="BI439" s="34"/>
    </row>
    <row r="440" spans="1:61" ht="10" x14ac:dyDescent="0.2">
      <c r="A440" s="32"/>
      <c r="B440" s="34"/>
      <c r="C440" s="34"/>
      <c r="D440" s="51"/>
      <c r="E440" s="34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8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38"/>
      <c r="BF440" s="34"/>
      <c r="BG440" s="39"/>
      <c r="BH440" s="34"/>
      <c r="BI440" s="34"/>
    </row>
    <row r="441" spans="1:61" ht="10" x14ac:dyDescent="0.2">
      <c r="A441" s="32"/>
      <c r="B441" s="34"/>
      <c r="C441" s="34"/>
      <c r="D441" s="51"/>
      <c r="E441" s="34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8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38"/>
      <c r="BF441" s="34"/>
      <c r="BG441" s="39"/>
      <c r="BH441" s="34"/>
      <c r="BI441" s="34"/>
    </row>
    <row r="442" spans="1:61" ht="10" x14ac:dyDescent="0.2">
      <c r="A442" s="32"/>
      <c r="B442" s="34"/>
      <c r="C442" s="34"/>
      <c r="D442" s="51"/>
      <c r="E442" s="34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8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38"/>
      <c r="BF442" s="34"/>
      <c r="BG442" s="39"/>
      <c r="BH442" s="34"/>
      <c r="BI442" s="34"/>
    </row>
    <row r="443" spans="1:61" ht="10" x14ac:dyDescent="0.2">
      <c r="A443" s="32"/>
      <c r="B443" s="34"/>
      <c r="C443" s="34"/>
      <c r="D443" s="51"/>
      <c r="E443" s="34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8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38"/>
      <c r="BF443" s="34"/>
      <c r="BG443" s="39"/>
      <c r="BH443" s="34"/>
      <c r="BI443" s="34"/>
    </row>
    <row r="444" spans="1:61" ht="10" x14ac:dyDescent="0.2">
      <c r="A444" s="32"/>
      <c r="B444" s="34"/>
      <c r="C444" s="34"/>
      <c r="D444" s="51"/>
      <c r="E444" s="34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8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38"/>
      <c r="BF444" s="34"/>
      <c r="BG444" s="39"/>
      <c r="BH444" s="34"/>
      <c r="BI444" s="34"/>
    </row>
    <row r="445" spans="1:61" ht="10" x14ac:dyDescent="0.2">
      <c r="A445" s="32"/>
      <c r="B445" s="34"/>
      <c r="C445" s="34"/>
      <c r="D445" s="51"/>
      <c r="E445" s="34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8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38"/>
      <c r="BF445" s="34"/>
      <c r="BG445" s="39"/>
      <c r="BH445" s="34"/>
      <c r="BI445" s="34"/>
    </row>
    <row r="446" spans="1:61" ht="10" x14ac:dyDescent="0.2">
      <c r="A446" s="32"/>
      <c r="B446" s="34"/>
      <c r="C446" s="34"/>
      <c r="D446" s="51"/>
      <c r="E446" s="34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8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38"/>
      <c r="BF446" s="34"/>
      <c r="BG446" s="39"/>
      <c r="BH446" s="34"/>
      <c r="BI446" s="34"/>
    </row>
    <row r="447" spans="1:61" ht="10" x14ac:dyDescent="0.2">
      <c r="A447" s="32"/>
      <c r="B447" s="34"/>
      <c r="C447" s="34"/>
      <c r="D447" s="51"/>
      <c r="E447" s="34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8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38"/>
      <c r="BF447" s="34"/>
      <c r="BG447" s="39"/>
      <c r="BH447" s="34"/>
      <c r="BI447" s="34"/>
    </row>
    <row r="448" spans="1:61" ht="10" x14ac:dyDescent="0.2">
      <c r="A448" s="32"/>
      <c r="B448" s="34"/>
      <c r="C448" s="34"/>
      <c r="D448" s="51"/>
      <c r="E448" s="34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8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38"/>
      <c r="BF448" s="34"/>
      <c r="BG448" s="39"/>
      <c r="BH448" s="34"/>
      <c r="BI448" s="34"/>
    </row>
    <row r="449" spans="1:61" ht="10" x14ac:dyDescent="0.2">
      <c r="A449" s="32"/>
      <c r="B449" s="34"/>
      <c r="C449" s="34"/>
      <c r="D449" s="51"/>
      <c r="E449" s="34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8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38"/>
      <c r="BF449" s="34"/>
      <c r="BG449" s="39"/>
      <c r="BH449" s="34"/>
      <c r="BI449" s="34"/>
    </row>
    <row r="450" spans="1:61" ht="10" x14ac:dyDescent="0.2">
      <c r="A450" s="32"/>
      <c r="B450" s="34"/>
      <c r="C450" s="34"/>
      <c r="D450" s="51"/>
      <c r="E450" s="34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8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38"/>
      <c r="BF450" s="34"/>
      <c r="BG450" s="39"/>
      <c r="BH450" s="34"/>
      <c r="BI450" s="34"/>
    </row>
    <row r="451" spans="1:61" ht="10" x14ac:dyDescent="0.2">
      <c r="A451" s="32"/>
      <c r="B451" s="34"/>
      <c r="C451" s="34"/>
      <c r="D451" s="51"/>
      <c r="E451" s="34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8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38"/>
      <c r="BF451" s="34"/>
      <c r="BG451" s="39"/>
      <c r="BH451" s="34"/>
      <c r="BI451" s="34"/>
    </row>
    <row r="452" spans="1:61" ht="10" x14ac:dyDescent="0.2">
      <c r="A452" s="32"/>
      <c r="B452" s="34"/>
      <c r="C452" s="34"/>
      <c r="D452" s="51"/>
      <c r="E452" s="34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8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38"/>
      <c r="BF452" s="34"/>
      <c r="BG452" s="39"/>
      <c r="BH452" s="34"/>
      <c r="BI452" s="34"/>
    </row>
    <row r="453" spans="1:61" ht="10" x14ac:dyDescent="0.2">
      <c r="A453" s="32"/>
      <c r="B453" s="34"/>
      <c r="C453" s="34"/>
      <c r="D453" s="51"/>
      <c r="E453" s="34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8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38"/>
      <c r="BF453" s="34"/>
      <c r="BG453" s="39"/>
      <c r="BH453" s="34"/>
      <c r="BI453" s="34"/>
    </row>
    <row r="454" spans="1:61" ht="10" x14ac:dyDescent="0.2">
      <c r="A454" s="32"/>
      <c r="B454" s="34"/>
      <c r="C454" s="34"/>
      <c r="D454" s="51"/>
      <c r="E454" s="34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8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38"/>
      <c r="BF454" s="34"/>
      <c r="BG454" s="39"/>
      <c r="BH454" s="34"/>
      <c r="BI454" s="34"/>
    </row>
    <row r="455" spans="1:61" ht="10" x14ac:dyDescent="0.2">
      <c r="A455" s="32"/>
      <c r="B455" s="34"/>
      <c r="C455" s="34"/>
      <c r="D455" s="51"/>
      <c r="E455" s="34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8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38"/>
      <c r="BF455" s="34"/>
      <c r="BG455" s="39"/>
      <c r="BH455" s="34"/>
      <c r="BI455" s="34"/>
    </row>
    <row r="456" spans="1:61" ht="10" x14ac:dyDescent="0.2">
      <c r="A456" s="32"/>
      <c r="B456" s="34"/>
      <c r="C456" s="34"/>
      <c r="D456" s="51"/>
      <c r="E456" s="34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8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38"/>
      <c r="BF456" s="34"/>
      <c r="BG456" s="39"/>
      <c r="BH456" s="34"/>
      <c r="BI456" s="34"/>
    </row>
    <row r="457" spans="1:61" ht="10" x14ac:dyDescent="0.2">
      <c r="A457" s="32"/>
      <c r="B457" s="34"/>
      <c r="C457" s="34"/>
      <c r="D457" s="51"/>
      <c r="E457" s="34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8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38"/>
      <c r="BF457" s="34"/>
      <c r="BG457" s="39"/>
      <c r="BH457" s="34"/>
      <c r="BI457" s="34"/>
    </row>
    <row r="458" spans="1:61" ht="10" x14ac:dyDescent="0.2">
      <c r="A458" s="32"/>
      <c r="B458" s="34"/>
      <c r="C458" s="34"/>
      <c r="D458" s="51"/>
      <c r="E458" s="34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8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38"/>
      <c r="BF458" s="34"/>
      <c r="BG458" s="39"/>
      <c r="BH458" s="34"/>
      <c r="BI458" s="34"/>
    </row>
    <row r="459" spans="1:61" ht="10" x14ac:dyDescent="0.2">
      <c r="A459" s="32"/>
      <c r="B459" s="34"/>
      <c r="C459" s="34"/>
      <c r="D459" s="51"/>
      <c r="E459" s="34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8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38"/>
      <c r="BF459" s="34"/>
      <c r="BG459" s="39"/>
      <c r="BH459" s="34"/>
      <c r="BI459" s="34"/>
    </row>
    <row r="460" spans="1:61" ht="10" x14ac:dyDescent="0.2">
      <c r="A460" s="32"/>
      <c r="B460" s="34"/>
      <c r="C460" s="34"/>
      <c r="D460" s="51"/>
      <c r="E460" s="34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8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38"/>
      <c r="BF460" s="34"/>
      <c r="BG460" s="39"/>
      <c r="BH460" s="34"/>
      <c r="BI460" s="34"/>
    </row>
    <row r="461" spans="1:61" ht="10" x14ac:dyDescent="0.2">
      <c r="A461" s="32"/>
      <c r="B461" s="34"/>
      <c r="C461" s="34"/>
      <c r="D461" s="51"/>
      <c r="E461" s="34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8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38"/>
      <c r="BF461" s="34"/>
      <c r="BG461" s="39"/>
      <c r="BH461" s="34"/>
      <c r="BI461" s="34"/>
    </row>
    <row r="462" spans="1:61" ht="10" x14ac:dyDescent="0.2">
      <c r="A462" s="32"/>
      <c r="B462" s="34"/>
      <c r="C462" s="34"/>
      <c r="D462" s="51"/>
      <c r="E462" s="34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8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38"/>
      <c r="BF462" s="34"/>
      <c r="BG462" s="39"/>
      <c r="BH462" s="34"/>
      <c r="BI462" s="34"/>
    </row>
    <row r="463" spans="1:61" ht="10" x14ac:dyDescent="0.2">
      <c r="A463" s="32"/>
      <c r="B463" s="34"/>
      <c r="C463" s="34"/>
      <c r="D463" s="51"/>
      <c r="E463" s="34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8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38"/>
      <c r="BF463" s="34"/>
      <c r="BG463" s="39"/>
      <c r="BH463" s="34"/>
      <c r="BI463" s="34"/>
    </row>
    <row r="464" spans="1:61" ht="10" x14ac:dyDescent="0.2">
      <c r="A464" s="32"/>
      <c r="B464" s="34"/>
      <c r="C464" s="34"/>
      <c r="D464" s="51"/>
      <c r="E464" s="34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8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38"/>
      <c r="BF464" s="34"/>
      <c r="BG464" s="39"/>
      <c r="BH464" s="34"/>
      <c r="BI464" s="34"/>
    </row>
    <row r="465" spans="1:61" ht="10" x14ac:dyDescent="0.2">
      <c r="A465" s="32"/>
      <c r="B465" s="34"/>
      <c r="C465" s="34"/>
      <c r="D465" s="51"/>
      <c r="E465" s="34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8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38"/>
      <c r="BF465" s="34"/>
      <c r="BG465" s="39"/>
      <c r="BH465" s="34"/>
      <c r="BI465" s="34"/>
    </row>
    <row r="466" spans="1:61" ht="10" x14ac:dyDescent="0.2">
      <c r="A466" s="32"/>
      <c r="B466" s="34"/>
      <c r="C466" s="34"/>
      <c r="D466" s="51"/>
      <c r="E466" s="34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8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38"/>
      <c r="BF466" s="34"/>
      <c r="BG466" s="39"/>
      <c r="BH466" s="34"/>
      <c r="BI466" s="34"/>
    </row>
    <row r="467" spans="1:61" ht="10" x14ac:dyDescent="0.2">
      <c r="A467" s="32"/>
      <c r="B467" s="34"/>
      <c r="C467" s="34"/>
      <c r="D467" s="51"/>
      <c r="E467" s="34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8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38"/>
      <c r="BF467" s="34"/>
      <c r="BG467" s="39"/>
      <c r="BH467" s="34"/>
      <c r="BI467" s="34"/>
    </row>
    <row r="468" spans="1:61" ht="10" x14ac:dyDescent="0.2">
      <c r="A468" s="32"/>
      <c r="B468" s="34"/>
      <c r="C468" s="34"/>
      <c r="D468" s="51"/>
      <c r="E468" s="34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8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38"/>
      <c r="BF468" s="34"/>
      <c r="BG468" s="39"/>
      <c r="BH468" s="34"/>
      <c r="BI468" s="34"/>
    </row>
    <row r="469" spans="1:61" ht="10" x14ac:dyDescent="0.2">
      <c r="A469" s="32"/>
      <c r="B469" s="34"/>
      <c r="C469" s="34"/>
      <c r="D469" s="51"/>
      <c r="E469" s="34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8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38"/>
      <c r="BF469" s="34"/>
      <c r="BG469" s="39"/>
      <c r="BH469" s="34"/>
      <c r="BI469" s="34"/>
    </row>
    <row r="470" spans="1:61" ht="10" x14ac:dyDescent="0.2">
      <c r="A470" s="32"/>
      <c r="B470" s="34"/>
      <c r="C470" s="34"/>
      <c r="D470" s="51"/>
      <c r="E470" s="34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8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38"/>
      <c r="BF470" s="34"/>
      <c r="BG470" s="39"/>
      <c r="BH470" s="34"/>
      <c r="BI470" s="34"/>
    </row>
    <row r="471" spans="1:61" ht="10" x14ac:dyDescent="0.2">
      <c r="A471" s="32"/>
      <c r="B471" s="34"/>
      <c r="C471" s="34"/>
      <c r="D471" s="51"/>
      <c r="E471" s="34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8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38"/>
      <c r="BF471" s="34"/>
      <c r="BG471" s="39"/>
      <c r="BH471" s="34"/>
      <c r="BI471" s="34"/>
    </row>
    <row r="472" spans="1:61" ht="10" x14ac:dyDescent="0.2">
      <c r="A472" s="32"/>
      <c r="B472" s="34"/>
      <c r="C472" s="34"/>
      <c r="D472" s="51"/>
      <c r="E472" s="34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8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38"/>
      <c r="BF472" s="34"/>
      <c r="BG472" s="39"/>
      <c r="BH472" s="34"/>
      <c r="BI472" s="34"/>
    </row>
    <row r="473" spans="1:61" ht="10" x14ac:dyDescent="0.2">
      <c r="A473" s="32"/>
      <c r="B473" s="34"/>
      <c r="C473" s="34"/>
      <c r="D473" s="51"/>
      <c r="E473" s="34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8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38"/>
      <c r="BF473" s="34"/>
      <c r="BG473" s="39"/>
      <c r="BH473" s="34"/>
      <c r="BI473" s="34"/>
    </row>
    <row r="474" spans="1:61" ht="10" x14ac:dyDescent="0.2">
      <c r="A474" s="32"/>
      <c r="B474" s="34"/>
      <c r="C474" s="34"/>
      <c r="D474" s="51"/>
      <c r="E474" s="34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8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38"/>
      <c r="BF474" s="34"/>
      <c r="BG474" s="39"/>
      <c r="BH474" s="34"/>
      <c r="BI474" s="34"/>
    </row>
    <row r="475" spans="1:61" ht="10" x14ac:dyDescent="0.2">
      <c r="A475" s="32"/>
      <c r="B475" s="34"/>
      <c r="C475" s="34"/>
      <c r="D475" s="51"/>
      <c r="E475" s="34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8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38"/>
      <c r="BF475" s="34"/>
      <c r="BG475" s="39"/>
      <c r="BH475" s="34"/>
      <c r="BI475" s="34"/>
    </row>
    <row r="476" spans="1:61" ht="10" x14ac:dyDescent="0.2">
      <c r="A476" s="32"/>
      <c r="B476" s="34"/>
      <c r="C476" s="34"/>
      <c r="D476" s="51"/>
      <c r="E476" s="34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8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38"/>
      <c r="BF476" s="34"/>
      <c r="BG476" s="39"/>
      <c r="BH476" s="34"/>
      <c r="BI476" s="34"/>
    </row>
    <row r="477" spans="1:61" ht="10" x14ac:dyDescent="0.2">
      <c r="A477" s="32"/>
      <c r="B477" s="34"/>
      <c r="C477" s="34"/>
      <c r="D477" s="51"/>
      <c r="E477" s="34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8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38"/>
      <c r="BF477" s="34"/>
      <c r="BG477" s="39"/>
      <c r="BH477" s="34"/>
      <c r="BI477" s="34"/>
    </row>
    <row r="478" spans="1:61" ht="10" x14ac:dyDescent="0.2">
      <c r="A478" s="32"/>
      <c r="B478" s="34"/>
      <c r="C478" s="34"/>
      <c r="D478" s="51"/>
      <c r="E478" s="34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8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38"/>
      <c r="BF478" s="34"/>
      <c r="BG478" s="39"/>
      <c r="BH478" s="34"/>
      <c r="BI478" s="34"/>
    </row>
    <row r="479" spans="1:61" ht="10" x14ac:dyDescent="0.2">
      <c r="A479" s="32"/>
      <c r="B479" s="34"/>
      <c r="C479" s="34"/>
      <c r="D479" s="51"/>
      <c r="E479" s="34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8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38"/>
      <c r="BF479" s="34"/>
      <c r="BG479" s="39"/>
      <c r="BH479" s="34"/>
      <c r="BI479" s="34"/>
    </row>
    <row r="480" spans="1:61" ht="10" x14ac:dyDescent="0.2">
      <c r="A480" s="32"/>
      <c r="B480" s="34"/>
      <c r="C480" s="34"/>
      <c r="D480" s="51"/>
      <c r="E480" s="34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8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38"/>
      <c r="BF480" s="34"/>
      <c r="BG480" s="39"/>
      <c r="BH480" s="34"/>
      <c r="BI480" s="34"/>
    </row>
    <row r="481" spans="1:61" ht="10" x14ac:dyDescent="0.2">
      <c r="A481" s="32"/>
      <c r="B481" s="34"/>
      <c r="C481" s="34"/>
      <c r="D481" s="51"/>
      <c r="E481" s="34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8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38"/>
      <c r="BF481" s="34"/>
      <c r="BG481" s="39"/>
      <c r="BH481" s="34"/>
      <c r="BI481" s="34"/>
    </row>
    <row r="482" spans="1:61" ht="10" x14ac:dyDescent="0.2">
      <c r="A482" s="32"/>
      <c r="B482" s="34"/>
      <c r="C482" s="34"/>
      <c r="D482" s="51"/>
      <c r="E482" s="34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8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38"/>
      <c r="BF482" s="34"/>
      <c r="BG482" s="39"/>
      <c r="BH482" s="34"/>
      <c r="BI482" s="34"/>
    </row>
    <row r="483" spans="1:61" ht="10" x14ac:dyDescent="0.2">
      <c r="A483" s="32"/>
      <c r="B483" s="34"/>
      <c r="C483" s="34"/>
      <c r="D483" s="51"/>
      <c r="E483" s="34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8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38"/>
      <c r="BF483" s="34"/>
      <c r="BG483" s="39"/>
      <c r="BH483" s="34"/>
      <c r="BI483" s="34"/>
    </row>
    <row r="484" spans="1:61" ht="10" x14ac:dyDescent="0.2">
      <c r="A484" s="32"/>
      <c r="B484" s="34"/>
      <c r="C484" s="34"/>
      <c r="D484" s="51"/>
      <c r="E484" s="34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8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38"/>
      <c r="BF484" s="34"/>
      <c r="BG484" s="39"/>
      <c r="BH484" s="34"/>
      <c r="BI484" s="34"/>
    </row>
    <row r="485" spans="1:61" ht="10" x14ac:dyDescent="0.2">
      <c r="A485" s="32"/>
      <c r="B485" s="34"/>
      <c r="C485" s="34"/>
      <c r="D485" s="51"/>
      <c r="E485" s="34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8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38"/>
      <c r="BF485" s="34"/>
      <c r="BG485" s="39"/>
      <c r="BH485" s="34"/>
      <c r="BI485" s="34"/>
    </row>
    <row r="486" spans="1:61" ht="10" x14ac:dyDescent="0.2">
      <c r="A486" s="32"/>
      <c r="B486" s="34"/>
      <c r="C486" s="34"/>
      <c r="D486" s="51"/>
      <c r="E486" s="34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8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38"/>
      <c r="BF486" s="34"/>
      <c r="BG486" s="39"/>
      <c r="BH486" s="34"/>
      <c r="BI486" s="34"/>
    </row>
    <row r="487" spans="1:61" ht="10" x14ac:dyDescent="0.2">
      <c r="A487" s="32"/>
      <c r="B487" s="34"/>
      <c r="C487" s="34"/>
      <c r="D487" s="51"/>
      <c r="E487" s="34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8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38"/>
      <c r="BF487" s="34"/>
      <c r="BG487" s="39"/>
      <c r="BH487" s="34"/>
      <c r="BI487" s="34"/>
    </row>
    <row r="488" spans="1:61" ht="10" x14ac:dyDescent="0.2">
      <c r="A488" s="32"/>
      <c r="B488" s="34"/>
      <c r="C488" s="34"/>
      <c r="D488" s="51"/>
      <c r="E488" s="34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8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38"/>
      <c r="BF488" s="34"/>
      <c r="BG488" s="39"/>
      <c r="BH488" s="34"/>
      <c r="BI488" s="34"/>
    </row>
    <row r="489" spans="1:61" ht="10" x14ac:dyDescent="0.2">
      <c r="A489" s="32"/>
      <c r="B489" s="34"/>
      <c r="C489" s="34"/>
      <c r="D489" s="51"/>
      <c r="E489" s="34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8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38"/>
      <c r="BF489" s="34"/>
      <c r="BG489" s="39"/>
      <c r="BH489" s="34"/>
      <c r="BI489" s="34"/>
    </row>
    <row r="490" spans="1:61" ht="10" x14ac:dyDescent="0.2">
      <c r="A490" s="32"/>
      <c r="B490" s="34"/>
      <c r="C490" s="34"/>
      <c r="D490" s="51"/>
      <c r="E490" s="34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8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38"/>
      <c r="BF490" s="34"/>
      <c r="BG490" s="39"/>
      <c r="BH490" s="34"/>
      <c r="BI490" s="34"/>
    </row>
    <row r="491" spans="1:61" ht="10" x14ac:dyDescent="0.2">
      <c r="A491" s="32"/>
      <c r="B491" s="34"/>
      <c r="C491" s="34"/>
      <c r="D491" s="51"/>
      <c r="E491" s="34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8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38"/>
      <c r="BF491" s="34"/>
      <c r="BG491" s="39"/>
      <c r="BH491" s="34"/>
      <c r="BI491" s="34"/>
    </row>
    <row r="492" spans="1:61" ht="10" x14ac:dyDescent="0.2">
      <c r="A492" s="32"/>
      <c r="B492" s="34"/>
      <c r="C492" s="34"/>
      <c r="D492" s="51"/>
      <c r="E492" s="34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8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38"/>
      <c r="BF492" s="34"/>
      <c r="BG492" s="39"/>
      <c r="BH492" s="34"/>
      <c r="BI492" s="34"/>
    </row>
    <row r="493" spans="1:61" ht="10" x14ac:dyDescent="0.2">
      <c r="A493" s="32"/>
      <c r="B493" s="34"/>
      <c r="C493" s="34"/>
      <c r="D493" s="51"/>
      <c r="E493" s="34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8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38"/>
      <c r="BF493" s="34"/>
      <c r="BG493" s="39"/>
      <c r="BH493" s="34"/>
      <c r="BI493" s="34"/>
    </row>
    <row r="494" spans="1:61" ht="10" x14ac:dyDescent="0.2">
      <c r="A494" s="32"/>
      <c r="B494" s="34"/>
      <c r="C494" s="34"/>
      <c r="D494" s="51"/>
      <c r="E494" s="34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8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38"/>
      <c r="BF494" s="34"/>
      <c r="BG494" s="39"/>
      <c r="BH494" s="34"/>
      <c r="BI494" s="34"/>
    </row>
    <row r="495" spans="1:61" ht="10" x14ac:dyDescent="0.2">
      <c r="A495" s="32"/>
      <c r="B495" s="34"/>
      <c r="C495" s="34"/>
      <c r="D495" s="51"/>
      <c r="E495" s="34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8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38"/>
      <c r="BF495" s="34"/>
      <c r="BG495" s="39"/>
      <c r="BH495" s="34"/>
      <c r="BI495" s="34"/>
    </row>
    <row r="496" spans="1:61" ht="10" x14ac:dyDescent="0.2">
      <c r="A496" s="32"/>
      <c r="B496" s="34"/>
      <c r="C496" s="34"/>
      <c r="D496" s="51"/>
      <c r="E496" s="34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8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38"/>
      <c r="BF496" s="34"/>
      <c r="BG496" s="39"/>
      <c r="BH496" s="34"/>
      <c r="BI496" s="34"/>
    </row>
    <row r="497" spans="1:61" ht="10" x14ac:dyDescent="0.2">
      <c r="A497" s="32"/>
      <c r="B497" s="34"/>
      <c r="C497" s="34"/>
      <c r="D497" s="51"/>
      <c r="E497" s="34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8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38"/>
      <c r="BF497" s="34"/>
      <c r="BG497" s="39"/>
      <c r="BH497" s="34"/>
      <c r="BI497" s="34"/>
    </row>
    <row r="498" spans="1:61" ht="10" x14ac:dyDescent="0.2">
      <c r="A498" s="32"/>
      <c r="B498" s="34"/>
      <c r="C498" s="34"/>
      <c r="D498" s="51"/>
      <c r="E498" s="34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8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38"/>
      <c r="BF498" s="34"/>
      <c r="BG498" s="39"/>
      <c r="BH498" s="34"/>
      <c r="BI498" s="34"/>
    </row>
    <row r="499" spans="1:61" ht="10" x14ac:dyDescent="0.2">
      <c r="A499" s="32"/>
      <c r="B499" s="34"/>
      <c r="C499" s="34"/>
      <c r="D499" s="51"/>
      <c r="E499" s="34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8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38"/>
      <c r="BF499" s="34"/>
      <c r="BG499" s="39"/>
      <c r="BH499" s="34"/>
      <c r="BI499" s="34"/>
    </row>
    <row r="500" spans="1:61" ht="10" x14ac:dyDescent="0.2">
      <c r="A500" s="32"/>
      <c r="B500" s="34"/>
      <c r="C500" s="34"/>
      <c r="D500" s="51"/>
      <c r="E500" s="34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8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38"/>
      <c r="BF500" s="34"/>
      <c r="BG500" s="39"/>
      <c r="BH500" s="34"/>
      <c r="BI500" s="34"/>
    </row>
    <row r="501" spans="1:61" ht="10" x14ac:dyDescent="0.2">
      <c r="A501" s="32"/>
      <c r="B501" s="34"/>
      <c r="C501" s="34"/>
      <c r="D501" s="51"/>
      <c r="E501" s="34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8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38"/>
      <c r="BF501" s="34"/>
      <c r="BG501" s="39"/>
      <c r="BH501" s="34"/>
      <c r="BI501" s="34"/>
    </row>
    <row r="502" spans="1:61" ht="10" x14ac:dyDescent="0.2">
      <c r="A502" s="32"/>
      <c r="B502" s="34"/>
      <c r="C502" s="34"/>
      <c r="D502" s="51"/>
      <c r="E502" s="34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8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38"/>
      <c r="BF502" s="34"/>
      <c r="BG502" s="39"/>
      <c r="BH502" s="34"/>
      <c r="BI502" s="34"/>
    </row>
    <row r="503" spans="1:61" ht="10" x14ac:dyDescent="0.2">
      <c r="A503" s="32"/>
      <c r="B503" s="34"/>
      <c r="C503" s="34"/>
      <c r="D503" s="51"/>
      <c r="E503" s="34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8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38"/>
      <c r="BF503" s="34"/>
      <c r="BG503" s="39"/>
      <c r="BH503" s="34"/>
      <c r="BI503" s="34"/>
    </row>
    <row r="504" spans="1:61" ht="10" x14ac:dyDescent="0.2">
      <c r="A504" s="32"/>
      <c r="B504" s="34"/>
      <c r="C504" s="34"/>
      <c r="D504" s="51"/>
      <c r="E504" s="34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8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38"/>
      <c r="BF504" s="34"/>
      <c r="BG504" s="39"/>
      <c r="BH504" s="34"/>
      <c r="BI504" s="34"/>
    </row>
    <row r="505" spans="1:61" ht="10" x14ac:dyDescent="0.2">
      <c r="A505" s="32"/>
      <c r="B505" s="34"/>
      <c r="C505" s="34"/>
      <c r="D505" s="51"/>
      <c r="E505" s="34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8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38"/>
      <c r="BF505" s="34"/>
      <c r="BG505" s="39"/>
      <c r="BH505" s="34"/>
      <c r="BI505" s="34"/>
    </row>
    <row r="506" spans="1:61" ht="10" x14ac:dyDescent="0.2">
      <c r="A506" s="32"/>
      <c r="B506" s="34"/>
      <c r="C506" s="34"/>
      <c r="D506" s="51"/>
      <c r="E506" s="34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8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38"/>
      <c r="BF506" s="34"/>
      <c r="BG506" s="39"/>
      <c r="BH506" s="34"/>
      <c r="BI506" s="34"/>
    </row>
    <row r="507" spans="1:61" ht="10" x14ac:dyDescent="0.2">
      <c r="A507" s="32"/>
      <c r="B507" s="34"/>
      <c r="C507" s="34"/>
      <c r="D507" s="51"/>
      <c r="E507" s="34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8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38"/>
      <c r="BF507" s="34"/>
      <c r="BG507" s="39"/>
      <c r="BH507" s="34"/>
      <c r="BI507" s="34"/>
    </row>
    <row r="508" spans="1:61" ht="10" x14ac:dyDescent="0.2">
      <c r="A508" s="32"/>
      <c r="B508" s="34"/>
      <c r="C508" s="34"/>
      <c r="D508" s="51"/>
      <c r="E508" s="34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8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38"/>
      <c r="BF508" s="34"/>
      <c r="BG508" s="39"/>
      <c r="BH508" s="34"/>
      <c r="BI508" s="34"/>
    </row>
    <row r="509" spans="1:61" ht="10" x14ac:dyDescent="0.2">
      <c r="A509" s="32"/>
      <c r="B509" s="34"/>
      <c r="C509" s="34"/>
      <c r="D509" s="51"/>
      <c r="E509" s="34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8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38"/>
      <c r="BF509" s="34"/>
      <c r="BG509" s="39"/>
      <c r="BH509" s="34"/>
      <c r="BI509" s="34"/>
    </row>
    <row r="510" spans="1:61" ht="10" x14ac:dyDescent="0.2">
      <c r="A510" s="32"/>
      <c r="B510" s="34"/>
      <c r="C510" s="34"/>
      <c r="D510" s="51"/>
      <c r="E510" s="34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8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38"/>
      <c r="BF510" s="34"/>
      <c r="BG510" s="39"/>
      <c r="BH510" s="34"/>
      <c r="BI510" s="34"/>
    </row>
    <row r="511" spans="1:61" ht="10" x14ac:dyDescent="0.2">
      <c r="A511" s="32"/>
      <c r="B511" s="34"/>
      <c r="C511" s="34"/>
      <c r="D511" s="51"/>
      <c r="E511" s="34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8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38"/>
      <c r="BF511" s="34"/>
      <c r="BG511" s="39"/>
      <c r="BH511" s="34"/>
      <c r="BI511" s="34"/>
    </row>
    <row r="512" spans="1:61" ht="10" x14ac:dyDescent="0.2">
      <c r="A512" s="32"/>
      <c r="B512" s="34"/>
      <c r="C512" s="34"/>
      <c r="D512" s="51"/>
      <c r="E512" s="34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8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38"/>
      <c r="BF512" s="34"/>
      <c r="BG512" s="39"/>
      <c r="BH512" s="34"/>
      <c r="BI512" s="34"/>
    </row>
    <row r="513" spans="1:61" ht="10" x14ac:dyDescent="0.2">
      <c r="A513" s="32"/>
      <c r="B513" s="34"/>
      <c r="C513" s="34"/>
      <c r="D513" s="51"/>
      <c r="E513" s="34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8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38"/>
      <c r="BF513" s="34"/>
      <c r="BG513" s="39"/>
      <c r="BH513" s="34"/>
      <c r="BI513" s="34"/>
    </row>
    <row r="514" spans="1:61" ht="10" x14ac:dyDescent="0.2">
      <c r="A514" s="32"/>
      <c r="B514" s="34"/>
      <c r="C514" s="34"/>
      <c r="D514" s="51"/>
      <c r="E514" s="34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8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38"/>
      <c r="BF514" s="34"/>
      <c r="BG514" s="39"/>
      <c r="BH514" s="34"/>
      <c r="BI514" s="34"/>
    </row>
    <row r="515" spans="1:61" ht="10" x14ac:dyDescent="0.2">
      <c r="A515" s="32"/>
      <c r="B515" s="34"/>
      <c r="C515" s="34"/>
      <c r="D515" s="51"/>
      <c r="E515" s="34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8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38"/>
      <c r="BF515" s="34"/>
      <c r="BG515" s="39"/>
      <c r="BH515" s="34"/>
      <c r="BI515" s="34"/>
    </row>
    <row r="516" spans="1:61" ht="10" x14ac:dyDescent="0.2">
      <c r="A516" s="32"/>
      <c r="B516" s="34"/>
      <c r="C516" s="34"/>
      <c r="D516" s="51"/>
      <c r="E516" s="34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8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38"/>
      <c r="BF516" s="34"/>
      <c r="BG516" s="39"/>
      <c r="BH516" s="34"/>
      <c r="BI516" s="34"/>
    </row>
    <row r="517" spans="1:61" ht="10" x14ac:dyDescent="0.2">
      <c r="A517" s="32"/>
      <c r="B517" s="34"/>
      <c r="C517" s="34"/>
      <c r="D517" s="51"/>
      <c r="E517" s="34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8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38"/>
      <c r="BF517" s="34"/>
      <c r="BG517" s="39"/>
      <c r="BH517" s="34"/>
      <c r="BI517" s="34"/>
    </row>
    <row r="518" spans="1:61" ht="10" x14ac:dyDescent="0.2">
      <c r="A518" s="32"/>
      <c r="B518" s="34"/>
      <c r="C518" s="34"/>
      <c r="D518" s="51"/>
      <c r="E518" s="34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8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38"/>
      <c r="BF518" s="34"/>
      <c r="BG518" s="39"/>
      <c r="BH518" s="34"/>
      <c r="BI518" s="34"/>
    </row>
    <row r="519" spans="1:61" ht="10" x14ac:dyDescent="0.2">
      <c r="A519" s="32"/>
      <c r="B519" s="34"/>
      <c r="C519" s="34"/>
      <c r="D519" s="51"/>
      <c r="E519" s="34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8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38"/>
      <c r="BF519" s="34"/>
      <c r="BG519" s="39"/>
      <c r="BH519" s="34"/>
      <c r="BI519" s="34"/>
    </row>
    <row r="520" spans="1:61" ht="10" x14ac:dyDescent="0.2">
      <c r="A520" s="32"/>
      <c r="B520" s="34"/>
      <c r="C520" s="34"/>
      <c r="D520" s="51"/>
      <c r="E520" s="34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8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38"/>
      <c r="BF520" s="34"/>
      <c r="BG520" s="39"/>
      <c r="BH520" s="34"/>
      <c r="BI520" s="34"/>
    </row>
    <row r="521" spans="1:61" ht="10" x14ac:dyDescent="0.2">
      <c r="A521" s="32"/>
      <c r="B521" s="34"/>
      <c r="C521" s="34"/>
      <c r="D521" s="51"/>
      <c r="E521" s="34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8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38"/>
      <c r="BF521" s="34"/>
      <c r="BG521" s="39"/>
      <c r="BH521" s="34"/>
      <c r="BI521" s="34"/>
    </row>
    <row r="522" spans="1:61" ht="10" x14ac:dyDescent="0.2">
      <c r="A522" s="32"/>
      <c r="B522" s="34"/>
      <c r="C522" s="34"/>
      <c r="D522" s="51"/>
      <c r="E522" s="34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8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38"/>
      <c r="BF522" s="34"/>
      <c r="BG522" s="39"/>
      <c r="BH522" s="34"/>
      <c r="BI522" s="34"/>
    </row>
    <row r="523" spans="1:61" ht="10" x14ac:dyDescent="0.2">
      <c r="A523" s="32"/>
      <c r="B523" s="34"/>
      <c r="C523" s="34"/>
      <c r="D523" s="51"/>
      <c r="E523" s="34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8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38"/>
      <c r="BF523" s="34"/>
      <c r="BG523" s="39"/>
      <c r="BH523" s="34"/>
      <c r="BI523" s="34"/>
    </row>
    <row r="524" spans="1:61" ht="10" x14ac:dyDescent="0.2">
      <c r="A524" s="32"/>
      <c r="B524" s="34"/>
      <c r="C524" s="34"/>
      <c r="D524" s="51"/>
      <c r="E524" s="34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8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38"/>
      <c r="BF524" s="34"/>
      <c r="BG524" s="39"/>
      <c r="BH524" s="34"/>
      <c r="BI524" s="34"/>
    </row>
    <row r="525" spans="1:61" ht="10" x14ac:dyDescent="0.2">
      <c r="A525" s="32"/>
      <c r="B525" s="34"/>
      <c r="C525" s="34"/>
      <c r="D525" s="51"/>
      <c r="E525" s="34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8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38"/>
      <c r="BF525" s="34"/>
      <c r="BG525" s="39"/>
      <c r="BH525" s="34"/>
      <c r="BI525" s="34"/>
    </row>
    <row r="526" spans="1:61" ht="10" x14ac:dyDescent="0.2">
      <c r="A526" s="32"/>
      <c r="B526" s="34"/>
      <c r="C526" s="34"/>
      <c r="D526" s="51"/>
      <c r="E526" s="34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8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38"/>
      <c r="BF526" s="34"/>
      <c r="BG526" s="39"/>
      <c r="BH526" s="34"/>
      <c r="BI526" s="34"/>
    </row>
    <row r="527" spans="1:61" ht="10" x14ac:dyDescent="0.2">
      <c r="A527" s="32"/>
      <c r="B527" s="34"/>
      <c r="C527" s="34"/>
      <c r="D527" s="51"/>
      <c r="E527" s="34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8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38"/>
      <c r="BF527" s="34"/>
      <c r="BG527" s="39"/>
      <c r="BH527" s="34"/>
      <c r="BI527" s="34"/>
    </row>
    <row r="528" spans="1:61" ht="10" x14ac:dyDescent="0.2">
      <c r="A528" s="32"/>
      <c r="B528" s="34"/>
      <c r="C528" s="34"/>
      <c r="D528" s="51"/>
      <c r="E528" s="34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8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38"/>
      <c r="BF528" s="34"/>
      <c r="BG528" s="39"/>
      <c r="BH528" s="34"/>
      <c r="BI528" s="34"/>
    </row>
    <row r="529" spans="1:61" ht="10" x14ac:dyDescent="0.2">
      <c r="A529" s="32"/>
      <c r="B529" s="34"/>
      <c r="C529" s="34"/>
      <c r="D529" s="51"/>
      <c r="E529" s="34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8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38"/>
      <c r="BF529" s="34"/>
      <c r="BG529" s="39"/>
      <c r="BH529" s="34"/>
      <c r="BI529" s="34"/>
    </row>
    <row r="530" spans="1:61" ht="10" x14ac:dyDescent="0.2">
      <c r="A530" s="32"/>
      <c r="B530" s="34"/>
      <c r="C530" s="34"/>
      <c r="D530" s="51"/>
      <c r="E530" s="34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8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38"/>
      <c r="BF530" s="34"/>
      <c r="BG530" s="39"/>
      <c r="BH530" s="34"/>
      <c r="BI530" s="34"/>
    </row>
    <row r="531" spans="1:61" ht="10" x14ac:dyDescent="0.2">
      <c r="A531" s="32"/>
      <c r="B531" s="34"/>
      <c r="C531" s="34"/>
      <c r="D531" s="51"/>
      <c r="E531" s="34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8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38"/>
      <c r="BF531" s="34"/>
      <c r="BG531" s="39"/>
      <c r="BH531" s="34"/>
      <c r="BI531" s="34"/>
    </row>
    <row r="532" spans="1:61" ht="10" x14ac:dyDescent="0.2">
      <c r="A532" s="32"/>
      <c r="B532" s="34"/>
      <c r="C532" s="34"/>
      <c r="D532" s="51"/>
      <c r="E532" s="34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8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38"/>
      <c r="BF532" s="34"/>
      <c r="BG532" s="39"/>
      <c r="BH532" s="34"/>
      <c r="BI532" s="34"/>
    </row>
    <row r="533" spans="1:61" ht="10" x14ac:dyDescent="0.2">
      <c r="A533" s="32"/>
      <c r="B533" s="34"/>
      <c r="C533" s="34"/>
      <c r="D533" s="51"/>
      <c r="E533" s="34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8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38"/>
      <c r="BF533" s="34"/>
      <c r="BG533" s="39"/>
      <c r="BH533" s="34"/>
      <c r="BI533" s="34"/>
    </row>
    <row r="534" spans="1:61" ht="10" x14ac:dyDescent="0.2">
      <c r="A534" s="32"/>
      <c r="B534" s="34"/>
      <c r="C534" s="34"/>
      <c r="D534" s="51"/>
      <c r="E534" s="34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8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38"/>
      <c r="BF534" s="34"/>
      <c r="BG534" s="39"/>
      <c r="BH534" s="34"/>
      <c r="BI534" s="34"/>
    </row>
    <row r="535" spans="1:61" ht="10" x14ac:dyDescent="0.2">
      <c r="A535" s="32"/>
      <c r="B535" s="34"/>
      <c r="C535" s="34"/>
      <c r="D535" s="51"/>
      <c r="E535" s="34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8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38"/>
      <c r="BF535" s="34"/>
      <c r="BG535" s="39"/>
      <c r="BH535" s="34"/>
      <c r="BI535" s="34"/>
    </row>
    <row r="536" spans="1:61" ht="10" x14ac:dyDescent="0.2">
      <c r="A536" s="32"/>
      <c r="B536" s="34"/>
      <c r="C536" s="34"/>
      <c r="D536" s="51"/>
      <c r="E536" s="34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8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38"/>
      <c r="BF536" s="34"/>
      <c r="BG536" s="39"/>
      <c r="BH536" s="34"/>
      <c r="BI536" s="34"/>
    </row>
    <row r="537" spans="1:61" ht="10" x14ac:dyDescent="0.2">
      <c r="A537" s="32"/>
      <c r="B537" s="34"/>
      <c r="C537" s="34"/>
      <c r="D537" s="51"/>
      <c r="E537" s="34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8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38"/>
      <c r="BF537" s="34"/>
      <c r="BG537" s="39"/>
      <c r="BH537" s="34"/>
      <c r="BI537" s="34"/>
    </row>
    <row r="538" spans="1:61" ht="10" x14ac:dyDescent="0.2">
      <c r="A538" s="32"/>
      <c r="B538" s="34"/>
      <c r="C538" s="34"/>
      <c r="D538" s="51"/>
      <c r="E538" s="34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8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38"/>
      <c r="BF538" s="34"/>
      <c r="BG538" s="39"/>
      <c r="BH538" s="34"/>
      <c r="BI538" s="34"/>
    </row>
    <row r="539" spans="1:61" ht="10" x14ac:dyDescent="0.2">
      <c r="A539" s="32"/>
      <c r="B539" s="34"/>
      <c r="C539" s="34"/>
      <c r="D539" s="51"/>
      <c r="E539" s="34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8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38"/>
      <c r="BF539" s="34"/>
      <c r="BG539" s="39"/>
      <c r="BH539" s="34"/>
      <c r="BI539" s="34"/>
    </row>
    <row r="540" spans="1:61" ht="10" x14ac:dyDescent="0.2">
      <c r="A540" s="32"/>
      <c r="B540" s="34"/>
      <c r="C540" s="34"/>
      <c r="D540" s="51"/>
      <c r="E540" s="34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8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38"/>
      <c r="BF540" s="34"/>
      <c r="BG540" s="39"/>
      <c r="BH540" s="34"/>
      <c r="BI540" s="34"/>
    </row>
    <row r="541" spans="1:61" ht="10" x14ac:dyDescent="0.2">
      <c r="A541" s="32"/>
      <c r="B541" s="34"/>
      <c r="C541" s="34"/>
      <c r="D541" s="51"/>
      <c r="E541" s="34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8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38"/>
      <c r="BF541" s="34"/>
      <c r="BG541" s="39"/>
      <c r="BH541" s="34"/>
      <c r="BI541" s="34"/>
    </row>
    <row r="542" spans="1:61" ht="10" x14ac:dyDescent="0.2">
      <c r="A542" s="32"/>
      <c r="B542" s="34"/>
      <c r="C542" s="34"/>
      <c r="D542" s="51"/>
      <c r="E542" s="34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8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38"/>
      <c r="BF542" s="34"/>
      <c r="BG542" s="39"/>
      <c r="BH542" s="34"/>
      <c r="BI542" s="34"/>
    </row>
    <row r="543" spans="1:61" ht="10" x14ac:dyDescent="0.2">
      <c r="A543" s="32"/>
      <c r="B543" s="34"/>
      <c r="C543" s="34"/>
      <c r="D543" s="51"/>
      <c r="E543" s="34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8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38"/>
      <c r="BF543" s="34"/>
      <c r="BG543" s="39"/>
      <c r="BH543" s="34"/>
      <c r="BI543" s="34"/>
    </row>
    <row r="544" spans="1:61" ht="10" x14ac:dyDescent="0.2">
      <c r="A544" s="32"/>
      <c r="B544" s="34"/>
      <c r="C544" s="34"/>
      <c r="D544" s="51"/>
      <c r="E544" s="34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8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38"/>
      <c r="BF544" s="34"/>
      <c r="BG544" s="39"/>
      <c r="BH544" s="34"/>
      <c r="BI544" s="34"/>
    </row>
    <row r="545" spans="1:61" ht="10" x14ac:dyDescent="0.2">
      <c r="A545" s="32"/>
      <c r="B545" s="34"/>
      <c r="C545" s="34"/>
      <c r="D545" s="51"/>
      <c r="E545" s="34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8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38"/>
      <c r="BF545" s="34"/>
      <c r="BG545" s="39"/>
      <c r="BH545" s="34"/>
      <c r="BI545" s="34"/>
    </row>
    <row r="546" spans="1:61" ht="10" x14ac:dyDescent="0.2">
      <c r="A546" s="32"/>
      <c r="B546" s="34"/>
      <c r="C546" s="34"/>
      <c r="D546" s="51"/>
      <c r="E546" s="34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8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38"/>
      <c r="BF546" s="34"/>
      <c r="BG546" s="39"/>
      <c r="BH546" s="34"/>
      <c r="BI546" s="34"/>
    </row>
    <row r="547" spans="1:61" ht="10" x14ac:dyDescent="0.2">
      <c r="A547" s="32"/>
      <c r="B547" s="34"/>
      <c r="C547" s="34"/>
      <c r="D547" s="51"/>
      <c r="E547" s="34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8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38"/>
      <c r="BF547" s="34"/>
      <c r="BG547" s="39"/>
      <c r="BH547" s="34"/>
      <c r="BI547" s="34"/>
    </row>
    <row r="548" spans="1:61" ht="10" x14ac:dyDescent="0.2">
      <c r="A548" s="32"/>
      <c r="B548" s="34"/>
      <c r="C548" s="34"/>
      <c r="D548" s="51"/>
      <c r="E548" s="34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8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38"/>
      <c r="BF548" s="34"/>
      <c r="BG548" s="39"/>
      <c r="BH548" s="34"/>
      <c r="BI548" s="34"/>
    </row>
    <row r="549" spans="1:61" ht="10" x14ac:dyDescent="0.2">
      <c r="A549" s="32"/>
      <c r="B549" s="34"/>
      <c r="C549" s="34"/>
      <c r="D549" s="51"/>
      <c r="E549" s="34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8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38"/>
      <c r="BF549" s="34"/>
      <c r="BG549" s="39"/>
      <c r="BH549" s="34"/>
      <c r="BI549" s="34"/>
    </row>
    <row r="550" spans="1:61" ht="10" x14ac:dyDescent="0.2">
      <c r="A550" s="32"/>
      <c r="B550" s="34"/>
      <c r="C550" s="34"/>
      <c r="D550" s="51"/>
      <c r="E550" s="34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8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38"/>
      <c r="BF550" s="34"/>
      <c r="BG550" s="39"/>
      <c r="BH550" s="34"/>
      <c r="BI550" s="34"/>
    </row>
    <row r="551" spans="1:61" ht="10" x14ac:dyDescent="0.2">
      <c r="A551" s="32"/>
      <c r="B551" s="34"/>
      <c r="C551" s="34"/>
      <c r="D551" s="51"/>
      <c r="E551" s="34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8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38"/>
      <c r="BF551" s="34"/>
      <c r="BG551" s="39"/>
      <c r="BH551" s="34"/>
      <c r="BI551" s="34"/>
    </row>
    <row r="552" spans="1:61" ht="10" x14ac:dyDescent="0.2">
      <c r="A552" s="32"/>
      <c r="B552" s="34"/>
      <c r="C552" s="34"/>
      <c r="D552" s="51"/>
      <c r="E552" s="34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8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38"/>
      <c r="BF552" s="34"/>
      <c r="BG552" s="39"/>
      <c r="BH552" s="34"/>
      <c r="BI552" s="34"/>
    </row>
    <row r="553" spans="1:61" ht="10" x14ac:dyDescent="0.2">
      <c r="A553" s="32"/>
      <c r="B553" s="34"/>
      <c r="C553" s="34"/>
      <c r="D553" s="51"/>
      <c r="E553" s="34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8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38"/>
      <c r="BF553" s="34"/>
      <c r="BG553" s="39"/>
      <c r="BH553" s="34"/>
      <c r="BI553" s="34"/>
    </row>
    <row r="554" spans="1:61" ht="10" x14ac:dyDescent="0.2">
      <c r="A554" s="32"/>
      <c r="B554" s="34"/>
      <c r="C554" s="34"/>
      <c r="D554" s="51"/>
      <c r="E554" s="34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8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38"/>
      <c r="BF554" s="34"/>
      <c r="BG554" s="39"/>
      <c r="BH554" s="34"/>
      <c r="BI554" s="34"/>
    </row>
    <row r="555" spans="1:61" ht="10" x14ac:dyDescent="0.2">
      <c r="A555" s="32"/>
      <c r="B555" s="34"/>
      <c r="C555" s="34"/>
      <c r="D555" s="51"/>
      <c r="E555" s="34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8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38"/>
      <c r="BF555" s="34"/>
      <c r="BG555" s="39"/>
      <c r="BH555" s="34"/>
      <c r="BI555" s="34"/>
    </row>
    <row r="556" spans="1:61" ht="10" x14ac:dyDescent="0.2">
      <c r="A556" s="32"/>
      <c r="B556" s="34"/>
      <c r="C556" s="34"/>
      <c r="D556" s="51"/>
      <c r="E556" s="34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8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38"/>
      <c r="BF556" s="34"/>
      <c r="BG556" s="39"/>
      <c r="BH556" s="34"/>
      <c r="BI556" s="34"/>
    </row>
    <row r="557" spans="1:61" ht="10" x14ac:dyDescent="0.2">
      <c r="A557" s="32"/>
      <c r="B557" s="34"/>
      <c r="C557" s="34"/>
      <c r="D557" s="51"/>
      <c r="E557" s="34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8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38"/>
      <c r="BF557" s="34"/>
      <c r="BG557" s="39"/>
      <c r="BH557" s="34"/>
      <c r="BI557" s="34"/>
    </row>
    <row r="558" spans="1:61" ht="10" x14ac:dyDescent="0.2">
      <c r="A558" s="32"/>
      <c r="B558" s="34"/>
      <c r="C558" s="34"/>
      <c r="D558" s="51"/>
      <c r="E558" s="34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8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38"/>
      <c r="BF558" s="34"/>
      <c r="BG558" s="39"/>
      <c r="BH558" s="34"/>
      <c r="BI558" s="34"/>
    </row>
    <row r="559" spans="1:61" ht="10" x14ac:dyDescent="0.2">
      <c r="A559" s="32"/>
      <c r="B559" s="34"/>
      <c r="C559" s="34"/>
      <c r="D559" s="51"/>
      <c r="E559" s="34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8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38"/>
      <c r="BF559" s="34"/>
      <c r="BG559" s="39"/>
      <c r="BH559" s="34"/>
      <c r="BI559" s="34"/>
    </row>
    <row r="560" spans="1:61" ht="10" x14ac:dyDescent="0.2">
      <c r="A560" s="32"/>
      <c r="B560" s="34"/>
      <c r="C560" s="34"/>
      <c r="D560" s="51"/>
      <c r="E560" s="34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8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38"/>
      <c r="BF560" s="34"/>
      <c r="BG560" s="39"/>
      <c r="BH560" s="34"/>
      <c r="BI560" s="34"/>
    </row>
    <row r="561" spans="1:61" ht="10" x14ac:dyDescent="0.2">
      <c r="A561" s="32"/>
      <c r="B561" s="34"/>
      <c r="C561" s="34"/>
      <c r="D561" s="51"/>
      <c r="E561" s="34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8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38"/>
      <c r="BF561" s="34"/>
      <c r="BG561" s="39"/>
      <c r="BH561" s="34"/>
      <c r="BI561" s="34"/>
    </row>
    <row r="562" spans="1:61" ht="10" x14ac:dyDescent="0.2">
      <c r="A562" s="32"/>
      <c r="B562" s="34"/>
      <c r="C562" s="34"/>
      <c r="D562" s="51"/>
      <c r="E562" s="34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8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38"/>
      <c r="BF562" s="34"/>
      <c r="BG562" s="39"/>
      <c r="BH562" s="34"/>
      <c r="BI562" s="34"/>
    </row>
    <row r="563" spans="1:61" ht="10" x14ac:dyDescent="0.2">
      <c r="A563" s="32"/>
      <c r="B563" s="34"/>
      <c r="C563" s="34"/>
      <c r="D563" s="51"/>
      <c r="E563" s="34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8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38"/>
      <c r="BF563" s="34"/>
      <c r="BG563" s="39"/>
      <c r="BH563" s="34"/>
      <c r="BI563" s="34"/>
    </row>
    <row r="564" spans="1:61" ht="10" x14ac:dyDescent="0.2">
      <c r="A564" s="32"/>
      <c r="B564" s="34"/>
      <c r="C564" s="34"/>
      <c r="D564" s="51"/>
      <c r="E564" s="34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8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38"/>
      <c r="BF564" s="34"/>
      <c r="BG564" s="39"/>
      <c r="BH564" s="34"/>
      <c r="BI564" s="34"/>
    </row>
    <row r="565" spans="1:61" ht="10" x14ac:dyDescent="0.2">
      <c r="A565" s="32"/>
      <c r="B565" s="34"/>
      <c r="C565" s="34"/>
      <c r="D565" s="51"/>
      <c r="E565" s="34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8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38"/>
      <c r="BF565" s="34"/>
      <c r="BG565" s="39"/>
      <c r="BH565" s="34"/>
      <c r="BI565" s="34"/>
    </row>
    <row r="566" spans="1:61" ht="10" x14ac:dyDescent="0.2">
      <c r="A566" s="32"/>
      <c r="B566" s="34"/>
      <c r="C566" s="34"/>
      <c r="D566" s="51"/>
      <c r="E566" s="34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8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38"/>
      <c r="BF566" s="34"/>
      <c r="BG566" s="39"/>
      <c r="BH566" s="34"/>
      <c r="BI566" s="34"/>
    </row>
    <row r="567" spans="1:61" ht="10" x14ac:dyDescent="0.2">
      <c r="A567" s="32"/>
      <c r="B567" s="34"/>
      <c r="C567" s="34"/>
      <c r="D567" s="51"/>
      <c r="E567" s="34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8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38"/>
      <c r="BF567" s="34"/>
      <c r="BG567" s="39"/>
      <c r="BH567" s="34"/>
      <c r="BI567" s="34"/>
    </row>
    <row r="568" spans="1:61" ht="10" x14ac:dyDescent="0.2">
      <c r="A568" s="32"/>
      <c r="B568" s="34"/>
      <c r="C568" s="34"/>
      <c r="D568" s="51"/>
      <c r="E568" s="34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8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38"/>
      <c r="BF568" s="34"/>
      <c r="BG568" s="39"/>
      <c r="BH568" s="34"/>
      <c r="BI568" s="34"/>
    </row>
    <row r="569" spans="1:61" ht="10" x14ac:dyDescent="0.2">
      <c r="A569" s="32"/>
      <c r="B569" s="34"/>
      <c r="C569" s="34"/>
      <c r="D569" s="51"/>
      <c r="E569" s="34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8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38"/>
      <c r="BF569" s="34"/>
      <c r="BG569" s="39"/>
      <c r="BH569" s="34"/>
      <c r="BI569" s="34"/>
    </row>
    <row r="570" spans="1:61" ht="10" x14ac:dyDescent="0.2">
      <c r="A570" s="32"/>
      <c r="B570" s="34"/>
      <c r="C570" s="34"/>
      <c r="D570" s="51"/>
      <c r="E570" s="34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8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38"/>
      <c r="BF570" s="34"/>
      <c r="BG570" s="39"/>
      <c r="BH570" s="34"/>
      <c r="BI570" s="34"/>
    </row>
    <row r="571" spans="1:61" ht="10" x14ac:dyDescent="0.2">
      <c r="A571" s="32"/>
      <c r="B571" s="34"/>
      <c r="C571" s="34"/>
      <c r="D571" s="51"/>
      <c r="E571" s="34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8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38"/>
      <c r="BF571" s="34"/>
      <c r="BG571" s="39"/>
      <c r="BH571" s="34"/>
      <c r="BI571" s="34"/>
    </row>
    <row r="572" spans="1:61" ht="10" x14ac:dyDescent="0.2">
      <c r="A572" s="32"/>
      <c r="B572" s="34"/>
      <c r="C572" s="34"/>
      <c r="D572" s="51"/>
      <c r="E572" s="34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8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38"/>
      <c r="BF572" s="34"/>
      <c r="BG572" s="39"/>
      <c r="BH572" s="34"/>
      <c r="BI572" s="34"/>
    </row>
    <row r="573" spans="1:61" ht="10" x14ac:dyDescent="0.2">
      <c r="A573" s="32"/>
      <c r="B573" s="34"/>
      <c r="C573" s="34"/>
      <c r="D573" s="51"/>
      <c r="E573" s="34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8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38"/>
      <c r="BF573" s="34"/>
      <c r="BG573" s="39"/>
      <c r="BH573" s="34"/>
      <c r="BI573" s="34"/>
    </row>
    <row r="574" spans="1:61" ht="10" x14ac:dyDescent="0.2">
      <c r="A574" s="32"/>
      <c r="B574" s="34"/>
      <c r="C574" s="34"/>
      <c r="D574" s="51"/>
      <c r="E574" s="34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8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38"/>
      <c r="BF574" s="34"/>
      <c r="BG574" s="39"/>
      <c r="BH574" s="34"/>
      <c r="BI574" s="34"/>
    </row>
    <row r="575" spans="1:61" ht="10" x14ac:dyDescent="0.2">
      <c r="A575" s="32"/>
      <c r="B575" s="34"/>
      <c r="C575" s="34"/>
      <c r="D575" s="51"/>
      <c r="E575" s="34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8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38"/>
      <c r="BF575" s="34"/>
      <c r="BG575" s="39"/>
      <c r="BH575" s="34"/>
      <c r="BI575" s="34"/>
    </row>
    <row r="576" spans="1:61" ht="10" x14ac:dyDescent="0.2">
      <c r="A576" s="32"/>
      <c r="B576" s="34"/>
      <c r="C576" s="34"/>
      <c r="D576" s="51"/>
      <c r="E576" s="34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8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38"/>
      <c r="BF576" s="34"/>
      <c r="BG576" s="39"/>
      <c r="BH576" s="34"/>
      <c r="BI576" s="34"/>
    </row>
    <row r="577" spans="1:61" ht="10" x14ac:dyDescent="0.2">
      <c r="A577" s="32"/>
      <c r="B577" s="34"/>
      <c r="C577" s="34"/>
      <c r="D577" s="51"/>
      <c r="E577" s="34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8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38"/>
      <c r="BF577" s="34"/>
      <c r="BG577" s="39"/>
      <c r="BH577" s="34"/>
      <c r="BI577" s="34"/>
    </row>
    <row r="578" spans="1:61" ht="10" x14ac:dyDescent="0.2">
      <c r="A578" s="32"/>
      <c r="B578" s="34"/>
      <c r="C578" s="34"/>
      <c r="D578" s="51"/>
      <c r="E578" s="34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8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38"/>
      <c r="BF578" s="34"/>
      <c r="BG578" s="39"/>
      <c r="BH578" s="34"/>
      <c r="BI578" s="34"/>
    </row>
    <row r="579" spans="1:61" ht="10" x14ac:dyDescent="0.2">
      <c r="A579" s="32"/>
      <c r="B579" s="34"/>
      <c r="C579" s="34"/>
      <c r="D579" s="51"/>
      <c r="E579" s="34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8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38"/>
      <c r="BF579" s="34"/>
      <c r="BG579" s="39"/>
      <c r="BH579" s="34"/>
      <c r="BI579" s="34"/>
    </row>
    <row r="580" spans="1:61" ht="10" x14ac:dyDescent="0.2">
      <c r="A580" s="32"/>
      <c r="B580" s="34"/>
      <c r="C580" s="34"/>
      <c r="D580" s="51"/>
      <c r="E580" s="34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8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38"/>
      <c r="BF580" s="34"/>
      <c r="BG580" s="39"/>
      <c r="BH580" s="34"/>
      <c r="BI580" s="34"/>
    </row>
    <row r="581" spans="1:61" ht="10" x14ac:dyDescent="0.2">
      <c r="A581" s="32"/>
      <c r="B581" s="34"/>
      <c r="C581" s="34"/>
      <c r="D581" s="51"/>
      <c r="E581" s="34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8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38"/>
      <c r="BF581" s="34"/>
      <c r="BG581" s="39"/>
      <c r="BH581" s="34"/>
      <c r="BI581" s="34"/>
    </row>
    <row r="582" spans="1:61" ht="10" x14ac:dyDescent="0.2">
      <c r="A582" s="32"/>
      <c r="B582" s="34"/>
      <c r="C582" s="34"/>
      <c r="D582" s="51"/>
      <c r="E582" s="34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8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38"/>
      <c r="BF582" s="34"/>
      <c r="BG582" s="39"/>
      <c r="BH582" s="34"/>
      <c r="BI582" s="34"/>
    </row>
    <row r="583" spans="1:61" ht="10" x14ac:dyDescent="0.2">
      <c r="A583" s="32"/>
      <c r="B583" s="34"/>
      <c r="C583" s="34"/>
      <c r="D583" s="51"/>
      <c r="E583" s="34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8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38"/>
      <c r="BF583" s="34"/>
      <c r="BG583" s="39"/>
      <c r="BH583" s="34"/>
      <c r="BI583" s="34"/>
    </row>
    <row r="584" spans="1:61" ht="10" x14ac:dyDescent="0.2">
      <c r="A584" s="32"/>
      <c r="B584" s="34"/>
      <c r="C584" s="34"/>
      <c r="D584" s="51"/>
      <c r="E584" s="34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8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38"/>
      <c r="BF584" s="34"/>
      <c r="BG584" s="39"/>
      <c r="BH584" s="34"/>
      <c r="BI584" s="34"/>
    </row>
    <row r="585" spans="1:61" ht="10" x14ac:dyDescent="0.2">
      <c r="A585" s="32"/>
      <c r="B585" s="34"/>
      <c r="C585" s="34"/>
      <c r="D585" s="51"/>
      <c r="E585" s="34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8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38"/>
      <c r="BF585" s="34"/>
      <c r="BG585" s="39"/>
      <c r="BH585" s="34"/>
      <c r="BI585" s="34"/>
    </row>
    <row r="586" spans="1:61" ht="10" x14ac:dyDescent="0.2">
      <c r="A586" s="32"/>
      <c r="B586" s="34"/>
      <c r="C586" s="34"/>
      <c r="D586" s="51"/>
      <c r="E586" s="34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8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38"/>
      <c r="BF586" s="34"/>
      <c r="BG586" s="39"/>
      <c r="BH586" s="34"/>
      <c r="BI586" s="34"/>
    </row>
    <row r="587" spans="1:61" ht="10" x14ac:dyDescent="0.2">
      <c r="A587" s="32"/>
      <c r="B587" s="34"/>
      <c r="C587" s="34"/>
      <c r="D587" s="51"/>
      <c r="E587" s="34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8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38"/>
      <c r="BF587" s="34"/>
      <c r="BG587" s="39"/>
      <c r="BH587" s="34"/>
      <c r="BI587" s="34"/>
    </row>
    <row r="588" spans="1:61" ht="10" x14ac:dyDescent="0.2">
      <c r="A588" s="32"/>
      <c r="B588" s="34"/>
      <c r="C588" s="34"/>
      <c r="D588" s="51"/>
      <c r="E588" s="34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8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38"/>
      <c r="BF588" s="34"/>
      <c r="BG588" s="39"/>
      <c r="BH588" s="34"/>
      <c r="BI588" s="34"/>
    </row>
    <row r="589" spans="1:61" ht="10" x14ac:dyDescent="0.2">
      <c r="A589" s="32"/>
      <c r="B589" s="34"/>
      <c r="C589" s="34"/>
      <c r="D589" s="51"/>
      <c r="E589" s="34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8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38"/>
      <c r="BF589" s="34"/>
      <c r="BG589" s="39"/>
      <c r="BH589" s="34"/>
      <c r="BI589" s="34"/>
    </row>
    <row r="590" spans="1:61" ht="10" x14ac:dyDescent="0.2">
      <c r="A590" s="32"/>
      <c r="B590" s="34"/>
      <c r="C590" s="34"/>
      <c r="D590" s="51"/>
      <c r="E590" s="34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8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38"/>
      <c r="BF590" s="34"/>
      <c r="BG590" s="39"/>
      <c r="BH590" s="34"/>
      <c r="BI590" s="34"/>
    </row>
    <row r="591" spans="1:61" ht="10" x14ac:dyDescent="0.2">
      <c r="A591" s="32"/>
      <c r="B591" s="34"/>
      <c r="C591" s="34"/>
      <c r="D591" s="51"/>
      <c r="E591" s="34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8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38"/>
      <c r="BF591" s="34"/>
      <c r="BG591" s="39"/>
      <c r="BH591" s="34"/>
      <c r="BI591" s="34"/>
    </row>
    <row r="592" spans="1:61" ht="10" x14ac:dyDescent="0.2">
      <c r="A592" s="32"/>
      <c r="B592" s="34"/>
      <c r="C592" s="34"/>
      <c r="D592" s="51"/>
      <c r="E592" s="34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8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38"/>
      <c r="BF592" s="34"/>
      <c r="BG592" s="39"/>
      <c r="BH592" s="34"/>
      <c r="BI592" s="34"/>
    </row>
    <row r="593" spans="1:61" ht="10" x14ac:dyDescent="0.2">
      <c r="A593" s="32"/>
      <c r="B593" s="34"/>
      <c r="C593" s="34"/>
      <c r="D593" s="51"/>
      <c r="E593" s="34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8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38"/>
      <c r="BF593" s="34"/>
      <c r="BG593" s="39"/>
      <c r="BH593" s="34"/>
      <c r="BI593" s="34"/>
    </row>
    <row r="594" spans="1:61" ht="10" x14ac:dyDescent="0.2">
      <c r="A594" s="32"/>
      <c r="B594" s="34"/>
      <c r="C594" s="34"/>
      <c r="D594" s="51"/>
      <c r="E594" s="34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8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38"/>
      <c r="BF594" s="34"/>
      <c r="BG594" s="39"/>
      <c r="BH594" s="34"/>
      <c r="BI594" s="34"/>
    </row>
    <row r="595" spans="1:61" ht="10" x14ac:dyDescent="0.2">
      <c r="A595" s="32"/>
      <c r="B595" s="34"/>
      <c r="C595" s="34"/>
      <c r="D595" s="51"/>
      <c r="E595" s="34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8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38"/>
      <c r="BF595" s="34"/>
      <c r="BG595" s="39"/>
      <c r="BH595" s="34"/>
      <c r="BI595" s="34"/>
    </row>
    <row r="596" spans="1:61" ht="10" x14ac:dyDescent="0.2">
      <c r="A596" s="32"/>
      <c r="B596" s="34"/>
      <c r="C596" s="34"/>
      <c r="D596" s="51"/>
      <c r="E596" s="34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8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38"/>
      <c r="BF596" s="34"/>
      <c r="BG596" s="39"/>
      <c r="BH596" s="34"/>
      <c r="BI596" s="34"/>
    </row>
    <row r="597" spans="1:61" ht="10" x14ac:dyDescent="0.2">
      <c r="A597" s="32"/>
      <c r="B597" s="34"/>
      <c r="C597" s="34"/>
      <c r="D597" s="51"/>
      <c r="E597" s="34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8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38"/>
      <c r="BF597" s="34"/>
      <c r="BG597" s="39"/>
      <c r="BH597" s="34"/>
      <c r="BI597" s="34"/>
    </row>
    <row r="598" spans="1:61" ht="10" x14ac:dyDescent="0.2">
      <c r="A598" s="32"/>
      <c r="B598" s="34"/>
      <c r="C598" s="34"/>
      <c r="D598" s="51"/>
      <c r="E598" s="34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8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38"/>
      <c r="BF598" s="34"/>
      <c r="BG598" s="39"/>
      <c r="BH598" s="34"/>
      <c r="BI598" s="34"/>
    </row>
    <row r="599" spans="1:61" ht="10" x14ac:dyDescent="0.2">
      <c r="A599" s="32"/>
      <c r="B599" s="34"/>
      <c r="C599" s="34"/>
      <c r="D599" s="51"/>
      <c r="E599" s="34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8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38"/>
      <c r="BF599" s="34"/>
      <c r="BG599" s="39"/>
      <c r="BH599" s="34"/>
      <c r="BI599" s="34"/>
    </row>
    <row r="600" spans="1:61" ht="10" x14ac:dyDescent="0.2">
      <c r="A600" s="32"/>
      <c r="B600" s="34"/>
      <c r="C600" s="34"/>
      <c r="D600" s="51"/>
      <c r="E600" s="34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8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38"/>
      <c r="BF600" s="34"/>
      <c r="BG600" s="39"/>
      <c r="BH600" s="34"/>
      <c r="BI600" s="34"/>
    </row>
    <row r="601" spans="1:61" ht="10" x14ac:dyDescent="0.2">
      <c r="A601" s="32"/>
      <c r="B601" s="34"/>
      <c r="C601" s="34"/>
      <c r="D601" s="51"/>
      <c r="E601" s="34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8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38"/>
      <c r="BF601" s="34"/>
      <c r="BG601" s="39"/>
      <c r="BH601" s="34"/>
      <c r="BI601" s="34"/>
    </row>
    <row r="602" spans="1:61" ht="10" x14ac:dyDescent="0.2">
      <c r="A602" s="32"/>
      <c r="B602" s="34"/>
      <c r="C602" s="34"/>
      <c r="D602" s="51"/>
      <c r="E602" s="34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8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38"/>
      <c r="BF602" s="34"/>
      <c r="BG602" s="39"/>
      <c r="BH602" s="34"/>
      <c r="BI602" s="34"/>
    </row>
    <row r="603" spans="1:61" ht="10" x14ac:dyDescent="0.2">
      <c r="A603" s="32"/>
      <c r="B603" s="34"/>
      <c r="C603" s="34"/>
      <c r="D603" s="51"/>
      <c r="E603" s="34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8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38"/>
      <c r="BF603" s="34"/>
      <c r="BG603" s="39"/>
      <c r="BH603" s="34"/>
      <c r="BI603" s="34"/>
    </row>
    <row r="604" spans="1:61" ht="10" x14ac:dyDescent="0.2">
      <c r="A604" s="32"/>
      <c r="B604" s="34"/>
      <c r="C604" s="34"/>
      <c r="D604" s="51"/>
      <c r="E604" s="34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8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38"/>
      <c r="BF604" s="34"/>
      <c r="BG604" s="39"/>
      <c r="BH604" s="34"/>
      <c r="BI604" s="34"/>
    </row>
    <row r="605" spans="1:61" ht="10" x14ac:dyDescent="0.2">
      <c r="A605" s="32"/>
      <c r="B605" s="34"/>
      <c r="C605" s="34"/>
      <c r="D605" s="51"/>
      <c r="E605" s="34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8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38"/>
      <c r="BF605" s="34"/>
      <c r="BG605" s="39"/>
      <c r="BH605" s="34"/>
      <c r="BI605" s="34"/>
    </row>
    <row r="606" spans="1:61" ht="10" x14ac:dyDescent="0.2">
      <c r="A606" s="32"/>
      <c r="B606" s="34"/>
      <c r="C606" s="34"/>
      <c r="D606" s="51"/>
      <c r="E606" s="34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8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38"/>
      <c r="BF606" s="34"/>
      <c r="BG606" s="39"/>
      <c r="BH606" s="34"/>
      <c r="BI606" s="34"/>
    </row>
    <row r="607" spans="1:61" ht="10" x14ac:dyDescent="0.2">
      <c r="A607" s="32"/>
      <c r="B607" s="34"/>
      <c r="C607" s="34"/>
      <c r="D607" s="51"/>
      <c r="E607" s="34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8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38"/>
      <c r="BF607" s="34"/>
      <c r="BG607" s="39"/>
      <c r="BH607" s="34"/>
      <c r="BI607" s="34"/>
    </row>
    <row r="608" spans="1:61" ht="10" x14ac:dyDescent="0.2">
      <c r="A608" s="32"/>
      <c r="B608" s="34"/>
      <c r="C608" s="34"/>
      <c r="D608" s="51"/>
      <c r="E608" s="34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8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38"/>
      <c r="BF608" s="34"/>
      <c r="BG608" s="39"/>
      <c r="BH608" s="34"/>
      <c r="BI608" s="34"/>
    </row>
    <row r="609" spans="1:61" ht="10" x14ac:dyDescent="0.2">
      <c r="A609" s="32"/>
      <c r="B609" s="34"/>
      <c r="C609" s="34"/>
      <c r="D609" s="51"/>
      <c r="E609" s="34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8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38"/>
      <c r="BF609" s="34"/>
      <c r="BG609" s="39"/>
      <c r="BH609" s="34"/>
      <c r="BI609" s="34"/>
    </row>
    <row r="610" spans="1:61" ht="10" x14ac:dyDescent="0.2">
      <c r="A610" s="32"/>
      <c r="B610" s="34"/>
      <c r="C610" s="34"/>
      <c r="D610" s="51"/>
      <c r="E610" s="34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8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38"/>
      <c r="BF610" s="34"/>
      <c r="BG610" s="39"/>
      <c r="BH610" s="34"/>
      <c r="BI610" s="34"/>
    </row>
    <row r="611" spans="1:61" ht="10" x14ac:dyDescent="0.2">
      <c r="A611" s="32"/>
      <c r="B611" s="34"/>
      <c r="C611" s="34"/>
      <c r="D611" s="51"/>
      <c r="E611" s="34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8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38"/>
      <c r="BF611" s="34"/>
      <c r="BG611" s="39"/>
      <c r="BH611" s="34"/>
      <c r="BI611" s="34"/>
    </row>
    <row r="612" spans="1:61" ht="10" x14ac:dyDescent="0.2">
      <c r="A612" s="32"/>
      <c r="B612" s="34"/>
      <c r="C612" s="34"/>
      <c r="D612" s="51"/>
      <c r="E612" s="34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8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38"/>
      <c r="BF612" s="34"/>
      <c r="BG612" s="39"/>
      <c r="BH612" s="34"/>
      <c r="BI612" s="34"/>
    </row>
    <row r="613" spans="1:61" ht="10" x14ac:dyDescent="0.2">
      <c r="A613" s="32"/>
      <c r="B613" s="34"/>
      <c r="C613" s="34"/>
      <c r="D613" s="51"/>
      <c r="E613" s="34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8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38"/>
      <c r="BF613" s="34"/>
      <c r="BG613" s="39"/>
      <c r="BH613" s="34"/>
      <c r="BI613" s="34"/>
    </row>
    <row r="614" spans="1:61" ht="10" x14ac:dyDescent="0.2">
      <c r="A614" s="32"/>
      <c r="B614" s="34"/>
      <c r="C614" s="34"/>
      <c r="D614" s="51"/>
      <c r="E614" s="34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8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38"/>
      <c r="BF614" s="34"/>
      <c r="BG614" s="39"/>
      <c r="BH614" s="34"/>
      <c r="BI614" s="34"/>
    </row>
    <row r="615" spans="1:61" ht="10" x14ac:dyDescent="0.2">
      <c r="A615" s="32"/>
      <c r="B615" s="34"/>
      <c r="C615" s="34"/>
      <c r="D615" s="51"/>
      <c r="E615" s="34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8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38"/>
      <c r="BF615" s="34"/>
      <c r="BG615" s="39"/>
      <c r="BH615" s="34"/>
      <c r="BI615" s="34"/>
    </row>
    <row r="616" spans="1:61" ht="10" x14ac:dyDescent="0.2">
      <c r="A616" s="32"/>
      <c r="B616" s="34"/>
      <c r="C616" s="34"/>
      <c r="D616" s="51"/>
      <c r="E616" s="34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8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38"/>
      <c r="BF616" s="34"/>
      <c r="BG616" s="39"/>
      <c r="BH616" s="34"/>
      <c r="BI616" s="34"/>
    </row>
    <row r="617" spans="1:61" ht="10" x14ac:dyDescent="0.2">
      <c r="A617" s="32"/>
      <c r="B617" s="34"/>
      <c r="C617" s="34"/>
      <c r="D617" s="51"/>
      <c r="E617" s="34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8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38"/>
      <c r="BF617" s="34"/>
      <c r="BG617" s="39"/>
      <c r="BH617" s="34"/>
      <c r="BI617" s="34"/>
    </row>
    <row r="618" spans="1:61" ht="10" x14ac:dyDescent="0.2">
      <c r="A618" s="32"/>
      <c r="B618" s="34"/>
      <c r="C618" s="34"/>
      <c r="D618" s="51"/>
      <c r="E618" s="34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8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38"/>
      <c r="BF618" s="34"/>
      <c r="BG618" s="39"/>
      <c r="BH618" s="34"/>
      <c r="BI618" s="34"/>
    </row>
    <row r="619" spans="1:61" ht="10" x14ac:dyDescent="0.2">
      <c r="A619" s="32"/>
      <c r="B619" s="34"/>
      <c r="C619" s="34"/>
      <c r="D619" s="51"/>
      <c r="E619" s="34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8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38"/>
      <c r="BF619" s="34"/>
      <c r="BG619" s="39"/>
      <c r="BH619" s="34"/>
      <c r="BI619" s="34"/>
    </row>
    <row r="620" spans="1:61" ht="10" x14ac:dyDescent="0.2">
      <c r="A620" s="32"/>
      <c r="B620" s="34"/>
      <c r="C620" s="34"/>
      <c r="D620" s="51"/>
      <c r="E620" s="34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8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38"/>
      <c r="BF620" s="34"/>
      <c r="BG620" s="39"/>
      <c r="BH620" s="34"/>
      <c r="BI620" s="34"/>
    </row>
    <row r="621" spans="1:61" ht="10" x14ac:dyDescent="0.2">
      <c r="A621" s="32"/>
      <c r="B621" s="34"/>
      <c r="C621" s="34"/>
      <c r="D621" s="51"/>
      <c r="E621" s="34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8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38"/>
      <c r="BF621" s="34"/>
      <c r="BG621" s="39"/>
      <c r="BH621" s="34"/>
      <c r="BI621" s="34"/>
    </row>
    <row r="622" spans="1:61" ht="10" x14ac:dyDescent="0.2">
      <c r="A622" s="32"/>
      <c r="B622" s="34"/>
      <c r="C622" s="34"/>
      <c r="D622" s="51"/>
      <c r="E622" s="34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8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38"/>
      <c r="BF622" s="34"/>
      <c r="BG622" s="39"/>
      <c r="BH622" s="34"/>
      <c r="BI622" s="34"/>
    </row>
    <row r="623" spans="1:61" ht="10" x14ac:dyDescent="0.2">
      <c r="A623" s="32"/>
      <c r="B623" s="34"/>
      <c r="C623" s="34"/>
      <c r="D623" s="51"/>
      <c r="E623" s="34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8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38"/>
      <c r="BF623" s="34"/>
      <c r="BG623" s="39"/>
      <c r="BH623" s="34"/>
      <c r="BI623" s="34"/>
    </row>
    <row r="624" spans="1:61" ht="10" x14ac:dyDescent="0.2">
      <c r="A624" s="32"/>
      <c r="B624" s="34"/>
      <c r="C624" s="34"/>
      <c r="D624" s="51"/>
      <c r="E624" s="34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8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38"/>
      <c r="BF624" s="34"/>
      <c r="BG624" s="39"/>
      <c r="BH624" s="34"/>
      <c r="BI624" s="34"/>
    </row>
    <row r="625" spans="1:61" x14ac:dyDescent="0.3">
      <c r="A625" s="32"/>
      <c r="B625" s="34"/>
      <c r="C625" s="34"/>
      <c r="D625" s="51"/>
      <c r="E625" s="34"/>
      <c r="F625" s="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8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38"/>
      <c r="BF625" s="34"/>
      <c r="BG625" s="39"/>
      <c r="BH625" s="34"/>
      <c r="BI625" s="34"/>
    </row>
    <row r="626" spans="1:61" x14ac:dyDescent="0.3">
      <c r="A626" s="32"/>
      <c r="B626" s="34"/>
      <c r="C626" s="34"/>
      <c r="D626" s="51"/>
      <c r="E626" s="34"/>
      <c r="F626" s="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8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38"/>
      <c r="BF626" s="34"/>
      <c r="BG626" s="39"/>
      <c r="BH626" s="34"/>
      <c r="BI626" s="34"/>
    </row>
    <row r="627" spans="1:61" x14ac:dyDescent="0.3">
      <c r="A627" s="32"/>
      <c r="B627" s="34"/>
      <c r="C627" s="34"/>
      <c r="D627" s="51"/>
      <c r="E627" s="34"/>
      <c r="F627" s="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8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38"/>
      <c r="BF627" s="34"/>
      <c r="BG627" s="39"/>
      <c r="BH627" s="34"/>
      <c r="BI627" s="34"/>
    </row>
    <row r="628" spans="1:61" x14ac:dyDescent="0.3">
      <c r="A628" s="32"/>
      <c r="B628" s="34"/>
      <c r="C628" s="34"/>
      <c r="D628" s="51"/>
      <c r="E628" s="34"/>
      <c r="F628" s="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8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38"/>
      <c r="BF628" s="34"/>
      <c r="BG628" s="39"/>
      <c r="BH628" s="34"/>
      <c r="BI628" s="34"/>
    </row>
    <row r="629" spans="1:61" x14ac:dyDescent="0.3">
      <c r="A629" s="32"/>
      <c r="B629" s="34"/>
      <c r="C629" s="34"/>
      <c r="D629" s="51"/>
      <c r="E629" s="34"/>
      <c r="F629" s="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8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38"/>
      <c r="BF629" s="34"/>
      <c r="BG629" s="39"/>
      <c r="BH629" s="34"/>
      <c r="BI629" s="34"/>
    </row>
    <row r="630" spans="1:61" x14ac:dyDescent="0.3">
      <c r="A630" s="32"/>
      <c r="B630" s="34"/>
      <c r="C630" s="34"/>
      <c r="D630" s="51"/>
      <c r="E630" s="34"/>
      <c r="F630" s="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8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38"/>
      <c r="BF630" s="34"/>
      <c r="BG630" s="39"/>
      <c r="BH630" s="34"/>
      <c r="BI630" s="34"/>
    </row>
    <row r="631" spans="1:61" x14ac:dyDescent="0.3">
      <c r="A631" s="32"/>
      <c r="B631" s="34"/>
      <c r="C631" s="34"/>
      <c r="D631" s="51"/>
      <c r="E631" s="34"/>
      <c r="F631" s="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8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38"/>
      <c r="BF631" s="34"/>
      <c r="BG631" s="39"/>
      <c r="BH631" s="34"/>
      <c r="BI631" s="34"/>
    </row>
    <row r="632" spans="1:61" x14ac:dyDescent="0.3">
      <c r="A632" s="32"/>
      <c r="B632" s="34"/>
      <c r="C632" s="34"/>
      <c r="D632" s="51"/>
      <c r="E632" s="34"/>
      <c r="F632" s="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8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38"/>
      <c r="BF632" s="34"/>
      <c r="BG632" s="39"/>
      <c r="BH632" s="34"/>
      <c r="BI632" s="34"/>
    </row>
    <row r="633" spans="1:61" x14ac:dyDescent="0.3">
      <c r="A633" s="32"/>
      <c r="B633" s="34"/>
      <c r="C633" s="34"/>
      <c r="D633" s="51"/>
      <c r="E633" s="34"/>
      <c r="F633" s="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8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38"/>
      <c r="BF633" s="34"/>
      <c r="BG633" s="39"/>
      <c r="BH633" s="34"/>
      <c r="BI633" s="34"/>
    </row>
    <row r="634" spans="1:61" x14ac:dyDescent="0.3">
      <c r="A634" s="32"/>
      <c r="B634" s="34"/>
      <c r="C634" s="34"/>
      <c r="D634" s="51"/>
      <c r="E634" s="34"/>
      <c r="F634" s="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8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38"/>
      <c r="BF634" s="34"/>
      <c r="BG634" s="39"/>
      <c r="BH634" s="34"/>
      <c r="BI634" s="34"/>
    </row>
    <row r="635" spans="1:61" x14ac:dyDescent="0.3">
      <c r="A635" s="32"/>
      <c r="B635" s="34"/>
      <c r="C635" s="34"/>
      <c r="D635" s="51"/>
      <c r="E635" s="34"/>
      <c r="F635" s="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8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38"/>
      <c r="BF635" s="34"/>
      <c r="BG635" s="39"/>
      <c r="BH635" s="34"/>
      <c r="BI635" s="34"/>
    </row>
    <row r="636" spans="1:61" x14ac:dyDescent="0.3">
      <c r="A636" s="32"/>
      <c r="B636" s="34"/>
      <c r="C636" s="34"/>
      <c r="D636" s="51"/>
      <c r="E636" s="34"/>
      <c r="F636" s="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8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38"/>
      <c r="BF636" s="34"/>
      <c r="BG636" s="39"/>
      <c r="BH636" s="34"/>
      <c r="BI636" s="34"/>
    </row>
    <row r="637" spans="1:61" x14ac:dyDescent="0.3">
      <c r="A637" s="32"/>
      <c r="B637" s="34"/>
      <c r="C637" s="34"/>
      <c r="D637" s="51"/>
      <c r="E637" s="34"/>
      <c r="F637" s="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8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38"/>
      <c r="BF637" s="34"/>
      <c r="BG637" s="39"/>
      <c r="BH637" s="34"/>
      <c r="BI637" s="34"/>
    </row>
    <row r="638" spans="1:61" x14ac:dyDescent="0.3">
      <c r="A638" s="32"/>
      <c r="B638" s="34"/>
      <c r="C638" s="34"/>
      <c r="D638" s="51"/>
      <c r="E638" s="34"/>
      <c r="F638" s="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8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38"/>
      <c r="BF638" s="34"/>
      <c r="BG638" s="39"/>
      <c r="BH638" s="34"/>
      <c r="BI638" s="34"/>
    </row>
    <row r="639" spans="1:61" x14ac:dyDescent="0.3">
      <c r="A639" s="32"/>
      <c r="B639" s="34"/>
      <c r="C639" s="34"/>
      <c r="D639" s="51"/>
      <c r="E639" s="34"/>
      <c r="F639" s="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8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38"/>
      <c r="BF639" s="34"/>
      <c r="BG639" s="39"/>
      <c r="BH639" s="34"/>
      <c r="BI639" s="34"/>
    </row>
    <row r="640" spans="1:61" x14ac:dyDescent="0.3">
      <c r="A640" s="32"/>
      <c r="B640" s="34"/>
      <c r="C640" s="34"/>
      <c r="D640" s="51"/>
      <c r="E640" s="34"/>
      <c r="F640" s="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8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38"/>
      <c r="BF640" s="34"/>
      <c r="BG640" s="39"/>
      <c r="BH640" s="34"/>
      <c r="BI640" s="34"/>
    </row>
    <row r="641" spans="1:61" x14ac:dyDescent="0.3">
      <c r="A641" s="32"/>
      <c r="B641" s="34"/>
      <c r="C641" s="34"/>
      <c r="D641" s="51"/>
      <c r="E641" s="34"/>
      <c r="F641" s="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8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38"/>
      <c r="BF641" s="34"/>
      <c r="BG641" s="39"/>
      <c r="BH641" s="34"/>
      <c r="BI641" s="34"/>
    </row>
    <row r="642" spans="1:61" x14ac:dyDescent="0.3">
      <c r="A642" s="32"/>
      <c r="B642" s="34"/>
      <c r="C642" s="34"/>
      <c r="D642" s="51"/>
      <c r="E642" s="34"/>
      <c r="F642" s="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8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38"/>
      <c r="BF642" s="34"/>
      <c r="BG642" s="39"/>
      <c r="BH642" s="34"/>
      <c r="BI642" s="34"/>
    </row>
    <row r="643" spans="1:61" x14ac:dyDescent="0.3">
      <c r="A643" s="32"/>
      <c r="B643" s="34"/>
      <c r="C643" s="34"/>
      <c r="D643" s="51"/>
      <c r="E643" s="34"/>
      <c r="F643" s="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8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38"/>
      <c r="BF643" s="34"/>
      <c r="BG643" s="39"/>
      <c r="BH643" s="34"/>
      <c r="BI643" s="34"/>
    </row>
    <row r="644" spans="1:61" x14ac:dyDescent="0.3">
      <c r="A644" s="32"/>
      <c r="B644" s="34"/>
      <c r="C644" s="34"/>
      <c r="D644" s="51"/>
      <c r="E644" s="34"/>
      <c r="F644" s="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8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38"/>
      <c r="BF644" s="34"/>
      <c r="BG644" s="39"/>
      <c r="BH644" s="34"/>
      <c r="BI644" s="34"/>
    </row>
    <row r="645" spans="1:61" x14ac:dyDescent="0.3">
      <c r="A645" s="32"/>
      <c r="B645" s="34"/>
      <c r="C645" s="34"/>
      <c r="D645" s="51"/>
      <c r="E645" s="34"/>
      <c r="F645" s="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8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38"/>
      <c r="BF645" s="34"/>
      <c r="BG645" s="39"/>
      <c r="BH645" s="34"/>
      <c r="BI645" s="34"/>
    </row>
    <row r="646" spans="1:61" x14ac:dyDescent="0.3">
      <c r="A646" s="32"/>
      <c r="B646" s="34"/>
      <c r="C646" s="34"/>
      <c r="D646" s="51"/>
      <c r="E646" s="34"/>
      <c r="F646" s="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8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38"/>
      <c r="BF646" s="34"/>
      <c r="BG646" s="39"/>
      <c r="BH646" s="34"/>
      <c r="BI646" s="34"/>
    </row>
    <row r="647" spans="1:61" x14ac:dyDescent="0.3">
      <c r="A647" s="32"/>
      <c r="B647" s="34"/>
      <c r="C647" s="34"/>
      <c r="D647" s="51"/>
      <c r="E647" s="34"/>
      <c r="F647" s="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8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38"/>
      <c r="BF647" s="34"/>
      <c r="BG647" s="39"/>
      <c r="BH647" s="34"/>
      <c r="BI647" s="34"/>
    </row>
    <row r="648" spans="1:61" x14ac:dyDescent="0.3">
      <c r="A648" s="32"/>
      <c r="B648" s="34"/>
      <c r="C648" s="34"/>
      <c r="D648" s="51"/>
      <c r="E648" s="34"/>
      <c r="F648" s="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8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38"/>
      <c r="BF648" s="34"/>
      <c r="BG648" s="39"/>
      <c r="BH648" s="34"/>
      <c r="BI648" s="34"/>
    </row>
    <row r="649" spans="1:61" x14ac:dyDescent="0.3">
      <c r="A649" s="32"/>
      <c r="B649" s="34"/>
      <c r="C649" s="34"/>
      <c r="D649" s="51"/>
      <c r="E649" s="34"/>
      <c r="F649" s="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8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38"/>
      <c r="BF649" s="34"/>
      <c r="BG649" s="39"/>
      <c r="BH649" s="34"/>
      <c r="BI649" s="34"/>
    </row>
    <row r="650" spans="1:61" x14ac:dyDescent="0.3">
      <c r="A650" s="32"/>
      <c r="B650" s="34"/>
      <c r="C650" s="34"/>
      <c r="D650" s="51"/>
      <c r="E650" s="34"/>
      <c r="F650" s="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8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38"/>
      <c r="BF650" s="34"/>
      <c r="BG650" s="39"/>
      <c r="BH650" s="34"/>
      <c r="BI650" s="34"/>
    </row>
    <row r="651" spans="1:61" x14ac:dyDescent="0.3">
      <c r="A651" s="32"/>
      <c r="B651" s="34"/>
      <c r="C651" s="34"/>
      <c r="D651" s="51"/>
      <c r="E651" s="34"/>
      <c r="F651" s="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8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38"/>
      <c r="BF651" s="34"/>
      <c r="BG651" s="39"/>
      <c r="BH651" s="34"/>
      <c r="BI651" s="34"/>
    </row>
    <row r="652" spans="1:61" x14ac:dyDescent="0.3">
      <c r="A652" s="32"/>
      <c r="B652" s="34"/>
      <c r="C652" s="34"/>
      <c r="D652" s="51"/>
      <c r="E652" s="34"/>
      <c r="F652" s="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8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38"/>
      <c r="BF652" s="34"/>
      <c r="BG652" s="39"/>
      <c r="BH652" s="34"/>
      <c r="BI652" s="34"/>
    </row>
    <row r="653" spans="1:61" x14ac:dyDescent="0.3">
      <c r="A653" s="32"/>
      <c r="B653" s="34"/>
      <c r="C653" s="34"/>
      <c r="D653" s="51"/>
      <c r="E653" s="34"/>
      <c r="F653" s="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8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38"/>
      <c r="BF653" s="34"/>
      <c r="BG653" s="39"/>
      <c r="BH653" s="34"/>
      <c r="BI653" s="34"/>
    </row>
    <row r="654" spans="1:61" x14ac:dyDescent="0.3">
      <c r="A654" s="32"/>
      <c r="B654" s="34"/>
      <c r="C654" s="34"/>
      <c r="D654" s="51"/>
      <c r="E654" s="34"/>
      <c r="F654" s="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8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38"/>
      <c r="BF654" s="34"/>
      <c r="BG654" s="39"/>
      <c r="BH654" s="34"/>
      <c r="BI654" s="34"/>
    </row>
    <row r="655" spans="1:61" x14ac:dyDescent="0.3">
      <c r="A655" s="32"/>
      <c r="B655" s="34"/>
      <c r="C655" s="34"/>
      <c r="D655" s="51"/>
      <c r="E655" s="34"/>
      <c r="F655" s="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8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38"/>
      <c r="BF655" s="34"/>
      <c r="BG655" s="39"/>
      <c r="BH655" s="34"/>
      <c r="BI655" s="34"/>
    </row>
    <row r="656" spans="1:61" x14ac:dyDescent="0.3">
      <c r="A656" s="32"/>
      <c r="B656" s="34"/>
      <c r="C656" s="34"/>
      <c r="D656" s="51"/>
      <c r="E656" s="34"/>
      <c r="F656" s="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8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38"/>
      <c r="BF656" s="34"/>
      <c r="BG656" s="39"/>
      <c r="BH656" s="34"/>
      <c r="BI656" s="34"/>
    </row>
    <row r="657" spans="1:61" x14ac:dyDescent="0.3">
      <c r="A657" s="32"/>
      <c r="B657" s="34"/>
      <c r="C657" s="34"/>
      <c r="D657" s="51"/>
      <c r="E657" s="34"/>
      <c r="F657" s="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8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38"/>
      <c r="BF657" s="34"/>
      <c r="BG657" s="39"/>
      <c r="BH657" s="34"/>
      <c r="BI657" s="34"/>
    </row>
    <row r="658" spans="1:61" x14ac:dyDescent="0.3">
      <c r="A658" s="32"/>
      <c r="B658" s="34"/>
      <c r="C658" s="34"/>
      <c r="D658" s="51"/>
      <c r="E658" s="34"/>
      <c r="F658" s="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8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38"/>
      <c r="BF658" s="34"/>
      <c r="BG658" s="39"/>
      <c r="BH658" s="34"/>
      <c r="BI658" s="34"/>
    </row>
    <row r="659" spans="1:61" x14ac:dyDescent="0.3">
      <c r="A659" s="32"/>
      <c r="B659" s="34"/>
      <c r="C659" s="34"/>
      <c r="D659" s="51"/>
      <c r="E659" s="34"/>
      <c r="F659" s="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8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38"/>
      <c r="BF659" s="34"/>
      <c r="BG659" s="39"/>
      <c r="BH659" s="34"/>
      <c r="BI659" s="34"/>
    </row>
    <row r="660" spans="1:61" x14ac:dyDescent="0.3">
      <c r="A660" s="32"/>
      <c r="B660" s="34"/>
      <c r="C660" s="34"/>
      <c r="D660" s="51"/>
      <c r="E660" s="34"/>
      <c r="F660" s="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8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38"/>
      <c r="BF660" s="34"/>
      <c r="BG660" s="39"/>
      <c r="BH660" s="34"/>
      <c r="BI660" s="34"/>
    </row>
    <row r="661" spans="1:61" x14ac:dyDescent="0.3">
      <c r="A661" s="32"/>
      <c r="B661" s="34"/>
      <c r="C661" s="34"/>
      <c r="D661" s="51"/>
      <c r="E661" s="34"/>
      <c r="F661" s="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8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38"/>
      <c r="BF661" s="34"/>
      <c r="BG661" s="39"/>
      <c r="BH661" s="34"/>
      <c r="BI661" s="34"/>
    </row>
    <row r="662" spans="1:61" x14ac:dyDescent="0.3">
      <c r="A662" s="32"/>
      <c r="B662" s="34"/>
      <c r="C662" s="34"/>
      <c r="D662" s="51"/>
      <c r="E662" s="34"/>
      <c r="F662" s="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8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38"/>
      <c r="BF662" s="34"/>
      <c r="BG662" s="39"/>
      <c r="BH662" s="34"/>
      <c r="BI662" s="34"/>
    </row>
    <row r="663" spans="1:61" x14ac:dyDescent="0.3">
      <c r="A663" s="32"/>
      <c r="B663" s="34"/>
      <c r="C663" s="34"/>
      <c r="D663" s="51"/>
      <c r="E663" s="34"/>
      <c r="F663" s="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8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38"/>
      <c r="BF663" s="34"/>
      <c r="BG663" s="39"/>
      <c r="BH663" s="34"/>
      <c r="BI663" s="34"/>
    </row>
    <row r="664" spans="1:61" x14ac:dyDescent="0.3">
      <c r="A664" s="32"/>
      <c r="B664" s="34"/>
      <c r="C664" s="34"/>
      <c r="D664" s="51"/>
      <c r="E664" s="34"/>
      <c r="F664" s="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8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38"/>
      <c r="BF664" s="34"/>
      <c r="BG664" s="39"/>
      <c r="BH664" s="34"/>
      <c r="BI664" s="34"/>
    </row>
    <row r="665" spans="1:61" x14ac:dyDescent="0.3">
      <c r="A665" s="32"/>
      <c r="B665" s="34"/>
      <c r="C665" s="34"/>
      <c r="D665" s="51"/>
      <c r="E665" s="34"/>
      <c r="F665" s="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8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38"/>
      <c r="BF665" s="34"/>
      <c r="BG665" s="39"/>
      <c r="BH665" s="34"/>
      <c r="BI665" s="34"/>
    </row>
    <row r="666" spans="1:61" x14ac:dyDescent="0.3">
      <c r="A666" s="32"/>
      <c r="B666" s="34"/>
      <c r="C666" s="34"/>
      <c r="D666" s="51"/>
      <c r="E666" s="34"/>
      <c r="F666" s="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8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38"/>
      <c r="BF666" s="34"/>
      <c r="BG666" s="39"/>
      <c r="BH666" s="34"/>
      <c r="BI666" s="34"/>
    </row>
    <row r="667" spans="1:61" x14ac:dyDescent="0.3">
      <c r="A667" s="32"/>
      <c r="B667" s="34"/>
      <c r="C667" s="34"/>
      <c r="D667" s="51"/>
      <c r="E667" s="34"/>
      <c r="F667" s="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8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38"/>
      <c r="BF667" s="34"/>
      <c r="BG667" s="39"/>
      <c r="BH667" s="34"/>
      <c r="BI667" s="34"/>
    </row>
    <row r="668" spans="1:61" x14ac:dyDescent="0.3">
      <c r="A668" s="32"/>
      <c r="B668" s="34"/>
      <c r="C668" s="34"/>
      <c r="D668" s="51"/>
      <c r="E668" s="34"/>
      <c r="F668" s="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8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38"/>
      <c r="BF668" s="34"/>
      <c r="BG668" s="39"/>
      <c r="BH668" s="34"/>
      <c r="BI668" s="34"/>
    </row>
    <row r="669" spans="1:61" x14ac:dyDescent="0.3">
      <c r="A669" s="32"/>
      <c r="B669" s="34"/>
      <c r="C669" s="34"/>
      <c r="D669" s="51"/>
      <c r="E669" s="34"/>
      <c r="F669" s="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8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38"/>
      <c r="BF669" s="34"/>
      <c r="BG669" s="39"/>
      <c r="BH669" s="34"/>
      <c r="BI669" s="34"/>
    </row>
    <row r="670" spans="1:61" x14ac:dyDescent="0.3">
      <c r="A670" s="32"/>
      <c r="B670" s="34"/>
      <c r="C670" s="34"/>
      <c r="D670" s="51"/>
      <c r="E670" s="34"/>
      <c r="F670" s="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8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38"/>
      <c r="BF670" s="34"/>
      <c r="BG670" s="39"/>
      <c r="BH670" s="34"/>
      <c r="BI670" s="34"/>
    </row>
    <row r="671" spans="1:61" x14ac:dyDescent="0.3">
      <c r="A671" s="32"/>
      <c r="B671" s="34"/>
      <c r="C671" s="34"/>
      <c r="D671" s="51"/>
      <c r="E671" s="34"/>
      <c r="F671" s="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8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38"/>
      <c r="BF671" s="34"/>
      <c r="BG671" s="39"/>
      <c r="BH671" s="34"/>
      <c r="BI671" s="34"/>
    </row>
    <row r="672" spans="1:61" x14ac:dyDescent="0.3">
      <c r="A672" s="32"/>
      <c r="B672" s="34"/>
      <c r="C672" s="34"/>
      <c r="D672" s="51"/>
      <c r="E672" s="34"/>
      <c r="F672" s="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8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38"/>
      <c r="BF672" s="34"/>
      <c r="BG672" s="39"/>
      <c r="BH672" s="34"/>
      <c r="BI672" s="34"/>
    </row>
    <row r="673" spans="1:61" x14ac:dyDescent="0.3">
      <c r="A673" s="32"/>
      <c r="B673" s="34"/>
      <c r="C673" s="34"/>
      <c r="D673" s="51"/>
      <c r="E673" s="34"/>
      <c r="F673" s="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8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38"/>
      <c r="BF673" s="34"/>
      <c r="BG673" s="39"/>
      <c r="BH673" s="34"/>
      <c r="BI673" s="34"/>
    </row>
    <row r="674" spans="1:61" x14ac:dyDescent="0.3">
      <c r="A674" s="32"/>
      <c r="B674" s="34"/>
      <c r="C674" s="34"/>
      <c r="D674" s="51"/>
      <c r="E674" s="34"/>
      <c r="F674" s="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8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38"/>
      <c r="BF674" s="34"/>
      <c r="BG674" s="39"/>
      <c r="BH674" s="34"/>
      <c r="BI674" s="34"/>
    </row>
    <row r="675" spans="1:61" x14ac:dyDescent="0.3">
      <c r="A675" s="32"/>
      <c r="B675" s="34"/>
      <c r="C675" s="34"/>
      <c r="D675" s="51"/>
      <c r="E675" s="34"/>
      <c r="F675" s="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8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38"/>
      <c r="BF675" s="34"/>
      <c r="BG675" s="39"/>
      <c r="BH675" s="34"/>
      <c r="BI675" s="34"/>
    </row>
    <row r="676" spans="1:61" x14ac:dyDescent="0.3">
      <c r="A676" s="32"/>
      <c r="B676" s="34"/>
      <c r="C676" s="34"/>
      <c r="D676" s="51"/>
      <c r="E676" s="34"/>
      <c r="F676" s="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8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38"/>
      <c r="BF676" s="34"/>
      <c r="BG676" s="39"/>
      <c r="BH676" s="34"/>
      <c r="BI676" s="34"/>
    </row>
    <row r="677" spans="1:61" x14ac:dyDescent="0.3">
      <c r="A677" s="32"/>
      <c r="B677" s="34"/>
      <c r="C677" s="34"/>
      <c r="D677" s="51"/>
      <c r="E677" s="34"/>
      <c r="F677" s="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8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38"/>
      <c r="BF677" s="34"/>
      <c r="BG677" s="39"/>
      <c r="BH677" s="34"/>
      <c r="BI677" s="34"/>
    </row>
    <row r="678" spans="1:61" x14ac:dyDescent="0.3">
      <c r="A678" s="32"/>
      <c r="B678" s="34"/>
      <c r="C678" s="34"/>
      <c r="D678" s="51"/>
      <c r="E678" s="34"/>
      <c r="F678" s="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8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38"/>
      <c r="BF678" s="34"/>
      <c r="BG678" s="39"/>
      <c r="BH678" s="34"/>
      <c r="BI678" s="34"/>
    </row>
    <row r="679" spans="1:61" x14ac:dyDescent="0.3">
      <c r="A679" s="32"/>
      <c r="B679" s="34"/>
      <c r="C679" s="34"/>
      <c r="D679" s="51"/>
      <c r="E679" s="34"/>
      <c r="F679" s="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8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38"/>
      <c r="BF679" s="34"/>
      <c r="BG679" s="39"/>
      <c r="BH679" s="34"/>
      <c r="BI679" s="34"/>
    </row>
    <row r="680" spans="1:61" x14ac:dyDescent="0.3">
      <c r="A680" s="32"/>
      <c r="B680" s="34"/>
      <c r="C680" s="34"/>
      <c r="D680" s="51"/>
      <c r="E680" s="34"/>
      <c r="F680" s="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8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38"/>
      <c r="BF680" s="34"/>
      <c r="BG680" s="39"/>
      <c r="BH680" s="34"/>
      <c r="BI680" s="34"/>
    </row>
    <row r="681" spans="1:61" x14ac:dyDescent="0.3">
      <c r="A681" s="32"/>
      <c r="B681" s="34"/>
      <c r="C681" s="34"/>
      <c r="D681" s="51"/>
      <c r="E681" s="34"/>
      <c r="F681" s="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8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38"/>
      <c r="BF681" s="34"/>
      <c r="BG681" s="39"/>
      <c r="BH681" s="34"/>
      <c r="BI681" s="34"/>
    </row>
    <row r="682" spans="1:61" x14ac:dyDescent="0.3">
      <c r="A682" s="32"/>
      <c r="B682" s="34"/>
      <c r="C682" s="34"/>
      <c r="D682" s="51"/>
      <c r="E682" s="34"/>
      <c r="F682" s="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8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38"/>
      <c r="BF682" s="34"/>
      <c r="BG682" s="39"/>
      <c r="BH682" s="34"/>
      <c r="BI682" s="34"/>
    </row>
    <row r="683" spans="1:61" x14ac:dyDescent="0.3">
      <c r="A683" s="32"/>
      <c r="B683" s="34"/>
      <c r="C683" s="34"/>
      <c r="D683" s="51"/>
      <c r="E683" s="34"/>
      <c r="F683" s="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8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38"/>
      <c r="BF683" s="34"/>
      <c r="BG683" s="39"/>
      <c r="BH683" s="34"/>
      <c r="BI683" s="34"/>
    </row>
    <row r="684" spans="1:61" x14ac:dyDescent="0.3">
      <c r="A684" s="32"/>
      <c r="B684" s="34"/>
      <c r="C684" s="34"/>
      <c r="D684" s="51"/>
      <c r="E684" s="34"/>
      <c r="F684" s="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8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38"/>
      <c r="BF684" s="34"/>
      <c r="BG684" s="39"/>
      <c r="BH684" s="34"/>
      <c r="BI684" s="34"/>
    </row>
    <row r="685" spans="1:61" x14ac:dyDescent="0.3">
      <c r="A685" s="32"/>
      <c r="B685" s="34"/>
      <c r="C685" s="34"/>
      <c r="D685" s="51"/>
      <c r="E685" s="34"/>
      <c r="F685" s="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8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38"/>
      <c r="BF685" s="34"/>
      <c r="BG685" s="39"/>
      <c r="BH685" s="34"/>
      <c r="BI685" s="34"/>
    </row>
    <row r="686" spans="1:61" x14ac:dyDescent="0.3">
      <c r="A686" s="32"/>
      <c r="B686" s="34"/>
      <c r="C686" s="34"/>
      <c r="D686" s="51"/>
      <c r="E686" s="34"/>
      <c r="F686" s="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8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38"/>
      <c r="BF686" s="34"/>
      <c r="BG686" s="39"/>
      <c r="BH686" s="34"/>
      <c r="BI686" s="34"/>
    </row>
    <row r="687" spans="1:61" x14ac:dyDescent="0.3">
      <c r="A687" s="32"/>
      <c r="B687" s="34"/>
      <c r="C687" s="34"/>
      <c r="D687" s="51"/>
      <c r="E687" s="34"/>
      <c r="F687" s="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8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38"/>
      <c r="BF687" s="34"/>
      <c r="BG687" s="39"/>
      <c r="BH687" s="34"/>
      <c r="BI687" s="34"/>
    </row>
    <row r="688" spans="1:61" x14ac:dyDescent="0.3">
      <c r="A688" s="32"/>
      <c r="B688" s="34"/>
      <c r="C688" s="34"/>
      <c r="D688" s="51"/>
      <c r="E688" s="34"/>
      <c r="F688" s="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8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38"/>
      <c r="BF688" s="34"/>
      <c r="BG688" s="39"/>
      <c r="BH688" s="34"/>
      <c r="BI688" s="34"/>
    </row>
    <row r="689" spans="1:61" x14ac:dyDescent="0.3">
      <c r="A689" s="32"/>
      <c r="B689" s="34"/>
      <c r="C689" s="34"/>
      <c r="D689" s="51"/>
      <c r="E689" s="34"/>
      <c r="F689" s="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8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38"/>
      <c r="BF689" s="34"/>
      <c r="BG689" s="39"/>
      <c r="BH689" s="34"/>
      <c r="BI689" s="34"/>
    </row>
    <row r="690" spans="1:61" x14ac:dyDescent="0.3">
      <c r="A690" s="32"/>
      <c r="B690" s="34"/>
      <c r="C690" s="34"/>
      <c r="D690" s="51"/>
      <c r="E690" s="34"/>
      <c r="F690" s="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8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38"/>
      <c r="BF690" s="34"/>
      <c r="BG690" s="39"/>
      <c r="BH690" s="34"/>
      <c r="BI690" s="34"/>
    </row>
    <row r="691" spans="1:61" x14ac:dyDescent="0.3">
      <c r="A691" s="32"/>
      <c r="B691" s="34"/>
      <c r="C691" s="34"/>
      <c r="D691" s="51"/>
      <c r="E691" s="34"/>
      <c r="F691" s="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8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38"/>
      <c r="BF691" s="34"/>
      <c r="BG691" s="39"/>
      <c r="BH691" s="34"/>
      <c r="BI691" s="34"/>
    </row>
    <row r="692" spans="1:61" x14ac:dyDescent="0.3">
      <c r="A692" s="32"/>
      <c r="B692" s="34"/>
      <c r="C692" s="34"/>
      <c r="D692" s="51"/>
      <c r="E692" s="34"/>
      <c r="F692" s="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8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38"/>
      <c r="BF692" s="34"/>
      <c r="BG692" s="39"/>
      <c r="BH692" s="34"/>
      <c r="BI692" s="34"/>
    </row>
    <row r="693" spans="1:61" x14ac:dyDescent="0.3">
      <c r="A693" s="32"/>
      <c r="B693" s="34"/>
      <c r="C693" s="34"/>
      <c r="D693" s="51"/>
      <c r="E693" s="34"/>
      <c r="F693" s="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8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38"/>
      <c r="BF693" s="34"/>
      <c r="BG693" s="39"/>
      <c r="BH693" s="34"/>
      <c r="BI693" s="34"/>
    </row>
    <row r="694" spans="1:61" x14ac:dyDescent="0.3">
      <c r="A694" s="32"/>
      <c r="B694" s="34"/>
      <c r="C694" s="34"/>
      <c r="D694" s="51"/>
      <c r="E694" s="34"/>
      <c r="F694" s="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8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38"/>
      <c r="BF694" s="34"/>
      <c r="BG694" s="39"/>
      <c r="BH694" s="34"/>
      <c r="BI694" s="34"/>
    </row>
    <row r="695" spans="1:61" x14ac:dyDescent="0.3">
      <c r="A695" s="32"/>
      <c r="B695" s="34"/>
      <c r="C695" s="34"/>
      <c r="D695" s="51"/>
      <c r="E695" s="34"/>
      <c r="F695" s="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8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38"/>
      <c r="BF695" s="34"/>
      <c r="BG695" s="39"/>
      <c r="BH695" s="34"/>
      <c r="BI695" s="34"/>
    </row>
    <row r="696" spans="1:61" x14ac:dyDescent="0.3">
      <c r="A696" s="32"/>
      <c r="B696" s="34"/>
      <c r="C696" s="34"/>
      <c r="D696" s="51"/>
      <c r="E696" s="34"/>
      <c r="F696" s="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8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38"/>
      <c r="BF696" s="34"/>
      <c r="BG696" s="39"/>
      <c r="BH696" s="34"/>
      <c r="BI696" s="34"/>
    </row>
    <row r="697" spans="1:61" x14ac:dyDescent="0.3">
      <c r="A697" s="32"/>
      <c r="B697" s="34"/>
      <c r="C697" s="34"/>
      <c r="D697" s="51"/>
      <c r="E697" s="34"/>
      <c r="F697" s="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8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38"/>
      <c r="BF697" s="34"/>
      <c r="BG697" s="39"/>
      <c r="BH697" s="34"/>
      <c r="BI697" s="34"/>
    </row>
    <row r="698" spans="1:61" x14ac:dyDescent="0.3">
      <c r="A698" s="32"/>
      <c r="B698" s="34"/>
      <c r="C698" s="34"/>
      <c r="D698" s="51"/>
      <c r="E698" s="34"/>
      <c r="F698" s="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8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38"/>
      <c r="BF698" s="34"/>
      <c r="BG698" s="39"/>
      <c r="BH698" s="34"/>
      <c r="BI698" s="34"/>
    </row>
    <row r="699" spans="1:61" x14ac:dyDescent="0.3">
      <c r="A699" s="32"/>
      <c r="B699" s="34"/>
      <c r="C699" s="34"/>
      <c r="D699" s="51"/>
      <c r="E699" s="34"/>
      <c r="F699" s="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8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38"/>
      <c r="BF699" s="34"/>
      <c r="BG699" s="39"/>
      <c r="BH699" s="34"/>
      <c r="BI699" s="34"/>
    </row>
    <row r="700" spans="1:61" x14ac:dyDescent="0.3">
      <c r="A700" s="32"/>
      <c r="B700" s="34"/>
      <c r="C700" s="34"/>
      <c r="D700" s="51"/>
      <c r="E700" s="34"/>
      <c r="F700" s="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8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38"/>
      <c r="BF700" s="34"/>
      <c r="BG700" s="39"/>
      <c r="BH700" s="34"/>
      <c r="BI700" s="34"/>
    </row>
    <row r="701" spans="1:61" x14ac:dyDescent="0.3">
      <c r="A701" s="32"/>
      <c r="B701" s="34"/>
      <c r="C701" s="34"/>
      <c r="D701" s="51"/>
      <c r="E701" s="34"/>
      <c r="F701" s="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8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38"/>
      <c r="BF701" s="34"/>
      <c r="BG701" s="39"/>
      <c r="BH701" s="34"/>
      <c r="BI701" s="34"/>
    </row>
    <row r="702" spans="1:61" x14ac:dyDescent="0.3">
      <c r="A702" s="32"/>
      <c r="B702" s="34"/>
      <c r="C702" s="34"/>
      <c r="D702" s="51"/>
      <c r="E702" s="34"/>
      <c r="F702" s="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8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38"/>
      <c r="BF702" s="34"/>
      <c r="BG702" s="39"/>
      <c r="BH702" s="34"/>
      <c r="BI702" s="34"/>
    </row>
    <row r="703" spans="1:61" x14ac:dyDescent="0.3">
      <c r="A703" s="32"/>
      <c r="B703" s="34"/>
      <c r="C703" s="34"/>
      <c r="D703" s="51"/>
      <c r="E703" s="34"/>
      <c r="F703" s="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8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38"/>
      <c r="BF703" s="34"/>
      <c r="BG703" s="39"/>
      <c r="BH703" s="34"/>
      <c r="BI703" s="34"/>
    </row>
    <row r="704" spans="1:61" x14ac:dyDescent="0.3">
      <c r="A704" s="32"/>
      <c r="B704" s="34"/>
      <c r="C704" s="34"/>
      <c r="D704" s="51"/>
      <c r="E704" s="34"/>
      <c r="F704" s="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8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38"/>
      <c r="BF704" s="34"/>
      <c r="BG704" s="39"/>
      <c r="BH704" s="34"/>
      <c r="BI704" s="34"/>
    </row>
    <row r="705" spans="1:61" x14ac:dyDescent="0.3">
      <c r="A705" s="32"/>
      <c r="B705" s="34"/>
      <c r="C705" s="34"/>
      <c r="D705" s="51"/>
      <c r="E705" s="34"/>
      <c r="F705" s="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8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38"/>
      <c r="BF705" s="34"/>
      <c r="BG705" s="39"/>
      <c r="BH705" s="34"/>
      <c r="BI705" s="34"/>
    </row>
    <row r="706" spans="1:61" x14ac:dyDescent="0.3">
      <c r="A706" s="32"/>
      <c r="B706" s="34"/>
      <c r="C706" s="34"/>
      <c r="D706" s="51"/>
      <c r="E706" s="34"/>
      <c r="F706" s="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8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38"/>
      <c r="BF706" s="34"/>
      <c r="BG706" s="39"/>
      <c r="BH706" s="34"/>
      <c r="BI706" s="34"/>
    </row>
    <row r="707" spans="1:61" x14ac:dyDescent="0.3">
      <c r="A707" s="32"/>
      <c r="B707" s="34"/>
      <c r="C707" s="34"/>
      <c r="D707" s="51"/>
      <c r="E707" s="34"/>
      <c r="F707" s="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8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38"/>
      <c r="BF707" s="34"/>
      <c r="BG707" s="39"/>
      <c r="BH707" s="34"/>
      <c r="BI707" s="34"/>
    </row>
    <row r="708" spans="1:61" x14ac:dyDescent="0.3">
      <c r="A708" s="32"/>
      <c r="B708" s="34"/>
      <c r="C708" s="34"/>
      <c r="D708" s="51"/>
      <c r="E708" s="34"/>
      <c r="F708" s="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8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38"/>
      <c r="BF708" s="34"/>
      <c r="BG708" s="39"/>
      <c r="BH708" s="34"/>
      <c r="BI708" s="34"/>
    </row>
    <row r="709" spans="1:61" x14ac:dyDescent="0.3">
      <c r="A709" s="32"/>
      <c r="B709" s="34"/>
      <c r="C709" s="34"/>
      <c r="D709" s="51"/>
      <c r="E709" s="34"/>
      <c r="F709" s="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8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38"/>
      <c r="BF709" s="34"/>
      <c r="BG709" s="39"/>
      <c r="BH709" s="34"/>
      <c r="BI709" s="34"/>
    </row>
    <row r="710" spans="1:61" x14ac:dyDescent="0.3">
      <c r="A710" s="32"/>
      <c r="B710" s="34"/>
      <c r="C710" s="34"/>
      <c r="D710" s="51"/>
      <c r="E710" s="34"/>
      <c r="F710" s="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8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38"/>
      <c r="BF710" s="34"/>
      <c r="BG710" s="39"/>
      <c r="BH710" s="34"/>
      <c r="BI710" s="34"/>
    </row>
    <row r="711" spans="1:61" x14ac:dyDescent="0.3">
      <c r="A711" s="32"/>
      <c r="B711" s="34"/>
      <c r="C711" s="34"/>
      <c r="D711" s="51"/>
      <c r="E711" s="34"/>
      <c r="F711" s="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8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38"/>
      <c r="BF711" s="34"/>
      <c r="BG711" s="39"/>
      <c r="BH711" s="34"/>
      <c r="BI711" s="34"/>
    </row>
    <row r="712" spans="1:61" x14ac:dyDescent="0.3">
      <c r="A712" s="32"/>
      <c r="B712" s="34"/>
      <c r="C712" s="34"/>
      <c r="D712" s="51"/>
      <c r="E712" s="34"/>
      <c r="F712" s="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8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38"/>
      <c r="BF712" s="34"/>
      <c r="BG712" s="39"/>
      <c r="BH712" s="34"/>
      <c r="BI712" s="34"/>
    </row>
    <row r="713" spans="1:61" x14ac:dyDescent="0.3">
      <c r="A713" s="32"/>
      <c r="B713" s="34"/>
      <c r="C713" s="34"/>
      <c r="D713" s="51"/>
      <c r="E713" s="34"/>
      <c r="F713" s="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8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38"/>
      <c r="BF713" s="34"/>
      <c r="BG713" s="39"/>
      <c r="BH713" s="34"/>
      <c r="BI713" s="34"/>
    </row>
    <row r="714" spans="1:61" x14ac:dyDescent="0.3">
      <c r="A714" s="32"/>
      <c r="B714" s="34"/>
      <c r="C714" s="34"/>
      <c r="D714" s="51"/>
      <c r="E714" s="34"/>
      <c r="F714" s="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8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38"/>
      <c r="BF714" s="34"/>
      <c r="BG714" s="39"/>
      <c r="BH714" s="34"/>
      <c r="BI714" s="34"/>
    </row>
    <row r="715" spans="1:61" x14ac:dyDescent="0.3">
      <c r="A715" s="32"/>
      <c r="B715" s="34"/>
      <c r="C715" s="34"/>
      <c r="D715" s="51"/>
      <c r="E715" s="34"/>
      <c r="F715" s="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8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38"/>
      <c r="BF715" s="34"/>
      <c r="BG715" s="39"/>
      <c r="BH715" s="34"/>
      <c r="BI715" s="34"/>
    </row>
    <row r="716" spans="1:61" x14ac:dyDescent="0.3">
      <c r="A716" s="32"/>
      <c r="B716" s="34"/>
      <c r="C716" s="34"/>
      <c r="D716" s="51"/>
      <c r="E716" s="34"/>
      <c r="F716" s="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8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38"/>
      <c r="BF716" s="34"/>
      <c r="BG716" s="39"/>
      <c r="BH716" s="34"/>
      <c r="BI716" s="34"/>
    </row>
    <row r="717" spans="1:61" x14ac:dyDescent="0.3">
      <c r="A717" s="32"/>
      <c r="B717" s="34"/>
      <c r="C717" s="34"/>
      <c r="D717" s="51"/>
      <c r="E717" s="34"/>
      <c r="F717" s="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8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38"/>
      <c r="BF717" s="34"/>
      <c r="BG717" s="39"/>
      <c r="BH717" s="34"/>
      <c r="BI717" s="34"/>
    </row>
    <row r="718" spans="1:61" x14ac:dyDescent="0.3">
      <c r="A718" s="32"/>
      <c r="B718" s="34"/>
      <c r="C718" s="34"/>
      <c r="D718" s="51"/>
      <c r="E718" s="34"/>
      <c r="F718" s="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8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38"/>
      <c r="BF718" s="34"/>
      <c r="BG718" s="39"/>
      <c r="BH718" s="34"/>
      <c r="BI718" s="34"/>
    </row>
    <row r="719" spans="1:61" x14ac:dyDescent="0.3">
      <c r="A719" s="32"/>
      <c r="B719" s="34"/>
      <c r="C719" s="34"/>
      <c r="D719" s="51"/>
      <c r="E719" s="34"/>
      <c r="F719" s="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8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38"/>
      <c r="BF719" s="34"/>
      <c r="BG719" s="39"/>
      <c r="BH719" s="34"/>
      <c r="BI719" s="34"/>
    </row>
    <row r="720" spans="1:61" x14ac:dyDescent="0.3">
      <c r="A720" s="32"/>
      <c r="B720" s="34"/>
      <c r="C720" s="34"/>
      <c r="D720" s="51"/>
      <c r="E720" s="34"/>
      <c r="F720" s="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8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38"/>
      <c r="BF720" s="34"/>
      <c r="BG720" s="39"/>
      <c r="BH720" s="34"/>
      <c r="BI720" s="34"/>
    </row>
    <row r="721" spans="1:61" x14ac:dyDescent="0.3">
      <c r="A721" s="32"/>
      <c r="B721" s="34"/>
      <c r="C721" s="34"/>
      <c r="D721" s="51"/>
      <c r="E721" s="34"/>
      <c r="F721" s="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8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38"/>
      <c r="BF721" s="34"/>
      <c r="BG721" s="39"/>
      <c r="BH721" s="34"/>
      <c r="BI721" s="34"/>
    </row>
    <row r="722" spans="1:61" x14ac:dyDescent="0.3">
      <c r="A722" s="32"/>
      <c r="B722" s="34"/>
      <c r="C722" s="34"/>
      <c r="D722" s="51"/>
      <c r="E722" s="34"/>
      <c r="F722" s="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8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38"/>
      <c r="BF722" s="34"/>
      <c r="BG722" s="39"/>
      <c r="BH722" s="34"/>
      <c r="BI722" s="34"/>
    </row>
    <row r="723" spans="1:61" x14ac:dyDescent="0.3">
      <c r="A723" s="32"/>
      <c r="B723" s="34"/>
      <c r="C723" s="34"/>
      <c r="D723" s="51"/>
      <c r="E723" s="34"/>
      <c r="F723" s="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8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38"/>
      <c r="BF723" s="34"/>
      <c r="BG723" s="39"/>
      <c r="BH723" s="34"/>
      <c r="BI723" s="34"/>
    </row>
    <row r="724" spans="1:61" x14ac:dyDescent="0.3">
      <c r="A724" s="32"/>
      <c r="B724" s="34"/>
      <c r="C724" s="34"/>
      <c r="D724" s="51"/>
      <c r="E724" s="34"/>
      <c r="F724" s="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8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38"/>
      <c r="BF724" s="34"/>
      <c r="BG724" s="39"/>
      <c r="BH724" s="34"/>
      <c r="BI724" s="34"/>
    </row>
    <row r="725" spans="1:61" x14ac:dyDescent="0.3">
      <c r="A725" s="32"/>
      <c r="B725" s="34"/>
      <c r="C725" s="34"/>
      <c r="D725" s="51"/>
      <c r="E725" s="34"/>
      <c r="F725" s="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8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38"/>
      <c r="BF725" s="34"/>
      <c r="BG725" s="39"/>
      <c r="BH725" s="34"/>
      <c r="BI725" s="34"/>
    </row>
    <row r="726" spans="1:61" x14ac:dyDescent="0.3">
      <c r="A726" s="32"/>
      <c r="B726" s="34"/>
      <c r="C726" s="34"/>
      <c r="D726" s="51"/>
      <c r="E726" s="34"/>
      <c r="F726" s="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8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38"/>
      <c r="BF726" s="34"/>
      <c r="BG726" s="39"/>
      <c r="BH726" s="34"/>
      <c r="BI726" s="34"/>
    </row>
    <row r="727" spans="1:61" x14ac:dyDescent="0.3">
      <c r="A727" s="32"/>
      <c r="B727" s="34"/>
      <c r="C727" s="34"/>
      <c r="D727" s="51"/>
      <c r="E727" s="34"/>
      <c r="F727" s="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8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38"/>
      <c r="BF727" s="34"/>
      <c r="BG727" s="39"/>
      <c r="BH727" s="34"/>
      <c r="BI727" s="34"/>
    </row>
    <row r="728" spans="1:61" x14ac:dyDescent="0.3">
      <c r="A728" s="32"/>
      <c r="B728" s="34"/>
      <c r="C728" s="34"/>
      <c r="D728" s="51"/>
      <c r="E728" s="34"/>
      <c r="F728" s="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8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38"/>
      <c r="BF728" s="34"/>
      <c r="BG728" s="39"/>
      <c r="BH728" s="34"/>
      <c r="BI728" s="34"/>
    </row>
    <row r="729" spans="1:61" x14ac:dyDescent="0.3">
      <c r="A729" s="32"/>
      <c r="B729" s="34"/>
      <c r="C729" s="34"/>
      <c r="D729" s="51"/>
      <c r="E729" s="34"/>
      <c r="F729" s="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8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38"/>
      <c r="BF729" s="34"/>
      <c r="BG729" s="39"/>
      <c r="BH729" s="34"/>
      <c r="BI729" s="34"/>
    </row>
    <row r="730" spans="1:61" x14ac:dyDescent="0.3">
      <c r="A730" s="32"/>
      <c r="B730" s="34"/>
      <c r="C730" s="34"/>
      <c r="D730" s="51"/>
      <c r="E730" s="34"/>
      <c r="F730" s="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8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38"/>
      <c r="BF730" s="34"/>
      <c r="BG730" s="39"/>
      <c r="BH730" s="34"/>
      <c r="BI730" s="34"/>
    </row>
    <row r="731" spans="1:61" x14ac:dyDescent="0.3">
      <c r="A731" s="32"/>
      <c r="B731" s="34"/>
      <c r="C731" s="34"/>
      <c r="D731" s="51"/>
      <c r="E731" s="34"/>
      <c r="F731" s="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8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38"/>
      <c r="BF731" s="34"/>
      <c r="BG731" s="39"/>
      <c r="BH731" s="34"/>
      <c r="BI731" s="34"/>
    </row>
    <row r="732" spans="1:61" x14ac:dyDescent="0.3">
      <c r="A732" s="32"/>
      <c r="B732" s="34"/>
      <c r="C732" s="34"/>
      <c r="D732" s="51"/>
      <c r="E732" s="34"/>
      <c r="F732" s="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8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38"/>
      <c r="BF732" s="34"/>
      <c r="BG732" s="39"/>
      <c r="BH732" s="34"/>
      <c r="BI732" s="34"/>
    </row>
    <row r="733" spans="1:61" x14ac:dyDescent="0.3">
      <c r="A733" s="32"/>
      <c r="B733" s="34"/>
      <c r="C733" s="34"/>
      <c r="D733" s="51"/>
      <c r="E733" s="34"/>
      <c r="F733" s="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8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38"/>
      <c r="BF733" s="34"/>
      <c r="BG733" s="39"/>
      <c r="BH733" s="34"/>
      <c r="BI733" s="34"/>
    </row>
    <row r="734" spans="1:61" x14ac:dyDescent="0.3">
      <c r="A734" s="32"/>
      <c r="B734" s="34"/>
      <c r="C734" s="34"/>
      <c r="D734" s="51"/>
      <c r="E734" s="34"/>
      <c r="F734" s="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8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38"/>
      <c r="BF734" s="34"/>
      <c r="BG734" s="39"/>
      <c r="BH734" s="34"/>
      <c r="BI734" s="34"/>
    </row>
    <row r="735" spans="1:61" x14ac:dyDescent="0.3">
      <c r="A735" s="32"/>
      <c r="B735" s="34"/>
      <c r="C735" s="34"/>
      <c r="D735" s="51"/>
      <c r="E735" s="34"/>
      <c r="F735" s="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8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38"/>
      <c r="BF735" s="34"/>
      <c r="BG735" s="39"/>
      <c r="BH735" s="34"/>
      <c r="BI735" s="34"/>
    </row>
    <row r="736" spans="1:61" x14ac:dyDescent="0.3">
      <c r="A736" s="32"/>
      <c r="B736" s="34"/>
      <c r="C736" s="34"/>
      <c r="D736" s="51"/>
      <c r="E736" s="34"/>
      <c r="F736" s="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8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38"/>
      <c r="BF736" s="34"/>
      <c r="BG736" s="39"/>
      <c r="BH736" s="34"/>
      <c r="BI736" s="34"/>
    </row>
    <row r="737" spans="1:61" x14ac:dyDescent="0.3">
      <c r="A737" s="32"/>
      <c r="B737" s="34"/>
      <c r="C737" s="34"/>
      <c r="D737" s="51"/>
      <c r="E737" s="34"/>
      <c r="F737" s="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8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38"/>
      <c r="BF737" s="34"/>
      <c r="BG737" s="39"/>
      <c r="BH737" s="34"/>
      <c r="BI737" s="34"/>
    </row>
    <row r="738" spans="1:61" x14ac:dyDescent="0.3">
      <c r="A738" s="32"/>
      <c r="B738" s="34"/>
      <c r="C738" s="34"/>
      <c r="D738" s="51"/>
      <c r="E738" s="34"/>
      <c r="F738" s="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8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38"/>
      <c r="BF738" s="34"/>
      <c r="BG738" s="39"/>
      <c r="BH738" s="34"/>
      <c r="BI738" s="34"/>
    </row>
    <row r="739" spans="1:61" x14ac:dyDescent="0.3">
      <c r="A739" s="32"/>
      <c r="B739" s="34"/>
      <c r="C739" s="34"/>
      <c r="D739" s="51"/>
      <c r="E739" s="34"/>
      <c r="F739" s="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8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38"/>
      <c r="BF739" s="34"/>
      <c r="BG739" s="39"/>
      <c r="BH739" s="34"/>
      <c r="BI739" s="34"/>
    </row>
    <row r="740" spans="1:61" x14ac:dyDescent="0.3">
      <c r="A740" s="32"/>
      <c r="B740" s="34"/>
      <c r="C740" s="34"/>
      <c r="D740" s="51"/>
      <c r="E740" s="34"/>
      <c r="F740" s="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8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38"/>
      <c r="BF740" s="34"/>
      <c r="BG740" s="39"/>
      <c r="BH740" s="34"/>
      <c r="BI740" s="34"/>
    </row>
    <row r="741" spans="1:61" x14ac:dyDescent="0.3">
      <c r="A741" s="32"/>
      <c r="B741" s="34"/>
      <c r="C741" s="34"/>
      <c r="D741" s="51"/>
      <c r="E741" s="34"/>
      <c r="F741" s="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8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38"/>
      <c r="BF741" s="34"/>
      <c r="BG741" s="39"/>
      <c r="BH741" s="34"/>
      <c r="BI741" s="34"/>
    </row>
    <row r="742" spans="1:61" x14ac:dyDescent="0.3">
      <c r="A742" s="32"/>
      <c r="B742" s="34"/>
      <c r="C742" s="34"/>
      <c r="D742" s="51"/>
      <c r="E742" s="34"/>
      <c r="F742" s="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8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38"/>
      <c r="BF742" s="34"/>
      <c r="BG742" s="39"/>
      <c r="BH742" s="34"/>
      <c r="BI742" s="34"/>
    </row>
    <row r="743" spans="1:61" x14ac:dyDescent="0.3">
      <c r="A743" s="32"/>
      <c r="B743" s="34"/>
      <c r="C743" s="34"/>
      <c r="D743" s="51"/>
      <c r="E743" s="34"/>
      <c r="F743" s="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8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38"/>
      <c r="BF743" s="34"/>
      <c r="BG743" s="39"/>
      <c r="BH743" s="34"/>
      <c r="BI743" s="34"/>
    </row>
    <row r="744" spans="1:61" x14ac:dyDescent="0.3">
      <c r="A744" s="32"/>
      <c r="B744" s="34"/>
      <c r="C744" s="34"/>
      <c r="D744" s="51"/>
      <c r="E744" s="34"/>
      <c r="F744" s="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8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38"/>
      <c r="BF744" s="34"/>
      <c r="BG744" s="39"/>
      <c r="BH744" s="34"/>
      <c r="BI744" s="34"/>
    </row>
    <row r="745" spans="1:61" x14ac:dyDescent="0.3">
      <c r="A745" s="32"/>
      <c r="B745" s="34"/>
      <c r="C745" s="34"/>
      <c r="D745" s="51"/>
      <c r="E745" s="34"/>
      <c r="F745" s="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8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38"/>
      <c r="BF745" s="34"/>
      <c r="BG745" s="39"/>
      <c r="BH745" s="34"/>
      <c r="BI745" s="34"/>
    </row>
    <row r="746" spans="1:61" x14ac:dyDescent="0.3">
      <c r="A746" s="32"/>
      <c r="B746" s="34"/>
      <c r="C746" s="34"/>
      <c r="D746" s="51"/>
      <c r="E746" s="34"/>
      <c r="F746" s="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8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38"/>
      <c r="BF746" s="34"/>
      <c r="BG746" s="39"/>
      <c r="BH746" s="34"/>
      <c r="BI746" s="34"/>
    </row>
    <row r="747" spans="1:61" x14ac:dyDescent="0.3">
      <c r="A747" s="32"/>
      <c r="B747" s="34"/>
      <c r="C747" s="34"/>
      <c r="D747" s="51"/>
      <c r="E747" s="34"/>
      <c r="F747" s="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8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38"/>
      <c r="BF747" s="34"/>
      <c r="BG747" s="39"/>
      <c r="BH747" s="34"/>
      <c r="BI747" s="34"/>
    </row>
    <row r="748" spans="1:61" x14ac:dyDescent="0.3">
      <c r="A748" s="32"/>
      <c r="B748" s="34"/>
      <c r="C748" s="34"/>
      <c r="D748" s="51"/>
      <c r="E748" s="34"/>
      <c r="F748" s="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8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38"/>
      <c r="BF748" s="34"/>
      <c r="BG748" s="39"/>
      <c r="BH748" s="34"/>
      <c r="BI748" s="34"/>
    </row>
    <row r="749" spans="1:61" x14ac:dyDescent="0.3">
      <c r="A749" s="32"/>
      <c r="B749" s="34"/>
      <c r="C749" s="34"/>
      <c r="D749" s="51"/>
      <c r="E749" s="34"/>
      <c r="F749" s="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8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38"/>
      <c r="BF749" s="34"/>
      <c r="BG749" s="39"/>
      <c r="BH749" s="34"/>
      <c r="BI749" s="34"/>
    </row>
    <row r="750" spans="1:61" x14ac:dyDescent="0.3">
      <c r="A750" s="32"/>
      <c r="B750" s="34"/>
      <c r="C750" s="34"/>
      <c r="D750" s="51"/>
      <c r="E750" s="34"/>
      <c r="F750" s="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8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38"/>
      <c r="BF750" s="34"/>
      <c r="BG750" s="39"/>
      <c r="BH750" s="34"/>
      <c r="BI750" s="34"/>
    </row>
    <row r="751" spans="1:61" x14ac:dyDescent="0.3">
      <c r="A751" s="32"/>
      <c r="B751" s="34"/>
      <c r="C751" s="34"/>
      <c r="D751" s="51"/>
      <c r="E751" s="34"/>
      <c r="F751" s="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8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38"/>
      <c r="BF751" s="34"/>
      <c r="BG751" s="39"/>
      <c r="BH751" s="34"/>
      <c r="BI751" s="34"/>
    </row>
    <row r="752" spans="1:61" x14ac:dyDescent="0.3">
      <c r="A752" s="32"/>
      <c r="B752" s="34"/>
      <c r="C752" s="34"/>
      <c r="D752" s="51"/>
      <c r="E752" s="34"/>
      <c r="F752" s="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8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38"/>
      <c r="BF752" s="34"/>
      <c r="BG752" s="39"/>
      <c r="BH752" s="34"/>
      <c r="BI752" s="34"/>
    </row>
    <row r="753" spans="1:61" x14ac:dyDescent="0.3">
      <c r="A753" s="32"/>
      <c r="B753" s="34"/>
      <c r="C753" s="34"/>
      <c r="D753" s="51"/>
      <c r="E753" s="34"/>
      <c r="F753" s="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8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38"/>
      <c r="BF753" s="34"/>
      <c r="BG753" s="39"/>
      <c r="BH753" s="34"/>
      <c r="BI753" s="34"/>
    </row>
    <row r="754" spans="1:61" x14ac:dyDescent="0.3">
      <c r="A754" s="32"/>
      <c r="B754" s="34"/>
      <c r="C754" s="34"/>
      <c r="D754" s="51"/>
      <c r="E754" s="34"/>
      <c r="F754" s="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8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38"/>
      <c r="BF754" s="34"/>
      <c r="BG754" s="39"/>
      <c r="BH754" s="34"/>
      <c r="BI754" s="34"/>
    </row>
    <row r="755" spans="1:61" x14ac:dyDescent="0.3">
      <c r="A755" s="32"/>
      <c r="B755" s="34"/>
      <c r="C755" s="34"/>
      <c r="D755" s="51"/>
      <c r="E755" s="34"/>
      <c r="F755" s="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8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38"/>
      <c r="BF755" s="34"/>
      <c r="BG755" s="39"/>
      <c r="BH755" s="34"/>
      <c r="BI755" s="34"/>
    </row>
    <row r="756" spans="1:61" x14ac:dyDescent="0.3">
      <c r="A756" s="32"/>
      <c r="B756" s="34"/>
      <c r="C756" s="34"/>
      <c r="D756" s="51"/>
      <c r="E756" s="34"/>
      <c r="F756" s="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8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38"/>
      <c r="BF756" s="34"/>
      <c r="BG756" s="39"/>
      <c r="BH756" s="34"/>
      <c r="BI756" s="34"/>
    </row>
    <row r="757" spans="1:61" x14ac:dyDescent="0.3">
      <c r="A757" s="32"/>
      <c r="B757" s="34"/>
      <c r="C757" s="34"/>
      <c r="D757" s="51"/>
      <c r="E757" s="34"/>
      <c r="F757" s="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8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38"/>
      <c r="BF757" s="34"/>
      <c r="BG757" s="39"/>
      <c r="BH757" s="34"/>
      <c r="BI757" s="34"/>
    </row>
    <row r="758" spans="1:61" x14ac:dyDescent="0.3">
      <c r="A758" s="32"/>
      <c r="B758" s="34"/>
      <c r="C758" s="34"/>
      <c r="D758" s="51"/>
      <c r="E758" s="34"/>
      <c r="F758" s="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8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38"/>
      <c r="BF758" s="34"/>
      <c r="BG758" s="39"/>
      <c r="BH758" s="34"/>
      <c r="BI758" s="34"/>
    </row>
    <row r="759" spans="1:61" x14ac:dyDescent="0.3">
      <c r="A759" s="32"/>
      <c r="B759" s="34"/>
      <c r="C759" s="34"/>
      <c r="D759" s="51"/>
      <c r="E759" s="34"/>
      <c r="F759" s="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8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38"/>
      <c r="BF759" s="34"/>
      <c r="BG759" s="39"/>
      <c r="BH759" s="34"/>
      <c r="BI759" s="34"/>
    </row>
    <row r="760" spans="1:61" x14ac:dyDescent="0.3">
      <c r="A760" s="32"/>
      <c r="B760" s="34"/>
      <c r="C760" s="34"/>
      <c r="D760" s="51"/>
      <c r="E760" s="34"/>
      <c r="F760" s="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8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38"/>
      <c r="BF760" s="34"/>
      <c r="BG760" s="39"/>
      <c r="BH760" s="34"/>
      <c r="BI760" s="34"/>
    </row>
    <row r="761" spans="1:61" x14ac:dyDescent="0.3">
      <c r="A761" s="32"/>
      <c r="B761" s="34"/>
      <c r="C761" s="34"/>
      <c r="D761" s="51"/>
      <c r="E761" s="34"/>
      <c r="F761" s="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8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38"/>
      <c r="BF761" s="34"/>
      <c r="BG761" s="39"/>
      <c r="BH761" s="34"/>
      <c r="BI761" s="34"/>
    </row>
    <row r="762" spans="1:61" x14ac:dyDescent="0.3">
      <c r="A762" s="32"/>
      <c r="B762" s="34"/>
      <c r="C762" s="34"/>
      <c r="D762" s="51"/>
      <c r="E762" s="34"/>
      <c r="F762" s="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8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38"/>
      <c r="BF762" s="34"/>
      <c r="BG762" s="39"/>
      <c r="BH762" s="34"/>
      <c r="BI762" s="34"/>
    </row>
    <row r="763" spans="1:61" x14ac:dyDescent="0.3">
      <c r="A763" s="32"/>
      <c r="B763" s="34"/>
      <c r="C763" s="34"/>
      <c r="D763" s="51"/>
      <c r="E763" s="34"/>
      <c r="F763" s="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8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38"/>
      <c r="BF763" s="34"/>
      <c r="BG763" s="39"/>
      <c r="BH763" s="34"/>
      <c r="BI763" s="34"/>
    </row>
    <row r="764" spans="1:61" x14ac:dyDescent="0.3">
      <c r="A764" s="32"/>
      <c r="B764" s="34"/>
      <c r="C764" s="34"/>
      <c r="D764" s="51"/>
      <c r="E764" s="34"/>
      <c r="F764" s="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8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38"/>
      <c r="BF764" s="34"/>
      <c r="BG764" s="39"/>
      <c r="BH764" s="34"/>
      <c r="BI764" s="34"/>
    </row>
    <row r="765" spans="1:61" x14ac:dyDescent="0.3">
      <c r="A765" s="32"/>
      <c r="B765" s="34"/>
      <c r="C765" s="34"/>
      <c r="D765" s="51"/>
      <c r="E765" s="34"/>
      <c r="F765" s="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8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38"/>
      <c r="BF765" s="34"/>
      <c r="BG765" s="39"/>
      <c r="BH765" s="34"/>
      <c r="BI765" s="34"/>
    </row>
    <row r="766" spans="1:61" x14ac:dyDescent="0.3">
      <c r="A766" s="32"/>
      <c r="B766" s="34"/>
      <c r="C766" s="34"/>
      <c r="D766" s="51"/>
      <c r="E766" s="34"/>
      <c r="F766" s="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8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38"/>
      <c r="BF766" s="34"/>
      <c r="BG766" s="39"/>
      <c r="BH766" s="34"/>
      <c r="BI766" s="34"/>
    </row>
    <row r="767" spans="1:61" x14ac:dyDescent="0.3">
      <c r="A767" s="32"/>
      <c r="B767" s="34"/>
      <c r="C767" s="34"/>
      <c r="D767" s="51"/>
      <c r="E767" s="34"/>
      <c r="F767" s="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8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38"/>
      <c r="BF767" s="34"/>
      <c r="BG767" s="39"/>
      <c r="BH767" s="34"/>
      <c r="BI767" s="34"/>
    </row>
    <row r="768" spans="1:61" x14ac:dyDescent="0.3">
      <c r="A768" s="32"/>
      <c r="B768" s="34"/>
      <c r="C768" s="34"/>
      <c r="D768" s="51"/>
      <c r="E768" s="34"/>
      <c r="F768" s="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8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38"/>
      <c r="BF768" s="34"/>
      <c r="BG768" s="39"/>
      <c r="BH768" s="34"/>
      <c r="BI768" s="34"/>
    </row>
    <row r="769" spans="1:61" x14ac:dyDescent="0.3">
      <c r="A769" s="32"/>
      <c r="B769" s="34"/>
      <c r="C769" s="34"/>
      <c r="D769" s="51"/>
      <c r="E769" s="34"/>
      <c r="F769" s="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8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38"/>
      <c r="BF769" s="34"/>
      <c r="BG769" s="39"/>
      <c r="BH769" s="34"/>
      <c r="BI769" s="34"/>
    </row>
    <row r="770" spans="1:61" x14ac:dyDescent="0.3">
      <c r="A770" s="32"/>
      <c r="B770" s="34"/>
      <c r="C770" s="34"/>
      <c r="D770" s="51"/>
      <c r="E770" s="34"/>
      <c r="F770" s="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8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38"/>
      <c r="BF770" s="34"/>
      <c r="BG770" s="39"/>
      <c r="BH770" s="34"/>
      <c r="BI770" s="34"/>
    </row>
    <row r="771" spans="1:61" x14ac:dyDescent="0.3">
      <c r="A771" s="32"/>
      <c r="B771" s="34"/>
      <c r="C771" s="34"/>
      <c r="D771" s="51"/>
      <c r="E771" s="34"/>
      <c r="F771" s="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8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38"/>
      <c r="BF771" s="34"/>
      <c r="BG771" s="39"/>
      <c r="BH771" s="34"/>
      <c r="BI771" s="34"/>
    </row>
    <row r="772" spans="1:61" x14ac:dyDescent="0.3">
      <c r="A772" s="32"/>
      <c r="B772" s="34"/>
      <c r="C772" s="34"/>
      <c r="D772" s="51"/>
      <c r="E772" s="34"/>
      <c r="F772" s="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8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38"/>
      <c r="BF772" s="34"/>
      <c r="BG772" s="39"/>
      <c r="BH772" s="34"/>
      <c r="BI772" s="34"/>
    </row>
    <row r="773" spans="1:61" x14ac:dyDescent="0.3">
      <c r="A773" s="32"/>
      <c r="B773" s="34"/>
      <c r="C773" s="34"/>
      <c r="D773" s="51"/>
      <c r="E773" s="34"/>
      <c r="F773" s="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8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38"/>
      <c r="BF773" s="34"/>
      <c r="BG773" s="39"/>
      <c r="BH773" s="34"/>
      <c r="BI773" s="34"/>
    </row>
    <row r="774" spans="1:61" x14ac:dyDescent="0.3">
      <c r="A774" s="32"/>
      <c r="B774" s="34"/>
      <c r="C774" s="34"/>
      <c r="D774" s="51"/>
      <c r="E774" s="34"/>
      <c r="F774" s="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8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38"/>
      <c r="BF774" s="34"/>
      <c r="BG774" s="39"/>
      <c r="BH774" s="34"/>
      <c r="BI774" s="34"/>
    </row>
    <row r="775" spans="1:61" x14ac:dyDescent="0.3">
      <c r="A775" s="32"/>
      <c r="B775" s="34"/>
      <c r="C775" s="34"/>
      <c r="D775" s="51"/>
      <c r="E775" s="34"/>
      <c r="F775" s="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8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38"/>
      <c r="BF775" s="34"/>
      <c r="BG775" s="39"/>
      <c r="BH775" s="34"/>
      <c r="BI775" s="34"/>
    </row>
    <row r="776" spans="1:61" x14ac:dyDescent="0.3">
      <c r="A776" s="32"/>
      <c r="B776" s="34"/>
      <c r="C776" s="34"/>
      <c r="D776" s="51"/>
      <c r="E776" s="34"/>
      <c r="F776" s="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8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38"/>
      <c r="BF776" s="34"/>
      <c r="BG776" s="39"/>
      <c r="BH776" s="34"/>
      <c r="BI776" s="34"/>
    </row>
    <row r="777" spans="1:61" x14ac:dyDescent="0.3">
      <c r="A777" s="32"/>
      <c r="B777" s="34"/>
      <c r="C777" s="34"/>
      <c r="D777" s="51"/>
      <c r="E777" s="34"/>
      <c r="F777" s="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8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38"/>
      <c r="BF777" s="34"/>
      <c r="BG777" s="39"/>
      <c r="BH777" s="34"/>
      <c r="BI777" s="34"/>
    </row>
    <row r="778" spans="1:61" x14ac:dyDescent="0.3">
      <c r="A778" s="32"/>
      <c r="B778" s="34"/>
      <c r="C778" s="34"/>
      <c r="D778" s="51"/>
      <c r="E778" s="34"/>
      <c r="F778" s="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8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38"/>
      <c r="BF778" s="34"/>
      <c r="BG778" s="39"/>
      <c r="BH778" s="34"/>
      <c r="BI778" s="34"/>
    </row>
    <row r="779" spans="1:61" x14ac:dyDescent="0.3">
      <c r="A779" s="32"/>
      <c r="B779" s="34"/>
      <c r="C779" s="34"/>
      <c r="D779" s="51"/>
      <c r="E779" s="34"/>
      <c r="F779" s="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8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38"/>
      <c r="BF779" s="34"/>
      <c r="BG779" s="39"/>
      <c r="BH779" s="34"/>
      <c r="BI779" s="34"/>
    </row>
    <row r="780" spans="1:61" x14ac:dyDescent="0.3">
      <c r="A780" s="32"/>
      <c r="B780" s="34"/>
      <c r="C780" s="34"/>
      <c r="D780" s="51"/>
      <c r="E780" s="34"/>
      <c r="F780" s="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8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38"/>
      <c r="BF780" s="34"/>
      <c r="BG780" s="39"/>
      <c r="BH780" s="34"/>
      <c r="BI780" s="34"/>
    </row>
    <row r="781" spans="1:61" x14ac:dyDescent="0.3">
      <c r="A781" s="32"/>
      <c r="B781" s="34"/>
      <c r="C781" s="34"/>
      <c r="D781" s="51"/>
      <c r="E781" s="34"/>
      <c r="F781" s="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8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38"/>
      <c r="BF781" s="34"/>
      <c r="BG781" s="39"/>
      <c r="BH781" s="34"/>
      <c r="BI781" s="34"/>
    </row>
    <row r="782" spans="1:61" x14ac:dyDescent="0.3">
      <c r="A782" s="32"/>
      <c r="B782" s="34"/>
      <c r="C782" s="34"/>
      <c r="D782" s="51"/>
      <c r="E782" s="34"/>
      <c r="F782" s="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8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38"/>
      <c r="BF782" s="34"/>
      <c r="BG782" s="39"/>
      <c r="BH782" s="34"/>
      <c r="BI782" s="34"/>
    </row>
    <row r="783" spans="1:61" x14ac:dyDescent="0.3">
      <c r="A783" s="32"/>
      <c r="B783" s="34"/>
      <c r="C783" s="34"/>
      <c r="D783" s="51"/>
      <c r="E783" s="34"/>
      <c r="F783" s="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8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38"/>
      <c r="BF783" s="34"/>
      <c r="BG783" s="39"/>
      <c r="BH783" s="34"/>
      <c r="BI783" s="34"/>
    </row>
    <row r="784" spans="1:61" x14ac:dyDescent="0.3">
      <c r="A784" s="32"/>
      <c r="B784" s="34"/>
      <c r="C784" s="34"/>
      <c r="D784" s="51"/>
      <c r="E784" s="34"/>
      <c r="F784" s="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8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38"/>
      <c r="BF784" s="34"/>
      <c r="BG784" s="39"/>
      <c r="BH784" s="34"/>
      <c r="BI784" s="34"/>
    </row>
    <row r="785" spans="1:61" x14ac:dyDescent="0.3">
      <c r="A785" s="32"/>
      <c r="B785" s="34"/>
      <c r="C785" s="34"/>
      <c r="D785" s="51"/>
      <c r="E785" s="34"/>
      <c r="F785" s="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8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38"/>
      <c r="BF785" s="34"/>
      <c r="BG785" s="39"/>
      <c r="BH785" s="34"/>
      <c r="BI785" s="34"/>
    </row>
    <row r="786" spans="1:61" x14ac:dyDescent="0.3">
      <c r="A786" s="32"/>
      <c r="B786" s="34"/>
      <c r="C786" s="34"/>
      <c r="D786" s="51"/>
      <c r="E786" s="34"/>
      <c r="F786" s="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8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38"/>
      <c r="BF786" s="34"/>
      <c r="BG786" s="39"/>
      <c r="BH786" s="34"/>
      <c r="BI786" s="34"/>
    </row>
    <row r="787" spans="1:61" x14ac:dyDescent="0.3">
      <c r="A787" s="32"/>
      <c r="B787" s="34"/>
      <c r="C787" s="34"/>
      <c r="D787" s="51"/>
      <c r="E787" s="34"/>
      <c r="F787" s="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8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38"/>
      <c r="BF787" s="34"/>
      <c r="BG787" s="39"/>
      <c r="BH787" s="34"/>
      <c r="BI787" s="34"/>
    </row>
    <row r="788" spans="1:61" x14ac:dyDescent="0.3">
      <c r="A788" s="32"/>
      <c r="B788" s="34"/>
      <c r="C788" s="34"/>
      <c r="D788" s="51"/>
      <c r="E788" s="34"/>
      <c r="F788" s="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8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38"/>
      <c r="BF788" s="34"/>
      <c r="BG788" s="39"/>
      <c r="BH788" s="34"/>
      <c r="BI788" s="34"/>
    </row>
    <row r="789" spans="1:61" x14ac:dyDescent="0.3">
      <c r="A789" s="32"/>
      <c r="B789" s="34"/>
      <c r="C789" s="34"/>
      <c r="D789" s="51"/>
      <c r="E789" s="34"/>
      <c r="F789" s="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8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38"/>
      <c r="BF789" s="34"/>
      <c r="BG789" s="39"/>
      <c r="BH789" s="34"/>
      <c r="BI789" s="34"/>
    </row>
    <row r="790" spans="1:61" x14ac:dyDescent="0.3">
      <c r="A790" s="32"/>
      <c r="B790" s="34"/>
      <c r="C790" s="34"/>
      <c r="D790" s="51"/>
      <c r="E790" s="34"/>
      <c r="F790" s="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8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38"/>
      <c r="BF790" s="34"/>
      <c r="BG790" s="39"/>
      <c r="BH790" s="34"/>
      <c r="BI790" s="34"/>
    </row>
    <row r="791" spans="1:61" x14ac:dyDescent="0.3">
      <c r="A791" s="32"/>
      <c r="B791" s="34"/>
      <c r="C791" s="34"/>
      <c r="D791" s="51"/>
      <c r="E791" s="34"/>
      <c r="F791" s="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8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38"/>
      <c r="BF791" s="34"/>
      <c r="BG791" s="39"/>
      <c r="BH791" s="34"/>
      <c r="BI791" s="34"/>
    </row>
    <row r="792" spans="1:61" x14ac:dyDescent="0.3">
      <c r="A792" s="32"/>
      <c r="B792" s="34"/>
      <c r="C792" s="34"/>
      <c r="D792" s="51"/>
      <c r="E792" s="34"/>
      <c r="F792" s="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8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38"/>
      <c r="BF792" s="34"/>
      <c r="BG792" s="39"/>
      <c r="BH792" s="34"/>
      <c r="BI792" s="34"/>
    </row>
    <row r="793" spans="1:61" x14ac:dyDescent="0.3">
      <c r="A793" s="32"/>
      <c r="B793" s="34"/>
      <c r="C793" s="34"/>
      <c r="D793" s="51"/>
      <c r="E793" s="34"/>
      <c r="F793" s="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8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38"/>
      <c r="BF793" s="34"/>
      <c r="BG793" s="39"/>
      <c r="BH793" s="34"/>
      <c r="BI793" s="34"/>
    </row>
    <row r="794" spans="1:61" x14ac:dyDescent="0.3">
      <c r="A794" s="32"/>
      <c r="B794" s="34"/>
      <c r="C794" s="34"/>
      <c r="D794" s="51"/>
      <c r="E794" s="34"/>
      <c r="F794" s="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8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38"/>
      <c r="BF794" s="34"/>
      <c r="BG794" s="39"/>
      <c r="BH794" s="34"/>
      <c r="BI794" s="34"/>
    </row>
    <row r="795" spans="1:61" x14ac:dyDescent="0.3">
      <c r="A795" s="32"/>
      <c r="B795" s="34"/>
      <c r="C795" s="34"/>
      <c r="D795" s="51"/>
      <c r="E795" s="34"/>
      <c r="F795" s="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8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38"/>
      <c r="BF795" s="34"/>
      <c r="BG795" s="39"/>
      <c r="BH795" s="34"/>
      <c r="BI795" s="34"/>
    </row>
    <row r="796" spans="1:61" x14ac:dyDescent="0.3">
      <c r="A796" s="32"/>
      <c r="B796" s="34"/>
      <c r="C796" s="34"/>
      <c r="D796" s="51"/>
      <c r="E796" s="34"/>
      <c r="F796" s="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8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38"/>
      <c r="BF796" s="34"/>
      <c r="BG796" s="39"/>
      <c r="BH796" s="34"/>
      <c r="BI796" s="34"/>
    </row>
    <row r="797" spans="1:61" x14ac:dyDescent="0.3">
      <c r="A797" s="32"/>
      <c r="B797" s="34"/>
      <c r="C797" s="34"/>
      <c r="D797" s="51"/>
      <c r="E797" s="34"/>
      <c r="F797" s="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8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38"/>
      <c r="BF797" s="34"/>
      <c r="BG797" s="39"/>
      <c r="BH797" s="34"/>
      <c r="BI797" s="34"/>
    </row>
    <row r="798" spans="1:61" x14ac:dyDescent="0.3">
      <c r="A798" s="32"/>
      <c r="B798" s="34"/>
      <c r="C798" s="34"/>
      <c r="D798" s="51"/>
      <c r="E798" s="34"/>
      <c r="F798" s="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8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38"/>
      <c r="BF798" s="34"/>
      <c r="BG798" s="39"/>
      <c r="BH798" s="34"/>
      <c r="BI798" s="34"/>
    </row>
    <row r="799" spans="1:61" x14ac:dyDescent="0.3">
      <c r="A799" s="32"/>
      <c r="B799" s="34"/>
      <c r="C799" s="34"/>
      <c r="D799" s="51"/>
      <c r="E799" s="34"/>
      <c r="F799" s="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8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38"/>
      <c r="BF799" s="34"/>
      <c r="BG799" s="39"/>
      <c r="BH799" s="34"/>
      <c r="BI799" s="34"/>
    </row>
    <row r="800" spans="1:61" x14ac:dyDescent="0.3">
      <c r="A800" s="32"/>
      <c r="B800" s="34"/>
      <c r="C800" s="34"/>
      <c r="D800" s="51"/>
      <c r="E800" s="34"/>
      <c r="F800" s="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8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38"/>
      <c r="BF800" s="34"/>
      <c r="BG800" s="39"/>
      <c r="BH800" s="34"/>
      <c r="BI800" s="34"/>
    </row>
    <row r="801" spans="1:61" x14ac:dyDescent="0.3">
      <c r="A801" s="32"/>
      <c r="B801" s="34"/>
      <c r="C801" s="34"/>
      <c r="D801" s="51"/>
      <c r="E801" s="34"/>
      <c r="F801" s="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8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38"/>
      <c r="BF801" s="34"/>
      <c r="BG801" s="39"/>
      <c r="BH801" s="34"/>
      <c r="BI801" s="34"/>
    </row>
    <row r="802" spans="1:61" x14ac:dyDescent="0.3">
      <c r="A802" s="32"/>
      <c r="B802" s="34"/>
      <c r="C802" s="34"/>
      <c r="D802" s="51"/>
      <c r="E802" s="34"/>
      <c r="F802" s="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8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38"/>
      <c r="BF802" s="34"/>
      <c r="BG802" s="39"/>
      <c r="BH802" s="34"/>
      <c r="BI802" s="34"/>
    </row>
    <row r="803" spans="1:61" x14ac:dyDescent="0.3">
      <c r="A803" s="32"/>
      <c r="B803" s="34"/>
      <c r="C803" s="34"/>
      <c r="D803" s="51"/>
      <c r="E803" s="34"/>
      <c r="F803" s="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8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38"/>
      <c r="BF803" s="34"/>
      <c r="BG803" s="39"/>
      <c r="BH803" s="34"/>
      <c r="BI803" s="34"/>
    </row>
    <row r="804" spans="1:61" x14ac:dyDescent="0.3">
      <c r="A804" s="32"/>
      <c r="B804" s="34"/>
      <c r="C804" s="34"/>
      <c r="D804" s="51"/>
      <c r="E804" s="34"/>
      <c r="F804" s="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8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38"/>
      <c r="BF804" s="34"/>
      <c r="BG804" s="39"/>
      <c r="BH804" s="34"/>
      <c r="BI804" s="34"/>
    </row>
    <row r="805" spans="1:61" x14ac:dyDescent="0.3">
      <c r="A805" s="32"/>
      <c r="B805" s="34"/>
      <c r="C805" s="34"/>
      <c r="D805" s="51"/>
      <c r="E805" s="34"/>
      <c r="F805" s="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8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38"/>
      <c r="BF805" s="34"/>
      <c r="BG805" s="39"/>
      <c r="BH805" s="34"/>
      <c r="BI805" s="34"/>
    </row>
    <row r="806" spans="1:61" x14ac:dyDescent="0.3">
      <c r="A806" s="32"/>
      <c r="B806" s="34"/>
      <c r="C806" s="34"/>
      <c r="D806" s="51"/>
      <c r="E806" s="34"/>
      <c r="F806" s="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8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38"/>
      <c r="BF806" s="34"/>
      <c r="BG806" s="39"/>
      <c r="BH806" s="34"/>
      <c r="BI806" s="34"/>
    </row>
    <row r="807" spans="1:61" x14ac:dyDescent="0.3">
      <c r="A807" s="32"/>
      <c r="B807" s="34"/>
      <c r="C807" s="34"/>
      <c r="D807" s="51"/>
      <c r="E807" s="34"/>
      <c r="F807" s="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8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38"/>
      <c r="BF807" s="34"/>
      <c r="BG807" s="39"/>
      <c r="BH807" s="34"/>
      <c r="BI807" s="34"/>
    </row>
    <row r="808" spans="1:61" x14ac:dyDescent="0.3">
      <c r="A808" s="32"/>
      <c r="B808" s="34"/>
      <c r="C808" s="34"/>
      <c r="D808" s="51"/>
      <c r="E808" s="34"/>
      <c r="F808" s="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8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38"/>
      <c r="BF808" s="34"/>
      <c r="BG808" s="39"/>
      <c r="BH808" s="34"/>
      <c r="BI808" s="34"/>
    </row>
    <row r="809" spans="1:61" x14ac:dyDescent="0.3">
      <c r="A809" s="32"/>
      <c r="B809" s="34"/>
      <c r="C809" s="34"/>
      <c r="D809" s="51"/>
      <c r="E809" s="34"/>
      <c r="F809" s="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8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38"/>
      <c r="BF809" s="34"/>
      <c r="BG809" s="39"/>
      <c r="BH809" s="34"/>
      <c r="BI809" s="34"/>
    </row>
    <row r="810" spans="1:61" x14ac:dyDescent="0.3">
      <c r="A810" s="32"/>
      <c r="B810" s="34"/>
      <c r="C810" s="34"/>
      <c r="D810" s="51"/>
      <c r="E810" s="34"/>
      <c r="F810" s="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8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38"/>
      <c r="BF810" s="34"/>
      <c r="BG810" s="39"/>
      <c r="BH810" s="34"/>
      <c r="BI810" s="34"/>
    </row>
    <row r="811" spans="1:61" x14ac:dyDescent="0.3">
      <c r="A811" s="32"/>
      <c r="B811" s="34"/>
      <c r="C811" s="34"/>
      <c r="D811" s="51"/>
      <c r="E811" s="34"/>
      <c r="F811" s="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8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38"/>
      <c r="BF811" s="34"/>
      <c r="BG811" s="39"/>
      <c r="BH811" s="34"/>
      <c r="BI811" s="34"/>
    </row>
    <row r="812" spans="1:61" x14ac:dyDescent="0.3">
      <c r="A812" s="32"/>
      <c r="B812" s="34"/>
      <c r="C812" s="34"/>
      <c r="D812" s="51"/>
      <c r="E812" s="34"/>
      <c r="F812" s="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8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38"/>
      <c r="BF812" s="34"/>
      <c r="BG812" s="39"/>
      <c r="BH812" s="34"/>
      <c r="BI812" s="34"/>
    </row>
    <row r="813" spans="1:61" x14ac:dyDescent="0.3">
      <c r="A813" s="32"/>
      <c r="B813" s="34"/>
      <c r="C813" s="34"/>
      <c r="D813" s="51"/>
      <c r="E813" s="34"/>
      <c r="F813" s="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8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38"/>
      <c r="BF813" s="34"/>
      <c r="BG813" s="39"/>
      <c r="BH813" s="34"/>
      <c r="BI813" s="34"/>
    </row>
    <row r="814" spans="1:61" x14ac:dyDescent="0.3">
      <c r="A814" s="32"/>
      <c r="B814" s="34"/>
      <c r="C814" s="34"/>
      <c r="D814" s="51"/>
      <c r="E814" s="34"/>
      <c r="F814" s="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8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38"/>
      <c r="BF814" s="34"/>
      <c r="BG814" s="39"/>
      <c r="BH814" s="34"/>
      <c r="BI814" s="34"/>
    </row>
    <row r="815" spans="1:61" x14ac:dyDescent="0.3">
      <c r="A815" s="32"/>
      <c r="B815" s="34"/>
      <c r="C815" s="34"/>
      <c r="D815" s="51"/>
      <c r="E815" s="34"/>
      <c r="F815" s="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8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38"/>
      <c r="BF815" s="34"/>
      <c r="BG815" s="39"/>
      <c r="BH815" s="34"/>
      <c r="BI815" s="34"/>
    </row>
    <row r="816" spans="1:61" x14ac:dyDescent="0.3">
      <c r="A816" s="32"/>
      <c r="B816" s="34"/>
      <c r="C816" s="34"/>
      <c r="D816" s="51"/>
      <c r="E816" s="34"/>
      <c r="F816" s="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8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38"/>
      <c r="BF816" s="34"/>
      <c r="BG816" s="39"/>
      <c r="BH816" s="34"/>
      <c r="BI816" s="34"/>
    </row>
    <row r="817" spans="1:61" x14ac:dyDescent="0.3">
      <c r="A817" s="32"/>
      <c r="B817" s="34"/>
      <c r="C817" s="34"/>
      <c r="D817" s="51"/>
      <c r="E817" s="34"/>
      <c r="F817" s="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8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38"/>
      <c r="BF817" s="34"/>
      <c r="BG817" s="39"/>
      <c r="BH817" s="34"/>
      <c r="BI817" s="34"/>
    </row>
    <row r="818" spans="1:61" x14ac:dyDescent="0.3">
      <c r="A818" s="32"/>
      <c r="B818" s="34"/>
      <c r="C818" s="34"/>
      <c r="D818" s="51"/>
      <c r="E818" s="34"/>
      <c r="F818" s="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8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38"/>
      <c r="BF818" s="34"/>
      <c r="BG818" s="39"/>
      <c r="BH818" s="34"/>
      <c r="BI818" s="34"/>
    </row>
    <row r="819" spans="1:61" x14ac:dyDescent="0.3">
      <c r="A819" s="32"/>
      <c r="B819" s="34"/>
      <c r="C819" s="34"/>
      <c r="D819" s="51"/>
      <c r="E819" s="34"/>
      <c r="F819" s="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8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38"/>
      <c r="BF819" s="34"/>
      <c r="BG819" s="39"/>
      <c r="BH819" s="34"/>
      <c r="BI819" s="34"/>
    </row>
    <row r="820" spans="1:61" x14ac:dyDescent="0.3">
      <c r="A820" s="32"/>
      <c r="B820" s="34"/>
      <c r="C820" s="34"/>
      <c r="D820" s="51"/>
      <c r="E820" s="34"/>
      <c r="F820" s="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8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38"/>
      <c r="BF820" s="34"/>
      <c r="BG820" s="39"/>
      <c r="BH820" s="34"/>
      <c r="BI820" s="34"/>
    </row>
    <row r="821" spans="1:61" x14ac:dyDescent="0.3">
      <c r="A821" s="32"/>
      <c r="B821" s="34"/>
      <c r="C821" s="34"/>
      <c r="D821" s="51"/>
      <c r="E821" s="34"/>
      <c r="F821" s="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8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38"/>
      <c r="BF821" s="34"/>
      <c r="BG821" s="39"/>
      <c r="BH821" s="34"/>
      <c r="BI821" s="34"/>
    </row>
    <row r="822" spans="1:61" x14ac:dyDescent="0.3">
      <c r="A822" s="32"/>
      <c r="B822" s="34"/>
      <c r="C822" s="34"/>
      <c r="D822" s="51"/>
      <c r="E822" s="34"/>
      <c r="F822" s="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8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38"/>
      <c r="BF822" s="34"/>
      <c r="BG822" s="39"/>
      <c r="BH822" s="34"/>
      <c r="BI822" s="34"/>
    </row>
    <row r="823" spans="1:61" x14ac:dyDescent="0.3">
      <c r="A823" s="32"/>
      <c r="B823" s="34"/>
      <c r="C823" s="34"/>
      <c r="D823" s="51"/>
      <c r="E823" s="34"/>
      <c r="F823" s="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8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38"/>
      <c r="BF823" s="34"/>
      <c r="BG823" s="39"/>
      <c r="BH823" s="34"/>
      <c r="BI823" s="34"/>
    </row>
    <row r="824" spans="1:61" x14ac:dyDescent="0.3">
      <c r="A824" s="32"/>
      <c r="B824" s="34"/>
      <c r="C824" s="34"/>
      <c r="D824" s="51"/>
      <c r="E824" s="34"/>
      <c r="F824" s="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8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38"/>
      <c r="BF824" s="34"/>
      <c r="BG824" s="39"/>
      <c r="BH824" s="34"/>
      <c r="BI824" s="34"/>
    </row>
    <row r="825" spans="1:61" x14ac:dyDescent="0.3">
      <c r="A825" s="32"/>
      <c r="B825" s="34"/>
      <c r="C825" s="34"/>
      <c r="D825" s="51"/>
      <c r="E825" s="34"/>
      <c r="F825" s="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8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38"/>
      <c r="BF825" s="34"/>
      <c r="BG825" s="39"/>
      <c r="BH825" s="34"/>
      <c r="BI825" s="34"/>
    </row>
    <row r="826" spans="1:61" x14ac:dyDescent="0.3">
      <c r="A826" s="32"/>
      <c r="B826" s="34"/>
      <c r="C826" s="34"/>
      <c r="D826" s="51"/>
      <c r="E826" s="34"/>
      <c r="F826" s="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8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38"/>
      <c r="BF826" s="34"/>
      <c r="BG826" s="39"/>
      <c r="BH826" s="34"/>
      <c r="BI826" s="34"/>
    </row>
    <row r="827" spans="1:61" x14ac:dyDescent="0.3">
      <c r="A827" s="32"/>
      <c r="B827" s="34"/>
      <c r="C827" s="34"/>
      <c r="D827" s="51"/>
      <c r="E827" s="34"/>
      <c r="F827" s="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8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38"/>
      <c r="BF827" s="34"/>
      <c r="BG827" s="39"/>
      <c r="BH827" s="34"/>
      <c r="BI827" s="34"/>
    </row>
    <row r="828" spans="1:61" x14ac:dyDescent="0.3">
      <c r="A828" s="32"/>
      <c r="B828" s="34"/>
      <c r="C828" s="34"/>
      <c r="D828" s="51"/>
      <c r="E828" s="34"/>
      <c r="F828" s="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8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38"/>
      <c r="BF828" s="34"/>
      <c r="BG828" s="39"/>
      <c r="BH828" s="34"/>
      <c r="BI828" s="34"/>
    </row>
    <row r="829" spans="1:61" x14ac:dyDescent="0.3">
      <c r="A829" s="32"/>
      <c r="B829" s="34"/>
      <c r="C829" s="34"/>
      <c r="D829" s="51"/>
      <c r="E829" s="34"/>
      <c r="F829" s="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8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38"/>
      <c r="BF829" s="34"/>
      <c r="BG829" s="39"/>
      <c r="BH829" s="34"/>
      <c r="BI829" s="34"/>
    </row>
    <row r="830" spans="1:61" x14ac:dyDescent="0.3">
      <c r="A830" s="32"/>
      <c r="B830" s="34"/>
      <c r="C830" s="34"/>
      <c r="D830" s="51"/>
      <c r="E830" s="34"/>
      <c r="F830" s="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8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38"/>
      <c r="BF830" s="34"/>
      <c r="BG830" s="39"/>
      <c r="BH830" s="34"/>
      <c r="BI830" s="34"/>
    </row>
    <row r="831" spans="1:61" x14ac:dyDescent="0.3">
      <c r="A831" s="32"/>
      <c r="B831" s="34"/>
      <c r="C831" s="34"/>
      <c r="D831" s="51"/>
      <c r="E831" s="34"/>
      <c r="F831" s="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8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38"/>
      <c r="BF831" s="34"/>
      <c r="BG831" s="39"/>
      <c r="BH831" s="34"/>
      <c r="BI831" s="34"/>
    </row>
    <row r="832" spans="1:61" x14ac:dyDescent="0.3">
      <c r="A832" s="32"/>
      <c r="B832" s="34"/>
      <c r="C832" s="34"/>
      <c r="D832" s="51"/>
      <c r="E832" s="34"/>
      <c r="F832" s="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8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38"/>
      <c r="BF832" s="34"/>
      <c r="BG832" s="39"/>
      <c r="BH832" s="34"/>
      <c r="BI832" s="34"/>
    </row>
    <row r="833" spans="1:61" x14ac:dyDescent="0.3">
      <c r="A833" s="32"/>
      <c r="B833" s="34"/>
      <c r="C833" s="34"/>
      <c r="D833" s="51"/>
      <c r="E833" s="34"/>
      <c r="F833" s="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8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38"/>
      <c r="BF833" s="34"/>
      <c r="BG833" s="39"/>
      <c r="BH833" s="34"/>
      <c r="BI833" s="34"/>
    </row>
    <row r="834" spans="1:61" x14ac:dyDescent="0.3">
      <c r="A834" s="32"/>
      <c r="B834" s="34"/>
      <c r="C834" s="34"/>
      <c r="D834" s="51"/>
      <c r="E834" s="34"/>
      <c r="F834" s="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8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38"/>
      <c r="BF834" s="34"/>
      <c r="BG834" s="39"/>
      <c r="BH834" s="34"/>
      <c r="BI834" s="34"/>
    </row>
    <row r="835" spans="1:61" x14ac:dyDescent="0.3">
      <c r="A835" s="32"/>
      <c r="B835" s="34"/>
      <c r="C835" s="34"/>
      <c r="D835" s="51"/>
      <c r="E835" s="34"/>
      <c r="F835" s="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8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38"/>
      <c r="BF835" s="34"/>
      <c r="BG835" s="39"/>
      <c r="BH835" s="34"/>
      <c r="BI835" s="34"/>
    </row>
    <row r="836" spans="1:61" x14ac:dyDescent="0.3">
      <c r="A836" s="32"/>
      <c r="B836" s="34"/>
      <c r="C836" s="34"/>
      <c r="D836" s="51"/>
      <c r="E836" s="34"/>
      <c r="F836" s="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8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38"/>
      <c r="BF836" s="34"/>
      <c r="BG836" s="39"/>
      <c r="BH836" s="34"/>
      <c r="BI836" s="34"/>
    </row>
    <row r="837" spans="1:61" x14ac:dyDescent="0.3">
      <c r="A837" s="32"/>
      <c r="B837" s="34"/>
      <c r="C837" s="34"/>
      <c r="D837" s="51"/>
      <c r="E837" s="34"/>
      <c r="F837" s="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8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38"/>
      <c r="BF837" s="34"/>
      <c r="BG837" s="39"/>
      <c r="BH837" s="34"/>
      <c r="BI837" s="34"/>
    </row>
    <row r="838" spans="1:61" x14ac:dyDescent="0.3">
      <c r="A838" s="32"/>
      <c r="B838" s="34"/>
      <c r="C838" s="34"/>
      <c r="D838" s="51"/>
      <c r="E838" s="34"/>
      <c r="F838" s="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8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38"/>
      <c r="BF838" s="34"/>
      <c r="BG838" s="39"/>
      <c r="BH838" s="34"/>
      <c r="BI838" s="34"/>
    </row>
    <row r="839" spans="1:61" x14ac:dyDescent="0.3">
      <c r="A839" s="32"/>
      <c r="B839" s="34"/>
      <c r="C839" s="34"/>
      <c r="D839" s="51"/>
      <c r="E839" s="34"/>
      <c r="F839" s="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8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38"/>
      <c r="BF839" s="34"/>
      <c r="BG839" s="39"/>
      <c r="BH839" s="34"/>
      <c r="BI839" s="34"/>
    </row>
    <row r="840" spans="1:61" x14ac:dyDescent="0.3">
      <c r="A840" s="32"/>
      <c r="B840" s="34"/>
      <c r="C840" s="34"/>
      <c r="D840" s="51"/>
      <c r="E840" s="34"/>
      <c r="F840" s="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8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38"/>
      <c r="BF840" s="34"/>
      <c r="BG840" s="39"/>
      <c r="BH840" s="34"/>
      <c r="BI840" s="34"/>
    </row>
    <row r="841" spans="1:61" x14ac:dyDescent="0.3">
      <c r="A841" s="32"/>
      <c r="B841" s="34"/>
      <c r="C841" s="34"/>
      <c r="D841" s="51"/>
      <c r="E841" s="34"/>
      <c r="F841" s="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8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38"/>
      <c r="BF841" s="34"/>
      <c r="BG841" s="39"/>
      <c r="BH841" s="34"/>
      <c r="BI841" s="34"/>
    </row>
    <row r="842" spans="1:61" x14ac:dyDescent="0.3">
      <c r="A842" s="32"/>
      <c r="B842" s="34"/>
      <c r="C842" s="34"/>
      <c r="D842" s="51"/>
      <c r="E842" s="34"/>
      <c r="F842" s="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8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38"/>
      <c r="BF842" s="34"/>
      <c r="BG842" s="39"/>
      <c r="BH842" s="34"/>
      <c r="BI842" s="34"/>
    </row>
    <row r="843" spans="1:61" x14ac:dyDescent="0.3">
      <c r="A843" s="32"/>
      <c r="B843" s="34"/>
      <c r="C843" s="34"/>
      <c r="D843" s="51"/>
      <c r="E843" s="34"/>
      <c r="F843" s="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8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38"/>
      <c r="BF843" s="34"/>
      <c r="BG843" s="39"/>
      <c r="BH843" s="34"/>
      <c r="BI843" s="34"/>
    </row>
    <row r="844" spans="1:61" x14ac:dyDescent="0.3">
      <c r="A844" s="32"/>
      <c r="B844" s="34"/>
      <c r="C844" s="34"/>
      <c r="D844" s="51"/>
      <c r="E844" s="34"/>
      <c r="F844" s="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8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38"/>
      <c r="BF844" s="34"/>
      <c r="BG844" s="39"/>
      <c r="BH844" s="34"/>
      <c r="BI844" s="34"/>
    </row>
    <row r="845" spans="1:61" x14ac:dyDescent="0.3">
      <c r="A845" s="32"/>
      <c r="B845" s="34"/>
      <c r="C845" s="34"/>
      <c r="D845" s="51"/>
      <c r="E845" s="34"/>
      <c r="F845" s="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8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38"/>
      <c r="BF845" s="34"/>
      <c r="BG845" s="39"/>
      <c r="BH845" s="34"/>
      <c r="BI845" s="34"/>
    </row>
    <row r="846" spans="1:61" x14ac:dyDescent="0.3">
      <c r="A846" s="32"/>
      <c r="B846" s="34"/>
      <c r="C846" s="34"/>
      <c r="D846" s="51"/>
      <c r="E846" s="34"/>
      <c r="F846" s="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8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38"/>
      <c r="BF846" s="34"/>
      <c r="BG846" s="39"/>
      <c r="BH846" s="34"/>
      <c r="BI846" s="34"/>
    </row>
    <row r="847" spans="1:61" x14ac:dyDescent="0.3">
      <c r="A847" s="32"/>
      <c r="B847" s="34"/>
      <c r="C847" s="34"/>
      <c r="D847" s="51"/>
      <c r="E847" s="34"/>
      <c r="F847" s="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8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38"/>
      <c r="BF847" s="34"/>
      <c r="BG847" s="39"/>
      <c r="BH847" s="34"/>
      <c r="BI847" s="34"/>
    </row>
    <row r="848" spans="1:61" x14ac:dyDescent="0.3">
      <c r="A848" s="32"/>
      <c r="B848" s="34"/>
      <c r="C848" s="34"/>
      <c r="D848" s="51"/>
      <c r="E848" s="34"/>
      <c r="F848" s="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8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38"/>
      <c r="BF848" s="34"/>
      <c r="BG848" s="39"/>
      <c r="BH848" s="34"/>
      <c r="BI848" s="34"/>
    </row>
    <row r="849" spans="1:61" x14ac:dyDescent="0.3">
      <c r="A849" s="32"/>
      <c r="B849" s="34"/>
      <c r="C849" s="34"/>
      <c r="D849" s="51"/>
      <c r="E849" s="34"/>
      <c r="F849" s="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8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38"/>
      <c r="BF849" s="34"/>
      <c r="BG849" s="39"/>
      <c r="BH849" s="34"/>
      <c r="BI849" s="34"/>
    </row>
    <row r="850" spans="1:61" x14ac:dyDescent="0.3">
      <c r="A850" s="32"/>
      <c r="B850" s="34"/>
      <c r="C850" s="34"/>
      <c r="D850" s="51"/>
      <c r="E850" s="34"/>
      <c r="F850" s="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8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38"/>
      <c r="BF850" s="34"/>
      <c r="BG850" s="39"/>
      <c r="BH850" s="34"/>
      <c r="BI850" s="34"/>
    </row>
    <row r="851" spans="1:61" x14ac:dyDescent="0.3">
      <c r="A851" s="32"/>
      <c r="B851" s="34"/>
      <c r="C851" s="34"/>
      <c r="D851" s="51"/>
      <c r="E851" s="34"/>
      <c r="F851" s="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8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38"/>
      <c r="BF851" s="34"/>
      <c r="BG851" s="39"/>
      <c r="BH851" s="34"/>
      <c r="BI851" s="34"/>
    </row>
    <row r="852" spans="1:61" x14ac:dyDescent="0.3">
      <c r="A852" s="32"/>
      <c r="B852" s="34"/>
      <c r="C852" s="34"/>
      <c r="D852" s="51"/>
      <c r="E852" s="34"/>
      <c r="F852" s="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8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38"/>
      <c r="BF852" s="34"/>
      <c r="BG852" s="39"/>
      <c r="BH852" s="34"/>
      <c r="BI852" s="34"/>
    </row>
    <row r="853" spans="1:61" x14ac:dyDescent="0.3">
      <c r="A853" s="32"/>
      <c r="B853" s="34"/>
      <c r="C853" s="34"/>
      <c r="D853" s="51"/>
      <c r="E853" s="34"/>
      <c r="F853" s="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8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38"/>
      <c r="BF853" s="34"/>
      <c r="BG853" s="39"/>
      <c r="BH853" s="34"/>
      <c r="BI853" s="34"/>
    </row>
    <row r="854" spans="1:61" x14ac:dyDescent="0.3">
      <c r="A854" s="32"/>
      <c r="B854" s="34"/>
      <c r="C854" s="34"/>
      <c r="D854" s="51"/>
      <c r="E854" s="34"/>
      <c r="F854" s="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8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38"/>
      <c r="BF854" s="34"/>
      <c r="BG854" s="39"/>
      <c r="BH854" s="34"/>
      <c r="BI854" s="34"/>
    </row>
    <row r="855" spans="1:61" x14ac:dyDescent="0.3">
      <c r="A855" s="32"/>
      <c r="B855" s="34"/>
      <c r="C855" s="34"/>
      <c r="D855" s="51"/>
      <c r="E855" s="34"/>
      <c r="F855" s="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8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38"/>
      <c r="BF855" s="34"/>
      <c r="BG855" s="39"/>
      <c r="BH855" s="34"/>
      <c r="BI855" s="34"/>
    </row>
    <row r="856" spans="1:61" x14ac:dyDescent="0.3">
      <c r="A856" s="32"/>
      <c r="B856" s="34"/>
      <c r="C856" s="34"/>
      <c r="D856" s="51"/>
      <c r="E856" s="34"/>
      <c r="F856" s="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8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38"/>
      <c r="BF856" s="34"/>
      <c r="BG856" s="39"/>
      <c r="BH856" s="34"/>
      <c r="BI856" s="34"/>
    </row>
    <row r="857" spans="1:61" x14ac:dyDescent="0.3">
      <c r="A857" s="32"/>
      <c r="B857" s="34"/>
      <c r="C857" s="34"/>
      <c r="D857" s="51"/>
      <c r="E857" s="34"/>
      <c r="F857" s="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8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38"/>
      <c r="BF857" s="34"/>
      <c r="BG857" s="39"/>
      <c r="BH857" s="34"/>
      <c r="BI857" s="34"/>
    </row>
    <row r="858" spans="1:61" x14ac:dyDescent="0.3">
      <c r="A858" s="32"/>
      <c r="B858" s="34"/>
      <c r="C858" s="34"/>
      <c r="D858" s="51"/>
      <c r="E858" s="34"/>
      <c r="F858" s="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8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38"/>
      <c r="BF858" s="34"/>
      <c r="BG858" s="39"/>
      <c r="BH858" s="34"/>
      <c r="BI858" s="34"/>
    </row>
    <row r="859" spans="1:61" x14ac:dyDescent="0.3">
      <c r="A859" s="32"/>
      <c r="B859" s="34"/>
      <c r="C859" s="34"/>
      <c r="D859" s="51"/>
      <c r="E859" s="34"/>
      <c r="F859" s="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8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38"/>
      <c r="BF859" s="34"/>
      <c r="BG859" s="39"/>
      <c r="BH859" s="34"/>
      <c r="BI859" s="34"/>
    </row>
    <row r="860" spans="1:61" x14ac:dyDescent="0.3">
      <c r="A860" s="32"/>
      <c r="B860" s="34"/>
      <c r="C860" s="34"/>
      <c r="D860" s="51"/>
      <c r="E860" s="34"/>
      <c r="F860" s="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8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38"/>
      <c r="BF860" s="34"/>
      <c r="BG860" s="39"/>
      <c r="BH860" s="34"/>
      <c r="BI860" s="34"/>
    </row>
    <row r="861" spans="1:61" x14ac:dyDescent="0.3">
      <c r="A861" s="32"/>
      <c r="B861" s="34"/>
      <c r="C861" s="34"/>
      <c r="D861" s="51"/>
      <c r="E861" s="34"/>
      <c r="F861" s="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8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38"/>
      <c r="BF861" s="34"/>
      <c r="BG861" s="39"/>
      <c r="BH861" s="34"/>
      <c r="BI861" s="34"/>
    </row>
    <row r="862" spans="1:61" x14ac:dyDescent="0.3">
      <c r="A862" s="32"/>
      <c r="B862" s="34"/>
      <c r="C862" s="34"/>
      <c r="D862" s="51"/>
      <c r="E862" s="34"/>
      <c r="F862" s="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8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38"/>
      <c r="BF862" s="34"/>
      <c r="BG862" s="39"/>
      <c r="BH862" s="34"/>
      <c r="BI862" s="34"/>
    </row>
    <row r="863" spans="1:61" x14ac:dyDescent="0.3">
      <c r="A863" s="32"/>
      <c r="B863" s="34"/>
      <c r="C863" s="34"/>
      <c r="D863" s="51"/>
      <c r="E863" s="34"/>
      <c r="F863" s="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8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38"/>
      <c r="BF863" s="34"/>
      <c r="BG863" s="39"/>
      <c r="BH863" s="34"/>
      <c r="BI863" s="34"/>
    </row>
    <row r="864" spans="1:61" x14ac:dyDescent="0.3">
      <c r="A864" s="32"/>
      <c r="B864" s="34"/>
      <c r="C864" s="34"/>
      <c r="D864" s="51"/>
      <c r="E864" s="34"/>
      <c r="F864" s="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8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38"/>
      <c r="BF864" s="34"/>
      <c r="BG864" s="39"/>
      <c r="BH864" s="34"/>
      <c r="BI864" s="34"/>
    </row>
    <row r="865" spans="1:61" x14ac:dyDescent="0.3">
      <c r="A865" s="32"/>
      <c r="B865" s="34"/>
      <c r="C865" s="34"/>
      <c r="D865" s="51"/>
      <c r="E865" s="34"/>
      <c r="F865" s="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8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38"/>
      <c r="BF865" s="34"/>
      <c r="BG865" s="39"/>
      <c r="BH865" s="34"/>
      <c r="BI865" s="34"/>
    </row>
    <row r="866" spans="1:61" x14ac:dyDescent="0.3">
      <c r="A866" s="32"/>
      <c r="B866" s="34"/>
      <c r="C866" s="34"/>
      <c r="D866" s="51"/>
      <c r="E866" s="34"/>
      <c r="F866" s="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8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38"/>
      <c r="BF866" s="34"/>
      <c r="BG866" s="39"/>
      <c r="BH866" s="34"/>
      <c r="BI866" s="34"/>
    </row>
    <row r="867" spans="1:61" x14ac:dyDescent="0.3">
      <c r="A867" s="32"/>
      <c r="B867" s="34"/>
      <c r="C867" s="34"/>
      <c r="D867" s="51"/>
      <c r="E867" s="34"/>
      <c r="F867" s="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8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38"/>
      <c r="BF867" s="34"/>
      <c r="BG867" s="39"/>
      <c r="BH867" s="34"/>
      <c r="BI867" s="34"/>
    </row>
    <row r="868" spans="1:61" x14ac:dyDescent="0.3">
      <c r="A868" s="32"/>
      <c r="B868" s="34"/>
      <c r="C868" s="34"/>
      <c r="D868" s="51"/>
      <c r="E868" s="34"/>
      <c r="F868" s="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8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38"/>
      <c r="BF868" s="34"/>
      <c r="BG868" s="39"/>
      <c r="BH868" s="34"/>
      <c r="BI868" s="34"/>
    </row>
    <row r="869" spans="1:61" x14ac:dyDescent="0.3">
      <c r="A869" s="32"/>
      <c r="B869" s="34"/>
      <c r="C869" s="34"/>
      <c r="D869" s="51"/>
      <c r="E869" s="34"/>
      <c r="F869" s="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8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38"/>
      <c r="BF869" s="34"/>
      <c r="BG869" s="39"/>
      <c r="BH869" s="34"/>
      <c r="BI869" s="34"/>
    </row>
    <row r="870" spans="1:61" x14ac:dyDescent="0.3">
      <c r="A870" s="32"/>
      <c r="B870" s="34"/>
      <c r="C870" s="34"/>
      <c r="D870" s="51"/>
      <c r="E870" s="34"/>
      <c r="F870" s="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8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38"/>
      <c r="BF870" s="34"/>
      <c r="BG870" s="39"/>
      <c r="BH870" s="34"/>
      <c r="BI870" s="34"/>
    </row>
    <row r="871" spans="1:61" x14ac:dyDescent="0.3">
      <c r="A871" s="32"/>
      <c r="B871" s="34"/>
      <c r="C871" s="34"/>
      <c r="D871" s="51"/>
      <c r="E871" s="34"/>
      <c r="F871" s="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8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38"/>
      <c r="BF871" s="34"/>
      <c r="BG871" s="39"/>
      <c r="BH871" s="34"/>
      <c r="BI871" s="34"/>
    </row>
    <row r="872" spans="1:61" x14ac:dyDescent="0.3">
      <c r="A872" s="32"/>
      <c r="B872" s="34"/>
      <c r="C872" s="34"/>
      <c r="D872" s="51"/>
      <c r="E872" s="34"/>
      <c r="F872" s="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8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38"/>
      <c r="BF872" s="34"/>
      <c r="BG872" s="39"/>
      <c r="BH872" s="34"/>
      <c r="BI872" s="34"/>
    </row>
    <row r="873" spans="1:61" x14ac:dyDescent="0.3">
      <c r="A873" s="32"/>
      <c r="B873" s="34"/>
      <c r="C873" s="34"/>
      <c r="D873" s="51"/>
      <c r="E873" s="34"/>
      <c r="F873" s="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8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38"/>
      <c r="BF873" s="34"/>
      <c r="BG873" s="39"/>
      <c r="BH873" s="34"/>
      <c r="BI873" s="34"/>
    </row>
    <row r="874" spans="1:61" x14ac:dyDescent="0.3">
      <c r="A874" s="32"/>
      <c r="B874" s="34"/>
      <c r="C874" s="34"/>
      <c r="D874" s="51"/>
      <c r="E874" s="34"/>
      <c r="F874" s="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8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38"/>
      <c r="BF874" s="34"/>
      <c r="BG874" s="39"/>
      <c r="BH874" s="34"/>
      <c r="BI874" s="34"/>
    </row>
    <row r="875" spans="1:61" x14ac:dyDescent="0.3">
      <c r="A875" s="32"/>
      <c r="B875" s="34"/>
      <c r="C875" s="34"/>
      <c r="D875" s="51"/>
      <c r="E875" s="34"/>
      <c r="F875" s="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8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38"/>
      <c r="BF875" s="34"/>
      <c r="BG875" s="39"/>
      <c r="BH875" s="34"/>
      <c r="BI875" s="34"/>
    </row>
    <row r="876" spans="1:61" x14ac:dyDescent="0.3">
      <c r="A876" s="32"/>
      <c r="B876" s="34"/>
      <c r="C876" s="34"/>
      <c r="D876" s="51"/>
      <c r="E876" s="34"/>
      <c r="F876" s="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8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38"/>
      <c r="BF876" s="34"/>
      <c r="BG876" s="39"/>
      <c r="BH876" s="34"/>
      <c r="BI876" s="34"/>
    </row>
    <row r="877" spans="1:61" x14ac:dyDescent="0.3">
      <c r="A877" s="32"/>
      <c r="B877" s="34"/>
      <c r="C877" s="34"/>
      <c r="D877" s="51"/>
      <c r="E877" s="34"/>
      <c r="F877" s="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8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38"/>
      <c r="BF877" s="34"/>
      <c r="BG877" s="39"/>
      <c r="BH877" s="34"/>
      <c r="BI877" s="34"/>
    </row>
    <row r="878" spans="1:61" x14ac:dyDescent="0.3">
      <c r="A878" s="32"/>
      <c r="B878" s="34"/>
      <c r="C878" s="34"/>
      <c r="D878" s="51"/>
      <c r="E878" s="34"/>
      <c r="F878" s="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8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38"/>
      <c r="BF878" s="34"/>
      <c r="BG878" s="39"/>
      <c r="BH878" s="34"/>
      <c r="BI878" s="34"/>
    </row>
    <row r="879" spans="1:61" x14ac:dyDescent="0.3">
      <c r="A879" s="32"/>
      <c r="B879" s="34"/>
      <c r="C879" s="34"/>
      <c r="D879" s="51"/>
      <c r="E879" s="34"/>
      <c r="F879" s="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8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38"/>
      <c r="BF879" s="34"/>
      <c r="BG879" s="39"/>
      <c r="BH879" s="34"/>
      <c r="BI879" s="34"/>
    </row>
    <row r="880" spans="1:61" x14ac:dyDescent="0.3">
      <c r="A880" s="32"/>
      <c r="B880" s="34"/>
      <c r="C880" s="34"/>
      <c r="D880" s="51"/>
      <c r="E880" s="34"/>
      <c r="F880" s="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8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38"/>
      <c r="BF880" s="34"/>
      <c r="BG880" s="39"/>
      <c r="BH880" s="34"/>
      <c r="BI880" s="34"/>
    </row>
    <row r="881" spans="1:61" x14ac:dyDescent="0.3">
      <c r="A881" s="32"/>
      <c r="B881" s="34"/>
      <c r="C881" s="34"/>
      <c r="D881" s="51"/>
      <c r="E881" s="34"/>
      <c r="F881" s="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8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38"/>
      <c r="BF881" s="34"/>
      <c r="BG881" s="39"/>
      <c r="BH881" s="34"/>
      <c r="BI881" s="34"/>
    </row>
    <row r="882" spans="1:61" x14ac:dyDescent="0.3">
      <c r="A882" s="32"/>
      <c r="B882" s="34"/>
      <c r="C882" s="34"/>
      <c r="D882" s="51"/>
      <c r="E882" s="34"/>
      <c r="F882" s="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8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38"/>
      <c r="BF882" s="34"/>
      <c r="BG882" s="39"/>
      <c r="BH882" s="34"/>
      <c r="BI882" s="34"/>
    </row>
    <row r="883" spans="1:61" x14ac:dyDescent="0.3">
      <c r="A883" s="32"/>
      <c r="B883" s="34"/>
      <c r="C883" s="34"/>
      <c r="D883" s="51"/>
      <c r="E883" s="34"/>
      <c r="F883" s="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8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38"/>
      <c r="BF883" s="34"/>
      <c r="BG883" s="39"/>
      <c r="BH883" s="34"/>
      <c r="BI883" s="34"/>
    </row>
    <row r="884" spans="1:61" x14ac:dyDescent="0.3">
      <c r="A884" s="32"/>
      <c r="B884" s="34"/>
      <c r="C884" s="34"/>
      <c r="D884" s="51"/>
      <c r="E884" s="34"/>
      <c r="F884" s="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8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38"/>
      <c r="BF884" s="34"/>
      <c r="BG884" s="39"/>
      <c r="BH884" s="34"/>
      <c r="BI884" s="34"/>
    </row>
    <row r="885" spans="1:61" x14ac:dyDescent="0.3">
      <c r="A885" s="32"/>
      <c r="B885" s="34"/>
      <c r="C885" s="34"/>
      <c r="D885" s="51"/>
      <c r="E885" s="34"/>
      <c r="F885" s="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8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38"/>
      <c r="BF885" s="34"/>
      <c r="BG885" s="39"/>
      <c r="BH885" s="34"/>
      <c r="BI885" s="34"/>
    </row>
    <row r="886" spans="1:61" x14ac:dyDescent="0.3">
      <c r="A886" s="32"/>
      <c r="B886" s="34"/>
      <c r="C886" s="34"/>
      <c r="D886" s="51"/>
      <c r="E886" s="34"/>
      <c r="F886" s="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8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38"/>
      <c r="BF886" s="34"/>
      <c r="BG886" s="39"/>
      <c r="BH886" s="34"/>
      <c r="BI886" s="34"/>
    </row>
    <row r="887" spans="1:61" x14ac:dyDescent="0.3">
      <c r="A887" s="32"/>
      <c r="B887" s="34"/>
      <c r="C887" s="34"/>
      <c r="D887" s="51"/>
      <c r="E887" s="34"/>
      <c r="F887" s="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8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38"/>
      <c r="BF887" s="34"/>
      <c r="BG887" s="39"/>
      <c r="BH887" s="34"/>
      <c r="BI887" s="34"/>
    </row>
    <row r="888" spans="1:61" x14ac:dyDescent="0.3">
      <c r="A888" s="32"/>
      <c r="B888" s="34"/>
      <c r="C888" s="34"/>
      <c r="D888" s="51"/>
      <c r="E888" s="34"/>
      <c r="F888" s="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8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38"/>
      <c r="BF888" s="34"/>
      <c r="BG888" s="39"/>
      <c r="BH888" s="34"/>
      <c r="BI888" s="34"/>
    </row>
    <row r="889" spans="1:61" x14ac:dyDescent="0.3">
      <c r="A889" s="32"/>
      <c r="B889" s="34"/>
      <c r="C889" s="34"/>
      <c r="D889" s="51"/>
      <c r="E889" s="34"/>
      <c r="F889" s="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8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38"/>
      <c r="BF889" s="34"/>
      <c r="BG889" s="39"/>
      <c r="BH889" s="34"/>
      <c r="BI889" s="34"/>
    </row>
    <row r="890" spans="1:61" x14ac:dyDescent="0.3">
      <c r="A890" s="32"/>
      <c r="B890" s="34"/>
      <c r="C890" s="34"/>
      <c r="D890" s="51"/>
      <c r="E890" s="34"/>
      <c r="F890" s="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8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38"/>
      <c r="BF890" s="34"/>
      <c r="BG890" s="39"/>
      <c r="BH890" s="34"/>
      <c r="BI890" s="34"/>
    </row>
    <row r="891" spans="1:61" x14ac:dyDescent="0.3">
      <c r="A891" s="32"/>
      <c r="B891" s="34"/>
      <c r="C891" s="34"/>
      <c r="D891" s="51"/>
      <c r="E891" s="34"/>
      <c r="F891" s="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8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38"/>
      <c r="BF891" s="34"/>
      <c r="BG891" s="39"/>
      <c r="BH891" s="34"/>
      <c r="BI891" s="34"/>
    </row>
    <row r="892" spans="1:61" x14ac:dyDescent="0.3">
      <c r="A892" s="32"/>
      <c r="B892" s="34"/>
      <c r="C892" s="34"/>
      <c r="D892" s="51"/>
      <c r="E892" s="34"/>
      <c r="F892" s="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8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38"/>
      <c r="BF892" s="34"/>
      <c r="BG892" s="39"/>
      <c r="BH892" s="34"/>
      <c r="BI892" s="34"/>
    </row>
    <row r="893" spans="1:61" x14ac:dyDescent="0.3">
      <c r="A893" s="32"/>
      <c r="B893" s="34"/>
      <c r="C893" s="34"/>
      <c r="D893" s="51"/>
      <c r="E893" s="34"/>
      <c r="F893" s="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8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38"/>
      <c r="BF893" s="34"/>
      <c r="BG893" s="39"/>
      <c r="BH893" s="34"/>
      <c r="BI893" s="34"/>
    </row>
    <row r="894" spans="1:61" x14ac:dyDescent="0.3">
      <c r="A894" s="32"/>
      <c r="B894" s="34"/>
      <c r="C894" s="34"/>
      <c r="D894" s="51"/>
      <c r="E894" s="34"/>
      <c r="F894" s="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8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38"/>
      <c r="BF894" s="34"/>
      <c r="BG894" s="39"/>
      <c r="BH894" s="34"/>
      <c r="BI894" s="34"/>
    </row>
    <row r="895" spans="1:61" x14ac:dyDescent="0.3">
      <c r="A895" s="32"/>
      <c r="B895" s="34"/>
      <c r="C895" s="34"/>
      <c r="D895" s="51"/>
      <c r="E895" s="34"/>
      <c r="F895" s="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8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38"/>
      <c r="BF895" s="34"/>
      <c r="BG895" s="39"/>
      <c r="BH895" s="34"/>
      <c r="BI895" s="34"/>
    </row>
    <row r="896" spans="1:61" x14ac:dyDescent="0.3">
      <c r="A896" s="32"/>
      <c r="B896" s="34"/>
      <c r="C896" s="34"/>
      <c r="D896" s="51"/>
      <c r="E896" s="34"/>
      <c r="F896" s="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8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38"/>
      <c r="BF896" s="34"/>
      <c r="BG896" s="39"/>
      <c r="BH896" s="34"/>
      <c r="BI896" s="34"/>
    </row>
    <row r="897" spans="1:61" x14ac:dyDescent="0.3">
      <c r="A897" s="32"/>
      <c r="B897" s="34"/>
      <c r="C897" s="34"/>
      <c r="D897" s="51"/>
      <c r="E897" s="34"/>
      <c r="F897" s="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8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38"/>
      <c r="BF897" s="34"/>
      <c r="BG897" s="39"/>
      <c r="BH897" s="34"/>
      <c r="BI897" s="34"/>
    </row>
    <row r="898" spans="1:61" x14ac:dyDescent="0.3">
      <c r="A898" s="32"/>
      <c r="B898" s="34"/>
      <c r="C898" s="34"/>
      <c r="D898" s="51"/>
      <c r="E898" s="34"/>
      <c r="F898" s="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8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38"/>
      <c r="BF898" s="34"/>
      <c r="BG898" s="39"/>
      <c r="BH898" s="34"/>
      <c r="BI898" s="34"/>
    </row>
    <row r="899" spans="1:61" x14ac:dyDescent="0.3">
      <c r="A899" s="32"/>
      <c r="B899" s="34"/>
      <c r="C899" s="34"/>
      <c r="D899" s="51"/>
      <c r="E899" s="34"/>
      <c r="F899" s="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8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38"/>
      <c r="BF899" s="34"/>
      <c r="BG899" s="39"/>
      <c r="BH899" s="34"/>
      <c r="BI899" s="34"/>
    </row>
    <row r="900" spans="1:61" x14ac:dyDescent="0.3">
      <c r="A900" s="32"/>
      <c r="B900" s="34"/>
      <c r="C900" s="34"/>
      <c r="D900" s="51"/>
      <c r="E900" s="34"/>
      <c r="F900" s="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8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38"/>
      <c r="BF900" s="34"/>
      <c r="BG900" s="39"/>
      <c r="BH900" s="34"/>
      <c r="BI900" s="34"/>
    </row>
    <row r="901" spans="1:61" x14ac:dyDescent="0.3">
      <c r="A901" s="32"/>
      <c r="B901" s="34"/>
      <c r="C901" s="34"/>
      <c r="D901" s="51"/>
      <c r="E901" s="34"/>
      <c r="F901" s="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8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38"/>
      <c r="BF901" s="34"/>
      <c r="BG901" s="39"/>
      <c r="BH901" s="34"/>
      <c r="BI901" s="34"/>
    </row>
    <row r="902" spans="1:61" x14ac:dyDescent="0.3">
      <c r="A902" s="32"/>
      <c r="B902" s="34"/>
      <c r="C902" s="34"/>
      <c r="D902" s="51"/>
      <c r="E902" s="34"/>
      <c r="F902" s="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8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38"/>
      <c r="BF902" s="34"/>
      <c r="BG902" s="39"/>
      <c r="BH902" s="34"/>
      <c r="BI902" s="34"/>
    </row>
    <row r="903" spans="1:61" x14ac:dyDescent="0.3">
      <c r="A903" s="32"/>
      <c r="B903" s="34"/>
      <c r="C903" s="34"/>
      <c r="D903" s="51"/>
      <c r="E903" s="34"/>
      <c r="F903" s="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8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38"/>
      <c r="BF903" s="34"/>
      <c r="BG903" s="39"/>
      <c r="BH903" s="34"/>
      <c r="BI903" s="34"/>
    </row>
    <row r="904" spans="1:61" x14ac:dyDescent="0.3">
      <c r="A904" s="32"/>
      <c r="B904" s="34"/>
      <c r="C904" s="34"/>
      <c r="D904" s="51"/>
      <c r="E904" s="34"/>
      <c r="F904" s="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8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38"/>
      <c r="BF904" s="34"/>
      <c r="BG904" s="39"/>
      <c r="BH904" s="34"/>
      <c r="BI904" s="34"/>
    </row>
    <row r="905" spans="1:61" x14ac:dyDescent="0.3">
      <c r="A905" s="32"/>
      <c r="B905" s="34"/>
      <c r="C905" s="34"/>
      <c r="D905" s="51"/>
      <c r="E905" s="34"/>
      <c r="F905" s="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8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38"/>
      <c r="BF905" s="34"/>
      <c r="BG905" s="39"/>
      <c r="BH905" s="34"/>
      <c r="BI905" s="34"/>
    </row>
    <row r="906" spans="1:61" x14ac:dyDescent="0.3">
      <c r="A906" s="32"/>
      <c r="B906" s="34"/>
      <c r="C906" s="34"/>
      <c r="D906" s="51"/>
      <c r="E906" s="34"/>
      <c r="F906" s="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8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38"/>
      <c r="BF906" s="34"/>
      <c r="BG906" s="39"/>
      <c r="BH906" s="34"/>
      <c r="BI906" s="34"/>
    </row>
    <row r="907" spans="1:61" x14ac:dyDescent="0.3">
      <c r="A907" s="32"/>
      <c r="B907" s="34"/>
      <c r="C907" s="34"/>
      <c r="D907" s="51"/>
      <c r="E907" s="34"/>
      <c r="F907" s="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8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38"/>
      <c r="BF907" s="34"/>
      <c r="BG907" s="39"/>
      <c r="BH907" s="34"/>
      <c r="BI907" s="34"/>
    </row>
    <row r="908" spans="1:61" x14ac:dyDescent="0.3">
      <c r="A908" s="32"/>
      <c r="B908" s="34"/>
      <c r="C908" s="34"/>
      <c r="D908" s="51"/>
      <c r="E908" s="34"/>
      <c r="F908" s="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8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38"/>
      <c r="BF908" s="34"/>
      <c r="BG908" s="39"/>
      <c r="BH908" s="34"/>
      <c r="BI908" s="34"/>
    </row>
    <row r="909" spans="1:61" x14ac:dyDescent="0.3">
      <c r="A909" s="32"/>
      <c r="B909" s="34"/>
      <c r="C909" s="34"/>
      <c r="D909" s="51"/>
      <c r="E909" s="34"/>
      <c r="F909" s="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8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38"/>
      <c r="BF909" s="34"/>
      <c r="BG909" s="39"/>
      <c r="BH909" s="34"/>
      <c r="BI909" s="34"/>
    </row>
    <row r="910" spans="1:61" x14ac:dyDescent="0.3">
      <c r="A910" s="32"/>
      <c r="B910" s="34"/>
      <c r="C910" s="34"/>
      <c r="D910" s="51"/>
      <c r="E910" s="34"/>
      <c r="F910" s="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8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38"/>
      <c r="BF910" s="34"/>
      <c r="BG910" s="39"/>
      <c r="BH910" s="34"/>
      <c r="BI910" s="34"/>
    </row>
    <row r="911" spans="1:61" x14ac:dyDescent="0.3">
      <c r="A911" s="32"/>
      <c r="B911" s="34"/>
      <c r="C911" s="34"/>
      <c r="D911" s="51"/>
      <c r="E911" s="34"/>
      <c r="F911" s="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8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38"/>
      <c r="BF911" s="34"/>
      <c r="BG911" s="39"/>
      <c r="BH911" s="34"/>
      <c r="BI911" s="34"/>
    </row>
    <row r="912" spans="1:61" x14ac:dyDescent="0.3">
      <c r="A912" s="32"/>
      <c r="B912" s="34"/>
      <c r="C912" s="34"/>
      <c r="D912" s="51"/>
      <c r="E912" s="34"/>
      <c r="F912" s="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8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38"/>
      <c r="BF912" s="34"/>
      <c r="BG912" s="39"/>
      <c r="BH912" s="34"/>
      <c r="BI912" s="34"/>
    </row>
    <row r="913" spans="1:61" x14ac:dyDescent="0.3">
      <c r="A913" s="32"/>
      <c r="B913" s="34"/>
      <c r="C913" s="34"/>
      <c r="D913" s="51"/>
      <c r="E913" s="34"/>
      <c r="F913" s="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8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38"/>
      <c r="BF913" s="34"/>
      <c r="BG913" s="39"/>
      <c r="BH913" s="34"/>
      <c r="BI913" s="34"/>
    </row>
    <row r="914" spans="1:61" x14ac:dyDescent="0.3">
      <c r="A914" s="32"/>
      <c r="B914" s="34"/>
      <c r="C914" s="34"/>
      <c r="D914" s="51"/>
      <c r="E914" s="34"/>
      <c r="F914" s="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8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38"/>
      <c r="BF914" s="34"/>
      <c r="BG914" s="39"/>
      <c r="BH914" s="34"/>
      <c r="BI914" s="34"/>
    </row>
    <row r="915" spans="1:61" x14ac:dyDescent="0.3">
      <c r="A915" s="32"/>
      <c r="B915" s="34"/>
      <c r="C915" s="34"/>
      <c r="D915" s="51"/>
      <c r="E915" s="34"/>
      <c r="F915" s="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8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38"/>
      <c r="BF915" s="34"/>
      <c r="BG915" s="39"/>
      <c r="BH915" s="34"/>
      <c r="BI915" s="34"/>
    </row>
    <row r="916" spans="1:61" x14ac:dyDescent="0.3">
      <c r="A916" s="32"/>
      <c r="B916" s="34"/>
      <c r="C916" s="34"/>
      <c r="D916" s="51"/>
      <c r="E916" s="34"/>
      <c r="F916" s="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8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38"/>
      <c r="BF916" s="34"/>
      <c r="BG916" s="39"/>
      <c r="BH916" s="34"/>
      <c r="BI916" s="34"/>
    </row>
    <row r="917" spans="1:61" x14ac:dyDescent="0.3">
      <c r="A917" s="32"/>
      <c r="B917" s="34"/>
      <c r="C917" s="34"/>
      <c r="D917" s="51"/>
      <c r="E917" s="34"/>
      <c r="F917" s="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8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38"/>
      <c r="BF917" s="34"/>
      <c r="BG917" s="39"/>
      <c r="BH917" s="34"/>
      <c r="BI917" s="34"/>
    </row>
    <row r="918" spans="1:61" x14ac:dyDescent="0.3">
      <c r="A918" s="32"/>
      <c r="B918" s="34"/>
      <c r="C918" s="34"/>
      <c r="D918" s="51"/>
      <c r="E918" s="34"/>
      <c r="F918" s="8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8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38"/>
      <c r="BF918" s="34"/>
      <c r="BG918" s="39"/>
      <c r="BH918" s="34"/>
      <c r="BI918" s="34"/>
    </row>
    <row r="919" spans="1:61" x14ac:dyDescent="0.3">
      <c r="A919" s="32"/>
      <c r="B919" s="34"/>
      <c r="C919" s="34"/>
      <c r="D919" s="51"/>
      <c r="E919" s="34"/>
      <c r="F919" s="8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8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38"/>
      <c r="BF919" s="34"/>
      <c r="BG919" s="39"/>
      <c r="BH919" s="34"/>
      <c r="BI919" s="34"/>
    </row>
    <row r="920" spans="1:61" x14ac:dyDescent="0.3">
      <c r="A920" s="32"/>
      <c r="B920" s="34"/>
      <c r="C920" s="34"/>
      <c r="D920" s="51"/>
      <c r="E920" s="34"/>
      <c r="F920" s="8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8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38"/>
      <c r="BF920" s="34"/>
      <c r="BG920" s="39"/>
      <c r="BH920" s="34"/>
      <c r="BI920" s="34"/>
    </row>
    <row r="921" spans="1:61" x14ac:dyDescent="0.3">
      <c r="A921" s="32"/>
      <c r="B921" s="34"/>
      <c r="C921" s="34"/>
      <c r="D921" s="51"/>
      <c r="E921" s="34"/>
      <c r="F921" s="8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8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38"/>
      <c r="BF921" s="34"/>
      <c r="BG921" s="39"/>
      <c r="BH921" s="34"/>
      <c r="BI921" s="34"/>
    </row>
    <row r="922" spans="1:61" x14ac:dyDescent="0.3">
      <c r="A922" s="32"/>
      <c r="B922" s="34"/>
      <c r="C922" s="34"/>
      <c r="D922" s="51"/>
      <c r="E922" s="34"/>
      <c r="F922" s="8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8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38"/>
      <c r="BF922" s="34"/>
      <c r="BG922" s="39"/>
      <c r="BH922" s="34"/>
      <c r="BI922" s="34"/>
    </row>
    <row r="923" spans="1:61" x14ac:dyDescent="0.3">
      <c r="A923" s="32"/>
      <c r="B923" s="34"/>
      <c r="C923" s="34"/>
      <c r="D923" s="51"/>
      <c r="E923" s="34"/>
      <c r="F923" s="8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8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38"/>
      <c r="BF923" s="34"/>
      <c r="BG923" s="39"/>
      <c r="BH923" s="34"/>
      <c r="BI923" s="34"/>
    </row>
    <row r="924" spans="1:61" x14ac:dyDescent="0.3">
      <c r="A924" s="32"/>
      <c r="B924" s="34"/>
      <c r="C924" s="34"/>
      <c r="D924" s="51"/>
      <c r="E924" s="34"/>
      <c r="F924" s="8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8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38"/>
      <c r="BF924" s="34"/>
      <c r="BG924" s="39"/>
      <c r="BH924" s="34"/>
      <c r="BI924" s="34"/>
    </row>
    <row r="925" spans="1:61" x14ac:dyDescent="0.3">
      <c r="A925" s="32"/>
      <c r="B925" s="34"/>
      <c r="C925" s="34"/>
      <c r="D925" s="51"/>
      <c r="E925" s="34"/>
      <c r="F925" s="8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8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38"/>
      <c r="BF925" s="34"/>
      <c r="BG925" s="39"/>
      <c r="BH925" s="34"/>
      <c r="BI925" s="34"/>
    </row>
    <row r="926" spans="1:61" x14ac:dyDescent="0.3">
      <c r="A926" s="32"/>
      <c r="B926" s="34"/>
      <c r="C926" s="34"/>
      <c r="D926" s="51"/>
      <c r="E926" s="34"/>
      <c r="F926" s="8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8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38"/>
      <c r="BF926" s="34"/>
      <c r="BG926" s="39"/>
      <c r="BH926" s="34"/>
      <c r="BI926" s="34"/>
    </row>
    <row r="927" spans="1:61" x14ac:dyDescent="0.3">
      <c r="A927" s="32"/>
      <c r="B927" s="34"/>
      <c r="C927" s="34"/>
      <c r="D927" s="51"/>
      <c r="E927" s="34"/>
      <c r="F927" s="8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8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38"/>
      <c r="BF927" s="34"/>
      <c r="BG927" s="39"/>
      <c r="BH927" s="34"/>
      <c r="BI927" s="34"/>
    </row>
    <row r="928" spans="1:61" x14ac:dyDescent="0.3">
      <c r="A928" s="32"/>
      <c r="B928" s="34"/>
      <c r="C928" s="34"/>
      <c r="D928" s="51"/>
      <c r="E928" s="34"/>
      <c r="F928" s="8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8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38"/>
      <c r="BF928" s="34"/>
      <c r="BG928" s="39"/>
      <c r="BH928" s="34"/>
      <c r="BI928" s="34"/>
    </row>
    <row r="929" spans="1:61" x14ac:dyDescent="0.3">
      <c r="A929" s="32"/>
      <c r="B929" s="34"/>
      <c r="C929" s="34"/>
      <c r="D929" s="51"/>
      <c r="E929" s="34"/>
      <c r="F929" s="8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8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38"/>
      <c r="BF929" s="34"/>
      <c r="BG929" s="39"/>
      <c r="BH929" s="34"/>
      <c r="BI929" s="34"/>
    </row>
    <row r="930" spans="1:61" x14ac:dyDescent="0.3">
      <c r="A930" s="32"/>
      <c r="B930" s="34"/>
      <c r="C930" s="34"/>
      <c r="D930" s="51"/>
      <c r="E930" s="34"/>
      <c r="F930" s="8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8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38"/>
      <c r="BF930" s="34"/>
      <c r="BG930" s="39"/>
      <c r="BH930" s="34"/>
      <c r="BI930" s="34"/>
    </row>
    <row r="931" spans="1:61" x14ac:dyDescent="0.3">
      <c r="A931" s="32"/>
      <c r="B931" s="34"/>
      <c r="C931" s="34"/>
      <c r="D931" s="51"/>
      <c r="E931" s="34"/>
      <c r="F931" s="8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8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38"/>
      <c r="BF931" s="34"/>
      <c r="BG931" s="39"/>
      <c r="BH931" s="34"/>
      <c r="BI931" s="34"/>
    </row>
    <row r="932" spans="1:61" x14ac:dyDescent="0.3">
      <c r="A932" s="32"/>
      <c r="B932" s="34"/>
      <c r="C932" s="34"/>
      <c r="D932" s="51"/>
      <c r="E932" s="34"/>
      <c r="F932" s="8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8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38"/>
      <c r="BF932" s="34"/>
      <c r="BG932" s="39"/>
      <c r="BH932" s="34"/>
      <c r="BI932" s="34"/>
    </row>
    <row r="933" spans="1:61" x14ac:dyDescent="0.3">
      <c r="A933" s="32"/>
      <c r="B933" s="34"/>
      <c r="C933" s="34"/>
      <c r="D933" s="51"/>
      <c r="E933" s="34"/>
      <c r="F933" s="8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8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38"/>
      <c r="BF933" s="34"/>
      <c r="BG933" s="39"/>
      <c r="BH933" s="34"/>
      <c r="BI933" s="34"/>
    </row>
    <row r="934" spans="1:61" x14ac:dyDescent="0.3">
      <c r="A934" s="32"/>
      <c r="B934" s="34"/>
      <c r="C934" s="34"/>
      <c r="D934" s="51"/>
      <c r="E934" s="34"/>
      <c r="F934" s="8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8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38"/>
      <c r="BF934" s="34"/>
      <c r="BG934" s="39"/>
      <c r="BH934" s="34"/>
      <c r="BI934" s="34"/>
    </row>
    <row r="935" spans="1:61" x14ac:dyDescent="0.3">
      <c r="A935" s="32"/>
      <c r="B935" s="34"/>
      <c r="C935" s="34"/>
      <c r="D935" s="51"/>
      <c r="E935" s="34"/>
      <c r="F935" s="8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8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38"/>
      <c r="BF935" s="34"/>
      <c r="BG935" s="39"/>
      <c r="BH935" s="34"/>
      <c r="BI935" s="34"/>
    </row>
    <row r="936" spans="1:61" x14ac:dyDescent="0.3">
      <c r="A936" s="32"/>
      <c r="B936" s="34"/>
      <c r="C936" s="34"/>
      <c r="D936" s="51"/>
      <c r="E936" s="34"/>
      <c r="F936" s="8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8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38"/>
      <c r="BF936" s="34"/>
      <c r="BG936" s="39"/>
      <c r="BH936" s="34"/>
      <c r="BI936" s="34"/>
    </row>
    <row r="937" spans="1:61" x14ac:dyDescent="0.3">
      <c r="A937" s="32"/>
      <c r="B937" s="34"/>
      <c r="C937" s="34"/>
      <c r="D937" s="51"/>
      <c r="E937" s="34"/>
      <c r="F937" s="8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8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38"/>
      <c r="BF937" s="34"/>
      <c r="BG937" s="39"/>
      <c r="BH937" s="34"/>
      <c r="BI937" s="34"/>
    </row>
    <row r="938" spans="1:61" x14ac:dyDescent="0.3">
      <c r="A938" s="32"/>
      <c r="B938" s="34"/>
      <c r="C938" s="34"/>
      <c r="D938" s="51"/>
      <c r="E938" s="34"/>
      <c r="F938" s="8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8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38"/>
      <c r="BF938" s="34"/>
      <c r="BG938" s="39"/>
      <c r="BH938" s="34"/>
      <c r="BI938" s="34"/>
    </row>
    <row r="939" spans="1:61" x14ac:dyDescent="0.3">
      <c r="A939" s="32"/>
      <c r="B939" s="34"/>
      <c r="C939" s="34"/>
      <c r="D939" s="51"/>
      <c r="E939" s="34"/>
      <c r="F939" s="8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8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38"/>
      <c r="BF939" s="34"/>
      <c r="BG939" s="39"/>
      <c r="BH939" s="34"/>
      <c r="BI939" s="34"/>
    </row>
    <row r="940" spans="1:61" x14ac:dyDescent="0.3">
      <c r="A940" s="32"/>
      <c r="B940" s="34"/>
      <c r="C940" s="34"/>
      <c r="D940" s="51"/>
      <c r="E940" s="34"/>
      <c r="F940" s="8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8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38"/>
      <c r="BF940" s="34"/>
      <c r="BG940" s="39"/>
      <c r="BH940" s="34"/>
      <c r="BI940" s="34"/>
    </row>
    <row r="941" spans="1:61" x14ac:dyDescent="0.3">
      <c r="A941" s="32"/>
      <c r="B941" s="34"/>
      <c r="C941" s="34"/>
      <c r="D941" s="51"/>
      <c r="E941" s="34"/>
      <c r="F941" s="8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8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38"/>
      <c r="BF941" s="34"/>
      <c r="BG941" s="39"/>
      <c r="BH941" s="34"/>
      <c r="BI941" s="34"/>
    </row>
    <row r="942" spans="1:61" x14ac:dyDescent="0.3">
      <c r="A942" s="32"/>
      <c r="B942" s="34"/>
      <c r="C942" s="34"/>
      <c r="D942" s="51"/>
      <c r="E942" s="34"/>
      <c r="F942" s="8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8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38"/>
      <c r="BF942" s="34"/>
      <c r="BG942" s="39"/>
      <c r="BH942" s="34"/>
      <c r="BI942" s="34"/>
    </row>
    <row r="943" spans="1:61" x14ac:dyDescent="0.3">
      <c r="A943" s="32"/>
      <c r="B943" s="34"/>
      <c r="C943" s="34"/>
      <c r="D943" s="51"/>
      <c r="E943" s="34"/>
      <c r="F943" s="8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8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38"/>
      <c r="BF943" s="34"/>
      <c r="BG943" s="39"/>
      <c r="BH943" s="34"/>
      <c r="BI943" s="34"/>
    </row>
    <row r="944" spans="1:61" x14ac:dyDescent="0.3">
      <c r="A944" s="32"/>
      <c r="B944" s="34"/>
      <c r="C944" s="34"/>
      <c r="D944" s="51"/>
      <c r="E944" s="34"/>
      <c r="F944" s="8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8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38"/>
      <c r="BF944" s="34"/>
      <c r="BG944" s="39"/>
      <c r="BH944" s="34"/>
      <c r="BI944" s="34"/>
    </row>
    <row r="945" spans="1:61" x14ac:dyDescent="0.3">
      <c r="A945" s="32"/>
      <c r="B945" s="34"/>
      <c r="C945" s="34"/>
      <c r="D945" s="51"/>
      <c r="E945" s="34"/>
      <c r="F945" s="8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8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38"/>
      <c r="BF945" s="34"/>
      <c r="BG945" s="39"/>
      <c r="BH945" s="34"/>
      <c r="BI945" s="34"/>
    </row>
    <row r="946" spans="1:61" x14ac:dyDescent="0.3">
      <c r="A946" s="32"/>
      <c r="B946" s="34"/>
      <c r="C946" s="34"/>
      <c r="D946" s="51"/>
      <c r="E946" s="34"/>
      <c r="F946" s="8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8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38"/>
      <c r="BF946" s="34"/>
      <c r="BG946" s="39"/>
      <c r="BH946" s="34"/>
      <c r="BI946" s="34"/>
    </row>
    <row r="947" spans="1:61" x14ac:dyDescent="0.3">
      <c r="A947" s="32"/>
      <c r="B947" s="34"/>
      <c r="C947" s="34"/>
      <c r="D947" s="51"/>
      <c r="E947" s="34"/>
      <c r="F947" s="8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8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38"/>
      <c r="BF947" s="34"/>
      <c r="BG947" s="39"/>
      <c r="BH947" s="34"/>
      <c r="BI947" s="34"/>
    </row>
    <row r="948" spans="1:61" x14ac:dyDescent="0.3">
      <c r="A948" s="32"/>
      <c r="B948" s="34"/>
      <c r="C948" s="34"/>
      <c r="D948" s="51"/>
      <c r="E948" s="34"/>
      <c r="F948" s="8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8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38"/>
      <c r="BF948" s="34"/>
      <c r="BG948" s="39"/>
      <c r="BH948" s="34"/>
      <c r="BI948" s="34"/>
    </row>
    <row r="949" spans="1:61" x14ac:dyDescent="0.3">
      <c r="A949" s="32"/>
      <c r="B949" s="34"/>
      <c r="C949" s="34"/>
      <c r="D949" s="51"/>
      <c r="E949" s="34"/>
      <c r="F949" s="8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8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38"/>
      <c r="BF949" s="34"/>
      <c r="BG949" s="39"/>
      <c r="BH949" s="34"/>
      <c r="BI949" s="34"/>
    </row>
    <row r="950" spans="1:61" x14ac:dyDescent="0.3">
      <c r="A950" s="32"/>
      <c r="B950" s="34"/>
      <c r="C950" s="34"/>
      <c r="D950" s="51"/>
      <c r="E950" s="34"/>
      <c r="F950" s="8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8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38"/>
      <c r="BF950" s="34"/>
      <c r="BG950" s="39"/>
      <c r="BH950" s="34"/>
      <c r="BI950" s="34"/>
    </row>
    <row r="951" spans="1:61" x14ac:dyDescent="0.3">
      <c r="A951" s="32"/>
      <c r="B951" s="34"/>
      <c r="C951" s="34"/>
      <c r="D951" s="51"/>
      <c r="E951" s="34"/>
      <c r="F951" s="8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8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38"/>
      <c r="BF951" s="34"/>
      <c r="BG951" s="39"/>
      <c r="BH951" s="34"/>
      <c r="BI951" s="34"/>
    </row>
    <row r="952" spans="1:61" x14ac:dyDescent="0.3">
      <c r="A952" s="32"/>
      <c r="B952" s="34"/>
      <c r="C952" s="34"/>
      <c r="D952" s="51"/>
      <c r="E952" s="34"/>
      <c r="F952" s="8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8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38"/>
      <c r="BF952" s="34"/>
      <c r="BG952" s="39"/>
      <c r="BH952" s="34"/>
      <c r="BI952" s="34"/>
    </row>
    <row r="953" spans="1:61" x14ac:dyDescent="0.3">
      <c r="A953" s="32"/>
      <c r="B953" s="34"/>
      <c r="C953" s="34"/>
      <c r="D953" s="51"/>
      <c r="E953" s="34"/>
      <c r="F953" s="8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8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38"/>
      <c r="BF953" s="34"/>
      <c r="BG953" s="39"/>
      <c r="BH953" s="34"/>
      <c r="BI953" s="34"/>
    </row>
    <row r="954" spans="1:61" x14ac:dyDescent="0.3">
      <c r="A954" s="32"/>
      <c r="B954" s="34"/>
      <c r="C954" s="34"/>
      <c r="D954" s="51"/>
      <c r="E954" s="34"/>
      <c r="F954" s="8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8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38"/>
      <c r="BF954" s="34"/>
      <c r="BG954" s="39"/>
      <c r="BH954" s="34"/>
      <c r="BI954" s="34"/>
    </row>
    <row r="955" spans="1:61" x14ac:dyDescent="0.3">
      <c r="A955" s="32"/>
      <c r="B955" s="34"/>
      <c r="C955" s="34"/>
      <c r="D955" s="51"/>
      <c r="E955" s="34"/>
      <c r="F955" s="8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8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38"/>
      <c r="BF955" s="34"/>
      <c r="BG955" s="39"/>
      <c r="BH955" s="34"/>
      <c r="BI955" s="34"/>
    </row>
    <row r="956" spans="1:61" x14ac:dyDescent="0.3">
      <c r="A956" s="32"/>
      <c r="B956" s="34"/>
      <c r="C956" s="34"/>
      <c r="D956" s="51"/>
      <c r="E956" s="34"/>
      <c r="F956" s="8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8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38"/>
      <c r="BF956" s="34"/>
      <c r="BG956" s="39"/>
      <c r="BH956" s="34"/>
      <c r="BI956" s="34"/>
    </row>
    <row r="957" spans="1:61" x14ac:dyDescent="0.3">
      <c r="A957" s="32"/>
      <c r="B957" s="34"/>
      <c r="C957" s="34"/>
      <c r="D957" s="51"/>
      <c r="E957" s="34"/>
      <c r="F957" s="8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8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38"/>
      <c r="BF957" s="34"/>
      <c r="BG957" s="39"/>
      <c r="BH957" s="34"/>
      <c r="BI957" s="34"/>
    </row>
    <row r="958" spans="1:61" x14ac:dyDescent="0.3">
      <c r="A958" s="32"/>
      <c r="B958" s="34"/>
      <c r="C958" s="34"/>
      <c r="D958" s="51"/>
      <c r="E958" s="34"/>
      <c r="F958" s="8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8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38"/>
      <c r="BF958" s="34"/>
      <c r="BG958" s="39"/>
      <c r="BH958" s="34"/>
      <c r="BI958" s="34"/>
    </row>
    <row r="959" spans="1:61" x14ac:dyDescent="0.3">
      <c r="A959" s="32"/>
      <c r="B959" s="34"/>
      <c r="C959" s="34"/>
      <c r="D959" s="51"/>
      <c r="E959" s="34"/>
      <c r="F959" s="8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8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38"/>
      <c r="BF959" s="34"/>
      <c r="BG959" s="39"/>
      <c r="BH959" s="34"/>
      <c r="BI959" s="34"/>
    </row>
    <row r="960" spans="1:61" x14ac:dyDescent="0.3">
      <c r="A960" s="32"/>
      <c r="B960" s="34"/>
      <c r="C960" s="34"/>
      <c r="D960" s="51"/>
      <c r="E960" s="34"/>
      <c r="F960" s="8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8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38"/>
      <c r="BF960" s="34"/>
      <c r="BG960" s="39"/>
      <c r="BH960" s="34"/>
      <c r="BI960" s="34"/>
    </row>
    <row r="961" spans="1:61" x14ac:dyDescent="0.3">
      <c r="A961" s="32"/>
      <c r="B961" s="34"/>
      <c r="C961" s="34"/>
      <c r="D961" s="51"/>
      <c r="E961" s="34"/>
      <c r="F961" s="8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8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38"/>
      <c r="BF961" s="34"/>
      <c r="BG961" s="39"/>
      <c r="BH961" s="34"/>
      <c r="BI961" s="34"/>
    </row>
    <row r="962" spans="1:61" x14ac:dyDescent="0.3">
      <c r="A962" s="32"/>
      <c r="B962" s="34"/>
      <c r="C962" s="34"/>
      <c r="D962" s="51"/>
      <c r="E962" s="34"/>
      <c r="F962" s="8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8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38"/>
      <c r="BF962" s="34"/>
      <c r="BG962" s="39"/>
      <c r="BH962" s="34"/>
      <c r="BI962" s="34"/>
    </row>
    <row r="963" spans="1:61" x14ac:dyDescent="0.3">
      <c r="A963" s="32"/>
      <c r="B963" s="34"/>
      <c r="C963" s="34"/>
      <c r="D963" s="51"/>
      <c r="E963" s="34"/>
      <c r="F963" s="8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8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38"/>
      <c r="BF963" s="34"/>
      <c r="BG963" s="39"/>
      <c r="BH963" s="34"/>
      <c r="BI963" s="34"/>
    </row>
    <row r="964" spans="1:61" x14ac:dyDescent="0.3">
      <c r="A964" s="32"/>
      <c r="B964" s="34"/>
      <c r="C964" s="34"/>
      <c r="D964" s="51"/>
      <c r="E964" s="34"/>
      <c r="F964" s="8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8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38"/>
      <c r="BF964" s="34"/>
      <c r="BG964" s="39"/>
      <c r="BH964" s="34"/>
      <c r="BI964" s="34"/>
    </row>
    <row r="965" spans="1:61" x14ac:dyDescent="0.3">
      <c r="A965" s="32"/>
      <c r="B965" s="34"/>
      <c r="C965" s="34"/>
      <c r="D965" s="51"/>
      <c r="E965" s="34"/>
      <c r="F965" s="8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8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38"/>
      <c r="BF965" s="34"/>
      <c r="BG965" s="39"/>
      <c r="BH965" s="34"/>
      <c r="BI965" s="34"/>
    </row>
    <row r="966" spans="1:61" x14ac:dyDescent="0.3">
      <c r="A966" s="32"/>
      <c r="B966" s="34"/>
      <c r="C966" s="34"/>
      <c r="D966" s="51"/>
      <c r="E966" s="34"/>
      <c r="F966" s="8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8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38"/>
      <c r="BF966" s="34"/>
      <c r="BG966" s="39"/>
      <c r="BH966" s="34"/>
      <c r="BI966" s="34"/>
    </row>
    <row r="967" spans="1:61" x14ac:dyDescent="0.3">
      <c r="A967" s="32"/>
      <c r="B967" s="34"/>
      <c r="C967" s="34"/>
      <c r="D967" s="51"/>
      <c r="E967" s="34"/>
      <c r="F967" s="8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8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38"/>
      <c r="BF967" s="34"/>
      <c r="BG967" s="39"/>
      <c r="BH967" s="34"/>
      <c r="BI967" s="34"/>
    </row>
    <row r="968" spans="1:61" x14ac:dyDescent="0.3">
      <c r="A968" s="32"/>
      <c r="B968" s="34"/>
      <c r="C968" s="34"/>
      <c r="D968" s="51"/>
      <c r="E968" s="34"/>
      <c r="F968" s="8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8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38"/>
      <c r="BF968" s="34"/>
      <c r="BG968" s="39"/>
      <c r="BH968" s="34"/>
      <c r="BI968" s="34"/>
    </row>
    <row r="969" spans="1:61" x14ac:dyDescent="0.3">
      <c r="A969" s="32"/>
      <c r="B969" s="34"/>
      <c r="C969" s="34"/>
      <c r="D969" s="51"/>
      <c r="E969" s="34"/>
      <c r="F969" s="8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8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38"/>
      <c r="BF969" s="34"/>
      <c r="BG969" s="39"/>
      <c r="BH969" s="34"/>
      <c r="BI969" s="34"/>
    </row>
    <row r="970" spans="1:61" x14ac:dyDescent="0.3">
      <c r="A970" s="32"/>
      <c r="B970" s="34"/>
      <c r="C970" s="34"/>
      <c r="D970" s="51"/>
      <c r="E970" s="34"/>
      <c r="F970" s="8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8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38"/>
      <c r="BF970" s="34"/>
      <c r="BG970" s="39"/>
      <c r="BH970" s="34"/>
      <c r="BI970" s="34"/>
    </row>
    <row r="971" spans="1:61" x14ac:dyDescent="0.3">
      <c r="A971" s="32"/>
      <c r="B971" s="34"/>
      <c r="C971" s="34"/>
      <c r="D971" s="51"/>
      <c r="E971" s="34"/>
      <c r="F971" s="8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8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38"/>
      <c r="BF971" s="34"/>
      <c r="BG971" s="39"/>
      <c r="BH971" s="34"/>
      <c r="BI971" s="34"/>
    </row>
    <row r="972" spans="1:61" x14ac:dyDescent="0.3">
      <c r="A972" s="32"/>
      <c r="B972" s="34"/>
      <c r="C972" s="34"/>
      <c r="D972" s="51"/>
      <c r="E972" s="34"/>
      <c r="F972" s="8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8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38"/>
      <c r="BF972" s="34"/>
      <c r="BG972" s="39"/>
      <c r="BH972" s="34"/>
      <c r="BI972" s="34"/>
    </row>
    <row r="973" spans="1:61" x14ac:dyDescent="0.3">
      <c r="A973" s="32"/>
      <c r="B973" s="34"/>
      <c r="C973" s="34"/>
      <c r="D973" s="51"/>
      <c r="E973" s="34"/>
      <c r="F973" s="8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8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38"/>
      <c r="BF973" s="34"/>
      <c r="BG973" s="39"/>
      <c r="BH973" s="34"/>
      <c r="BI973" s="34"/>
    </row>
    <row r="974" spans="1:61" x14ac:dyDescent="0.3">
      <c r="A974" s="32"/>
      <c r="B974" s="34"/>
      <c r="C974" s="34"/>
      <c r="D974" s="51"/>
      <c r="E974" s="34"/>
      <c r="F974" s="8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8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38"/>
      <c r="BF974" s="34"/>
      <c r="BG974" s="39"/>
      <c r="BH974" s="34"/>
      <c r="BI974" s="34"/>
    </row>
    <row r="975" spans="1:61" x14ac:dyDescent="0.3">
      <c r="A975" s="32"/>
      <c r="B975" s="34"/>
      <c r="C975" s="34"/>
      <c r="D975" s="51"/>
      <c r="E975" s="34"/>
      <c r="F975" s="8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8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38"/>
      <c r="BF975" s="34"/>
      <c r="BG975" s="39"/>
      <c r="BH975" s="34"/>
      <c r="BI975" s="34"/>
    </row>
    <row r="976" spans="1:61" x14ac:dyDescent="0.3">
      <c r="A976" s="32"/>
      <c r="B976" s="34"/>
      <c r="C976" s="34"/>
      <c r="D976" s="51"/>
      <c r="E976" s="34"/>
      <c r="F976" s="8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8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38"/>
      <c r="BF976" s="34"/>
      <c r="BG976" s="39"/>
      <c r="BH976" s="34"/>
      <c r="BI976" s="34"/>
    </row>
    <row r="977" spans="1:61" x14ac:dyDescent="0.3">
      <c r="A977" s="32"/>
      <c r="B977" s="34"/>
      <c r="C977" s="34"/>
      <c r="D977" s="51"/>
      <c r="E977" s="34"/>
      <c r="F977" s="8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8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38"/>
      <c r="BF977" s="34"/>
      <c r="BG977" s="39"/>
      <c r="BH977" s="34"/>
      <c r="BI977" s="34"/>
    </row>
    <row r="978" spans="1:61" x14ac:dyDescent="0.3">
      <c r="A978" s="32"/>
      <c r="B978" s="34"/>
      <c r="C978" s="34"/>
      <c r="D978" s="51"/>
      <c r="E978" s="34"/>
      <c r="F978" s="8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8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38"/>
      <c r="BF978" s="34"/>
      <c r="BG978" s="39"/>
      <c r="BH978" s="34"/>
      <c r="BI978" s="34"/>
    </row>
    <row r="979" spans="1:61" x14ac:dyDescent="0.3">
      <c r="A979" s="32"/>
      <c r="B979" s="34"/>
      <c r="C979" s="34"/>
      <c r="D979" s="51"/>
      <c r="E979" s="34"/>
      <c r="F979" s="8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8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38"/>
      <c r="BF979" s="34"/>
      <c r="BG979" s="39"/>
      <c r="BH979" s="34"/>
      <c r="BI979" s="34"/>
    </row>
    <row r="980" spans="1:61" x14ac:dyDescent="0.3">
      <c r="A980" s="32"/>
      <c r="B980" s="34"/>
      <c r="C980" s="34"/>
      <c r="D980" s="51"/>
      <c r="E980" s="34"/>
      <c r="F980" s="8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8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38"/>
      <c r="BF980" s="34"/>
      <c r="BG980" s="39"/>
      <c r="BH980" s="34"/>
      <c r="BI980" s="34"/>
    </row>
    <row r="981" spans="1:61" x14ac:dyDescent="0.3">
      <c r="A981" s="32"/>
      <c r="B981" s="34"/>
      <c r="C981" s="34"/>
      <c r="D981" s="51"/>
      <c r="E981" s="34"/>
      <c r="F981" s="8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8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38"/>
      <c r="BF981" s="34"/>
      <c r="BG981" s="39"/>
      <c r="BH981" s="34"/>
      <c r="BI981" s="34"/>
    </row>
    <row r="982" spans="1:61" x14ac:dyDescent="0.3">
      <c r="A982" s="32"/>
      <c r="B982" s="34"/>
      <c r="C982" s="34"/>
      <c r="D982" s="51"/>
      <c r="E982" s="34"/>
      <c r="F982" s="8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8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38"/>
      <c r="BF982" s="34"/>
      <c r="BG982" s="39"/>
      <c r="BH982" s="34"/>
      <c r="BI982" s="34"/>
    </row>
    <row r="983" spans="1:61" x14ac:dyDescent="0.3">
      <c r="A983" s="32"/>
      <c r="B983" s="34"/>
      <c r="C983" s="34"/>
      <c r="D983" s="51"/>
      <c r="E983" s="34"/>
      <c r="F983" s="8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8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38"/>
      <c r="BF983" s="34"/>
      <c r="BG983" s="39"/>
      <c r="BH983" s="34"/>
      <c r="BI983" s="34"/>
    </row>
    <row r="984" spans="1:61" x14ac:dyDescent="0.3">
      <c r="A984" s="32"/>
      <c r="B984" s="34"/>
      <c r="C984" s="34"/>
      <c r="D984" s="51"/>
      <c r="E984" s="34"/>
      <c r="F984" s="8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8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38"/>
      <c r="BF984" s="34"/>
      <c r="BG984" s="39"/>
      <c r="BH984" s="34"/>
      <c r="BI984" s="34"/>
    </row>
    <row r="985" spans="1:61" x14ac:dyDescent="0.3">
      <c r="A985" s="32"/>
      <c r="B985" s="34"/>
      <c r="C985" s="34"/>
      <c r="D985" s="51"/>
      <c r="E985" s="34"/>
      <c r="F985" s="8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8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38"/>
      <c r="BF985" s="34"/>
      <c r="BG985" s="39"/>
      <c r="BH985" s="34"/>
      <c r="BI985" s="34"/>
    </row>
    <row r="986" spans="1:61" x14ac:dyDescent="0.3">
      <c r="A986" s="32"/>
      <c r="B986" s="34"/>
      <c r="C986" s="34"/>
      <c r="D986" s="51"/>
      <c r="E986" s="34"/>
      <c r="F986" s="8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8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38"/>
      <c r="BF986" s="34"/>
      <c r="BG986" s="39"/>
      <c r="BH986" s="34"/>
      <c r="BI986" s="34"/>
    </row>
    <row r="987" spans="1:61" x14ac:dyDescent="0.3">
      <c r="A987" s="32"/>
      <c r="B987" s="34"/>
      <c r="C987" s="34"/>
      <c r="D987" s="51"/>
      <c r="E987" s="34"/>
      <c r="F987" s="8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8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38"/>
      <c r="BF987" s="34"/>
      <c r="BG987" s="39"/>
      <c r="BH987" s="34"/>
      <c r="BI987" s="34"/>
    </row>
    <row r="988" spans="1:61" x14ac:dyDescent="0.3">
      <c r="A988" s="32"/>
      <c r="B988" s="34"/>
      <c r="C988" s="34"/>
      <c r="D988" s="51"/>
      <c r="E988" s="34"/>
      <c r="F988" s="8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8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38"/>
      <c r="BF988" s="34"/>
      <c r="BG988" s="39"/>
      <c r="BH988" s="34"/>
      <c r="BI988" s="34"/>
    </row>
    <row r="989" spans="1:61" x14ac:dyDescent="0.3">
      <c r="A989" s="32"/>
      <c r="B989" s="34"/>
      <c r="C989" s="34"/>
      <c r="D989" s="51"/>
      <c r="E989" s="34"/>
      <c r="F989" s="8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8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38"/>
      <c r="BF989" s="34"/>
      <c r="BG989" s="39"/>
      <c r="BH989" s="34"/>
      <c r="BI989" s="34"/>
    </row>
    <row r="990" spans="1:61" x14ac:dyDescent="0.3">
      <c r="A990" s="32"/>
      <c r="B990" s="34"/>
      <c r="C990" s="34"/>
      <c r="D990" s="51"/>
      <c r="E990" s="34"/>
      <c r="F990" s="8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8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38"/>
      <c r="BF990" s="34"/>
      <c r="BG990" s="39"/>
      <c r="BH990" s="34"/>
      <c r="BI990" s="34"/>
    </row>
    <row r="991" spans="1:61" x14ac:dyDescent="0.3">
      <c r="A991" s="32"/>
      <c r="B991" s="34"/>
      <c r="C991" s="34"/>
      <c r="D991" s="51"/>
      <c r="E991" s="34"/>
      <c r="F991" s="8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8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38"/>
      <c r="BF991" s="34"/>
      <c r="BG991" s="39"/>
      <c r="BH991" s="34"/>
      <c r="BI991" s="34"/>
    </row>
    <row r="992" spans="1:61" x14ac:dyDescent="0.3">
      <c r="A992" s="32"/>
      <c r="B992" s="34"/>
      <c r="C992" s="34"/>
      <c r="D992" s="51"/>
      <c r="E992" s="34"/>
      <c r="F992" s="8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8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38"/>
      <c r="BF992" s="34"/>
      <c r="BG992" s="39"/>
      <c r="BH992" s="34"/>
      <c r="BI992" s="34"/>
    </row>
    <row r="993" spans="1:61" x14ac:dyDescent="0.3">
      <c r="A993" s="32"/>
      <c r="B993" s="34"/>
      <c r="C993" s="34"/>
      <c r="D993" s="51"/>
      <c r="E993" s="34"/>
      <c r="F993" s="8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8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38"/>
      <c r="BF993" s="34"/>
      <c r="BG993" s="39"/>
      <c r="BH993" s="34"/>
      <c r="BI993" s="34"/>
    </row>
    <row r="994" spans="1:61" x14ac:dyDescent="0.3">
      <c r="A994" s="32"/>
      <c r="B994" s="34"/>
      <c r="C994" s="34"/>
      <c r="D994" s="51"/>
      <c r="E994" s="34"/>
      <c r="F994" s="8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8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38"/>
      <c r="BF994" s="34"/>
      <c r="BG994" s="39"/>
      <c r="BH994" s="34"/>
      <c r="BI994" s="34"/>
    </row>
    <row r="995" spans="1:61" x14ac:dyDescent="0.3">
      <c r="A995" s="32"/>
      <c r="B995" s="34"/>
      <c r="C995" s="34"/>
      <c r="D995" s="51"/>
      <c r="E995" s="34"/>
      <c r="F995" s="8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8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38"/>
      <c r="BF995" s="34"/>
      <c r="BG995" s="39"/>
      <c r="BH995" s="34"/>
      <c r="BI995" s="34"/>
    </row>
    <row r="996" spans="1:61" x14ac:dyDescent="0.3">
      <c r="A996" s="32"/>
      <c r="B996" s="34"/>
      <c r="C996" s="34"/>
      <c r="D996" s="51"/>
      <c r="E996" s="34"/>
      <c r="F996" s="8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8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38"/>
      <c r="BF996" s="34"/>
      <c r="BG996" s="39"/>
      <c r="BH996" s="34"/>
      <c r="BI996" s="34"/>
    </row>
    <row r="997" spans="1:61" x14ac:dyDescent="0.3">
      <c r="A997" s="32"/>
      <c r="B997" s="34"/>
      <c r="C997" s="34"/>
      <c r="D997" s="51"/>
      <c r="E997" s="34"/>
      <c r="F997" s="8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8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38"/>
      <c r="BF997" s="34"/>
      <c r="BG997" s="39"/>
      <c r="BH997" s="34"/>
      <c r="BI997" s="34"/>
    </row>
    <row r="998" spans="1:61" x14ac:dyDescent="0.3">
      <c r="A998" s="32"/>
      <c r="B998" s="34"/>
      <c r="C998" s="34"/>
      <c r="D998" s="51"/>
      <c r="E998" s="34"/>
      <c r="F998" s="8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8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38"/>
      <c r="BF998" s="34"/>
      <c r="BG998" s="39"/>
      <c r="BH998" s="34"/>
      <c r="BI998" s="34"/>
    </row>
    <row r="999" spans="1:61" x14ac:dyDescent="0.3">
      <c r="A999" s="32"/>
      <c r="B999" s="34"/>
      <c r="C999" s="34"/>
      <c r="D999" s="51"/>
      <c r="E999" s="34"/>
      <c r="F999" s="8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8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38"/>
      <c r="BF999" s="34"/>
      <c r="BG999" s="39"/>
      <c r="BH999" s="34"/>
      <c r="BI999" s="34"/>
    </row>
    <row r="1000" spans="1:61" x14ac:dyDescent="0.3">
      <c r="A1000" s="32"/>
      <c r="B1000" s="34"/>
      <c r="C1000" s="34"/>
      <c r="D1000" s="51"/>
      <c r="E1000" s="34"/>
      <c r="F1000" s="8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8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38"/>
      <c r="BF1000" s="34"/>
      <c r="BG1000" s="39"/>
      <c r="BH1000" s="34"/>
      <c r="BI1000" s="34"/>
    </row>
    <row r="1001" spans="1:61" x14ac:dyDescent="0.3">
      <c r="A1001" s="32"/>
      <c r="B1001" s="34"/>
      <c r="C1001" s="34"/>
      <c r="D1001" s="51"/>
      <c r="E1001" s="34"/>
      <c r="F1001" s="8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8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38"/>
      <c r="BF1001" s="34"/>
      <c r="BG1001" s="39"/>
      <c r="BH1001" s="34"/>
      <c r="BI1001" s="34"/>
    </row>
    <row r="1002" spans="1:61" x14ac:dyDescent="0.3">
      <c r="A1002" s="32"/>
      <c r="B1002" s="34"/>
      <c r="C1002" s="34"/>
      <c r="D1002" s="51"/>
      <c r="E1002" s="34"/>
      <c r="F1002" s="8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8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38"/>
      <c r="BF1002" s="34"/>
      <c r="BG1002" s="39"/>
      <c r="BH1002" s="34"/>
      <c r="BI1002" s="34"/>
    </row>
    <row r="1003" spans="1:61" x14ac:dyDescent="0.3">
      <c r="A1003" s="32"/>
      <c r="B1003" s="34"/>
      <c r="C1003" s="34"/>
      <c r="D1003" s="51"/>
      <c r="E1003" s="34"/>
      <c r="F1003" s="8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8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38"/>
      <c r="BF1003" s="34"/>
      <c r="BG1003" s="39"/>
      <c r="BH1003" s="34"/>
      <c r="BI1003" s="34"/>
    </row>
    <row r="1004" spans="1:61" x14ac:dyDescent="0.3">
      <c r="A1004" s="32"/>
      <c r="B1004" s="34"/>
      <c r="C1004" s="34"/>
      <c r="D1004" s="51"/>
      <c r="E1004" s="34"/>
      <c r="F1004" s="8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8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38"/>
      <c r="BF1004" s="34"/>
      <c r="BG1004" s="39"/>
      <c r="BH1004" s="34"/>
      <c r="BI1004" s="34"/>
    </row>
    <row r="1005" spans="1:61" x14ac:dyDescent="0.3">
      <c r="A1005" s="32"/>
      <c r="B1005" s="34"/>
      <c r="C1005" s="34"/>
      <c r="D1005" s="51"/>
      <c r="E1005" s="34"/>
      <c r="F1005" s="8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8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38"/>
      <c r="BF1005" s="34"/>
      <c r="BG1005" s="39"/>
      <c r="BH1005" s="34"/>
      <c r="BI1005" s="34"/>
    </row>
    <row r="1006" spans="1:61" x14ac:dyDescent="0.3">
      <c r="A1006" s="32"/>
      <c r="B1006" s="34"/>
      <c r="C1006" s="34"/>
      <c r="D1006" s="51"/>
      <c r="E1006" s="34"/>
      <c r="F1006" s="8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8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38"/>
      <c r="BF1006" s="34"/>
      <c r="BG1006" s="39"/>
      <c r="BH1006" s="34"/>
      <c r="BI1006" s="34"/>
    </row>
    <row r="1007" spans="1:61" x14ac:dyDescent="0.3">
      <c r="A1007" s="32"/>
      <c r="B1007" s="34"/>
      <c r="C1007" s="34"/>
      <c r="D1007" s="51"/>
      <c r="E1007" s="34"/>
      <c r="F1007" s="8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8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38"/>
      <c r="BF1007" s="34"/>
      <c r="BG1007" s="39"/>
      <c r="BH1007" s="34"/>
      <c r="BI1007" s="34"/>
    </row>
    <row r="1008" spans="1:61" x14ac:dyDescent="0.3">
      <c r="A1008" s="32"/>
      <c r="B1008" s="34"/>
      <c r="C1008" s="34"/>
      <c r="D1008" s="51"/>
      <c r="E1008" s="34"/>
      <c r="F1008" s="8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8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38"/>
      <c r="BF1008" s="34"/>
      <c r="BG1008" s="39"/>
      <c r="BH1008" s="34"/>
      <c r="BI1008" s="34"/>
    </row>
    <row r="1009" spans="1:61" x14ac:dyDescent="0.3">
      <c r="A1009" s="32"/>
      <c r="B1009" s="34"/>
      <c r="C1009" s="34"/>
      <c r="D1009" s="51"/>
      <c r="E1009" s="34"/>
      <c r="F1009" s="8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  <c r="AC1009" s="34"/>
      <c r="AD1009" s="34"/>
      <c r="AE1009" s="38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38"/>
      <c r="BF1009" s="34"/>
      <c r="BG1009" s="39"/>
      <c r="BH1009" s="34"/>
      <c r="BI1009" s="34"/>
    </row>
    <row r="1010" spans="1:61" x14ac:dyDescent="0.3">
      <c r="A1010" s="32"/>
      <c r="B1010" s="34"/>
      <c r="C1010" s="34"/>
      <c r="D1010" s="51"/>
      <c r="E1010" s="34"/>
      <c r="F1010" s="8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  <c r="AC1010" s="34"/>
      <c r="AD1010" s="34"/>
      <c r="AE1010" s="38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38"/>
      <c r="BF1010" s="34"/>
      <c r="BG1010" s="39"/>
      <c r="BH1010" s="34"/>
      <c r="BI1010" s="34"/>
    </row>
  </sheetData>
  <mergeCells count="33">
    <mergeCell ref="BH5:BI5"/>
    <mergeCell ref="AZ5:BA5"/>
    <mergeCell ref="BB5:BD5"/>
    <mergeCell ref="BG5:BG6"/>
    <mergeCell ref="G5:G6"/>
    <mergeCell ref="BF5:BF6"/>
    <mergeCell ref="AV5:AW5"/>
    <mergeCell ref="AT5:AU5"/>
    <mergeCell ref="AF5:AG5"/>
    <mergeCell ref="AH5:AI5"/>
    <mergeCell ref="AP5:AQ5"/>
    <mergeCell ref="AN5:AO5"/>
    <mergeCell ref="AJ5:AK5"/>
    <mergeCell ref="AL5:AM5"/>
    <mergeCell ref="L5:L6"/>
    <mergeCell ref="B5:B6"/>
    <mergeCell ref="C5:C6"/>
    <mergeCell ref="Z5:AB5"/>
    <mergeCell ref="V5:Y5"/>
    <mergeCell ref="S5:U5"/>
    <mergeCell ref="M5:R5"/>
    <mergeCell ref="D5:D6"/>
    <mergeCell ref="K5:K6"/>
    <mergeCell ref="E5:E6"/>
    <mergeCell ref="H5:H6"/>
    <mergeCell ref="J5:J6"/>
    <mergeCell ref="I5:I6"/>
    <mergeCell ref="BG9:BG21"/>
    <mergeCell ref="AF4:BD4"/>
    <mergeCell ref="AC5:AC6"/>
    <mergeCell ref="AD5:AD6"/>
    <mergeCell ref="AR5:AS5"/>
    <mergeCell ref="AX5:AY5"/>
  </mergeCells>
  <conditionalFormatting sqref="AF24:BC48 AF79:BC93 AF50:BC77 AF95:BC124">
    <cfRule type="cellIs" dxfId="7" priority="1" operator="greaterThan">
      <formula>500</formula>
    </cfRule>
    <cfRule type="cellIs" dxfId="6" priority="2" operator="between">
      <formula>200</formula>
      <formula>100</formula>
    </cfRule>
    <cfRule type="cellIs" dxfId="5" priority="3" operator="between">
      <formula>100</formula>
      <formula>50</formula>
    </cfRule>
    <cfRule type="cellIs" dxfId="4" priority="4" operator="between">
      <formula>0.0001</formula>
      <formula>50</formula>
    </cfRule>
  </conditionalFormatting>
  <conditionalFormatting sqref="AA64:AA73 AA81:AA89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D2AB-746A-4DD0-B179-50EE0D434309}">
  <dimension ref="A1:CN1008"/>
  <sheetViews>
    <sheetView tabSelected="1"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AA57" sqref="AA57"/>
    </sheetView>
  </sheetViews>
  <sheetFormatPr defaultRowHeight="14" x14ac:dyDescent="0.3"/>
  <cols>
    <col min="1" max="1" width="0.90625" style="46" customWidth="1"/>
    <col min="2" max="2" width="9.26953125" style="17" customWidth="1"/>
    <col min="3" max="3" width="6.453125" style="17" bestFit="1" customWidth="1"/>
    <col min="4" max="4" width="3.453125" style="17" bestFit="1" customWidth="1"/>
    <col min="5" max="5" width="7.1796875" style="17" bestFit="1" customWidth="1"/>
    <col min="6" max="6" width="0.36328125" style="9" customWidth="1"/>
    <col min="7" max="7" width="7.7265625" style="17" bestFit="1" customWidth="1"/>
    <col min="8" max="8" width="15.1796875" style="55" bestFit="1" customWidth="1"/>
    <col min="9" max="9" width="5.90625" style="17" bestFit="1" customWidth="1"/>
    <col min="10" max="10" width="8.90625" style="17" bestFit="1" customWidth="1"/>
    <col min="11" max="11" width="6.81640625" style="17" bestFit="1" customWidth="1"/>
    <col min="12" max="12" width="9.26953125" style="17" bestFit="1" customWidth="1"/>
    <col min="13" max="13" width="7.08984375" style="17" bestFit="1" customWidth="1"/>
    <col min="14" max="14" width="7.08984375" style="17" customWidth="1"/>
    <col min="15" max="15" width="17.453125" style="17" bestFit="1" customWidth="1"/>
    <col min="16" max="16" width="7.26953125" style="17" bestFit="1" customWidth="1"/>
    <col min="17" max="17" width="7.54296875" style="17" bestFit="1" customWidth="1"/>
    <col min="18" max="18" width="11" style="17" bestFit="1" customWidth="1"/>
    <col min="19" max="19" width="12.81640625" style="17" bestFit="1" customWidth="1"/>
    <col min="20" max="20" width="9.26953125" style="17" bestFit="1" customWidth="1"/>
    <col min="21" max="21" width="8.1796875" style="17" bestFit="1" customWidth="1"/>
    <col min="22" max="22" width="13.81640625" style="17" bestFit="1" customWidth="1"/>
    <col min="23" max="24" width="15.81640625" style="17" bestFit="1" customWidth="1"/>
    <col min="25" max="25" width="9.26953125" style="17" bestFit="1" customWidth="1"/>
    <col min="26" max="26" width="13.6328125" style="17" bestFit="1" customWidth="1"/>
    <col min="27" max="27" width="8.1796875" style="17" bestFit="1" customWidth="1"/>
    <col min="28" max="28" width="7.26953125" style="17" bestFit="1" customWidth="1"/>
    <col min="29" max="29" width="14.453125" style="17" bestFit="1" customWidth="1"/>
    <col min="30" max="30" width="9.7265625" style="17" bestFit="1" customWidth="1"/>
    <col min="31" max="31" width="8.1796875" style="17" bestFit="1" customWidth="1"/>
    <col min="32" max="32" width="7.36328125" style="17" bestFit="1" customWidth="1"/>
    <col min="33" max="33" width="8.54296875" style="17" bestFit="1" customWidth="1"/>
    <col min="34" max="34" width="12.08984375" style="17" bestFit="1" customWidth="1"/>
    <col min="35" max="35" width="10.6328125" style="17" bestFit="1" customWidth="1"/>
    <col min="36" max="36" width="4.36328125" style="17" bestFit="1" customWidth="1"/>
    <col min="37" max="37" width="0.90625" style="17" customWidth="1"/>
    <col min="38" max="38" width="10.1796875" style="17" bestFit="1" customWidth="1"/>
    <col min="39" max="39" width="11.81640625" style="17" bestFit="1" customWidth="1"/>
    <col min="40" max="40" width="5.90625" style="17" bestFit="1" customWidth="1"/>
    <col min="41" max="41" width="10.1796875" style="17" bestFit="1" customWidth="1"/>
    <col min="42" max="42" width="5.90625" style="17" bestFit="1" customWidth="1"/>
    <col min="43" max="43" width="10.1796875" style="17" bestFit="1" customWidth="1"/>
    <col min="44" max="44" width="5.90625" style="17" bestFit="1" customWidth="1"/>
    <col min="45" max="45" width="8.453125" style="17" bestFit="1" customWidth="1"/>
    <col min="46" max="46" width="5.90625" style="17" bestFit="1" customWidth="1"/>
    <col min="47" max="47" width="3.26953125" style="17" bestFit="1" customWidth="1"/>
    <col min="48" max="49" width="12.1796875" style="17" bestFit="1" customWidth="1"/>
    <col min="50" max="50" width="2.453125" style="17" bestFit="1" customWidth="1"/>
    <col min="51" max="51" width="2.6328125" style="17" bestFit="1" customWidth="1"/>
    <col min="52" max="52" width="2.453125" style="17" bestFit="1" customWidth="1"/>
    <col min="53" max="53" width="2.6328125" style="17" bestFit="1" customWidth="1"/>
    <col min="54" max="54" width="2.453125" style="17" bestFit="1" customWidth="1"/>
    <col min="55" max="55" width="2.6328125" style="17" bestFit="1" customWidth="1"/>
    <col min="56" max="56" width="2.453125" style="17" bestFit="1" customWidth="1"/>
    <col min="57" max="57" width="2.6328125" style="17" bestFit="1" customWidth="1"/>
    <col min="58" max="58" width="2.453125" style="17" bestFit="1" customWidth="1"/>
    <col min="59" max="59" width="2.6328125" style="17" bestFit="1" customWidth="1"/>
    <col min="60" max="60" width="4.08984375" style="17" customWidth="1"/>
    <col min="61" max="61" width="12.1796875" style="17" bestFit="1" customWidth="1"/>
    <col min="62" max="62" width="4.36328125" style="78" customWidth="1"/>
    <col min="63" max="63" width="0.90625" style="17" customWidth="1"/>
    <col min="64" max="64" width="9.1796875" style="17" customWidth="1"/>
    <col min="65" max="65" width="11.26953125" style="17" bestFit="1" customWidth="1"/>
    <col min="66" max="66" width="39.6328125" style="17" bestFit="1" customWidth="1"/>
    <col min="67" max="67" width="50.6328125" style="17" bestFit="1" customWidth="1"/>
    <col min="68" max="68" width="50" style="17" bestFit="1" customWidth="1"/>
    <col min="69" max="69" width="50.1796875" style="17" bestFit="1" customWidth="1"/>
    <col min="70" max="16384" width="8.7265625" style="17"/>
  </cols>
  <sheetData>
    <row r="1" spans="1:88" ht="7.5" customHeight="1" x14ac:dyDescent="0.25">
      <c r="A1" s="12"/>
      <c r="B1" s="12"/>
      <c r="C1" s="13"/>
      <c r="D1" s="7"/>
      <c r="E1" s="7"/>
      <c r="F1" s="7"/>
      <c r="G1" s="12"/>
      <c r="H1" s="12"/>
      <c r="I1" s="7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64"/>
      <c r="BI1" s="64"/>
      <c r="BJ1" s="64"/>
      <c r="BK1" s="14"/>
      <c r="BL1" s="12"/>
      <c r="BM1" s="13"/>
      <c r="BN1" s="18"/>
      <c r="BO1" s="12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</row>
    <row r="2" spans="1:88" ht="25" x14ac:dyDescent="0.5">
      <c r="A2" s="12"/>
      <c r="B2" s="62" t="s">
        <v>124</v>
      </c>
      <c r="C2" s="13"/>
      <c r="D2" s="7"/>
      <c r="E2" s="7"/>
      <c r="F2" s="7"/>
      <c r="G2" s="12"/>
      <c r="H2" s="12"/>
      <c r="I2" s="7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4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64"/>
      <c r="BI2" s="64"/>
      <c r="BJ2" s="64"/>
      <c r="BK2" s="14"/>
      <c r="BL2" s="12"/>
      <c r="BM2" s="13"/>
      <c r="BN2" s="18"/>
      <c r="BO2" s="12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</row>
    <row r="3" spans="1:88" ht="17.5" x14ac:dyDescent="0.35">
      <c r="A3" s="12"/>
      <c r="B3" s="63" t="s">
        <v>125</v>
      </c>
      <c r="C3" s="13"/>
      <c r="D3" s="7"/>
      <c r="E3" s="7"/>
      <c r="F3" s="7"/>
      <c r="G3" s="12"/>
      <c r="H3" s="12"/>
      <c r="I3" s="7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4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64"/>
      <c r="BI3" s="64"/>
      <c r="BJ3" s="64"/>
      <c r="BK3" s="14"/>
      <c r="BL3" s="12"/>
      <c r="BM3" s="13"/>
      <c r="BN3" s="18"/>
      <c r="BO3" s="12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</row>
    <row r="4" spans="1:88" ht="12.5" x14ac:dyDescent="0.25">
      <c r="A4" s="12"/>
      <c r="B4" s="12"/>
      <c r="C4" s="13"/>
      <c r="D4" s="7"/>
      <c r="E4" s="7"/>
      <c r="F4" s="7"/>
      <c r="G4" s="12"/>
      <c r="H4" s="12"/>
      <c r="I4" s="7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4"/>
      <c r="AL4" s="97" t="s">
        <v>2</v>
      </c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14"/>
      <c r="BL4" s="12"/>
      <c r="BM4" s="13"/>
      <c r="BN4" s="18"/>
      <c r="BO4" s="12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</row>
    <row r="5" spans="1:88" s="21" customFormat="1" ht="10.5" x14ac:dyDescent="0.25">
      <c r="A5" s="20"/>
      <c r="B5" s="100" t="s">
        <v>3</v>
      </c>
      <c r="C5" s="103" t="s">
        <v>150</v>
      </c>
      <c r="D5" s="103" t="s">
        <v>4</v>
      </c>
      <c r="E5" s="100" t="s">
        <v>5</v>
      </c>
      <c r="F5" s="95"/>
      <c r="G5" s="100" t="s">
        <v>19</v>
      </c>
      <c r="H5" s="100" t="s">
        <v>244</v>
      </c>
      <c r="I5" s="100" t="s">
        <v>6</v>
      </c>
      <c r="J5" s="100" t="s">
        <v>7</v>
      </c>
      <c r="K5" s="100" t="s">
        <v>8</v>
      </c>
      <c r="L5" s="100" t="s">
        <v>9</v>
      </c>
      <c r="M5" s="100" t="s">
        <v>10</v>
      </c>
      <c r="N5" s="93"/>
      <c r="O5" s="106" t="s">
        <v>248</v>
      </c>
      <c r="P5" s="98" t="s">
        <v>190</v>
      </c>
      <c r="Q5" s="101"/>
      <c r="R5" s="101"/>
      <c r="S5" s="101"/>
      <c r="T5" s="101"/>
      <c r="U5" s="101"/>
      <c r="V5" s="98" t="s">
        <v>182</v>
      </c>
      <c r="W5" s="101"/>
      <c r="X5" s="101"/>
      <c r="Y5" s="101"/>
      <c r="Z5" s="101"/>
      <c r="AA5" s="101"/>
      <c r="AB5" s="98" t="s">
        <v>13</v>
      </c>
      <c r="AC5" s="101"/>
      <c r="AD5" s="101"/>
      <c r="AE5" s="101"/>
      <c r="AF5" s="98" t="s">
        <v>14</v>
      </c>
      <c r="AG5" s="101"/>
      <c r="AH5" s="101"/>
      <c r="AI5" s="98" t="s">
        <v>15</v>
      </c>
      <c r="AJ5" s="100" t="s">
        <v>16</v>
      </c>
      <c r="AK5" s="93"/>
      <c r="AL5" s="97">
        <v>5</v>
      </c>
      <c r="AM5" s="101"/>
      <c r="AN5" s="97">
        <v>10</v>
      </c>
      <c r="AO5" s="101"/>
      <c r="AP5" s="97">
        <v>15</v>
      </c>
      <c r="AQ5" s="101"/>
      <c r="AR5" s="97">
        <v>30</v>
      </c>
      <c r="AS5" s="101"/>
      <c r="AT5" s="97">
        <v>50</v>
      </c>
      <c r="AU5" s="101"/>
      <c r="AV5" s="97">
        <v>75</v>
      </c>
      <c r="AW5" s="101"/>
      <c r="AX5" s="97">
        <v>100</v>
      </c>
      <c r="AY5" s="101"/>
      <c r="AZ5" s="102">
        <v>150</v>
      </c>
      <c r="BA5" s="101"/>
      <c r="BB5" s="102">
        <v>200</v>
      </c>
      <c r="BC5" s="101"/>
      <c r="BD5" s="102">
        <v>250</v>
      </c>
      <c r="BE5" s="101"/>
      <c r="BF5" s="102">
        <v>300</v>
      </c>
      <c r="BG5" s="101"/>
      <c r="BH5" s="102" t="s">
        <v>17</v>
      </c>
      <c r="BI5" s="101"/>
      <c r="BJ5" s="101"/>
      <c r="BK5" s="93"/>
      <c r="BL5" s="110" t="s">
        <v>18</v>
      </c>
      <c r="BM5" s="107" t="s">
        <v>126</v>
      </c>
      <c r="BN5" s="109" t="s">
        <v>20</v>
      </c>
      <c r="BO5" s="93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</row>
    <row r="6" spans="1:88" s="25" customFormat="1" ht="10.5" x14ac:dyDescent="0.25">
      <c r="A6" s="19"/>
      <c r="B6" s="101"/>
      <c r="C6" s="101"/>
      <c r="D6" s="101"/>
      <c r="E6" s="101"/>
      <c r="F6" s="111"/>
      <c r="G6" s="101"/>
      <c r="H6" s="100"/>
      <c r="I6" s="101"/>
      <c r="J6" s="101"/>
      <c r="K6" s="101"/>
      <c r="L6" s="101"/>
      <c r="M6" s="101"/>
      <c r="N6" s="94"/>
      <c r="O6" s="101"/>
      <c r="P6" s="22" t="s">
        <v>22</v>
      </c>
      <c r="Q6" s="95" t="s">
        <v>23</v>
      </c>
      <c r="R6" s="95" t="s">
        <v>24</v>
      </c>
      <c r="S6" s="95" t="s">
        <v>25</v>
      </c>
      <c r="T6" s="95" t="s">
        <v>26</v>
      </c>
      <c r="U6" s="95" t="s">
        <v>27</v>
      </c>
      <c r="V6" s="22" t="s">
        <v>22</v>
      </c>
      <c r="W6" s="95" t="s">
        <v>25</v>
      </c>
      <c r="X6" s="95" t="s">
        <v>188</v>
      </c>
      <c r="Y6" s="95" t="s">
        <v>23</v>
      </c>
      <c r="Z6" s="95" t="s">
        <v>24</v>
      </c>
      <c r="AA6" s="95" t="s">
        <v>27</v>
      </c>
      <c r="AB6" s="22" t="s">
        <v>22</v>
      </c>
      <c r="AC6" s="95" t="s">
        <v>28</v>
      </c>
      <c r="AD6" s="95" t="s">
        <v>25</v>
      </c>
      <c r="AE6" s="95" t="s">
        <v>27</v>
      </c>
      <c r="AF6" s="22" t="s">
        <v>29</v>
      </c>
      <c r="AG6" s="95" t="s">
        <v>30</v>
      </c>
      <c r="AH6" s="95" t="s">
        <v>31</v>
      </c>
      <c r="AI6" s="99"/>
      <c r="AJ6" s="101"/>
      <c r="AK6" s="95"/>
      <c r="AL6" s="23" t="s">
        <v>32</v>
      </c>
      <c r="AM6" s="23" t="s">
        <v>33</v>
      </c>
      <c r="AN6" s="23" t="s">
        <v>32</v>
      </c>
      <c r="AO6" s="23" t="s">
        <v>33</v>
      </c>
      <c r="AP6" s="23" t="s">
        <v>32</v>
      </c>
      <c r="AQ6" s="23" t="s">
        <v>33</v>
      </c>
      <c r="AR6" s="23" t="s">
        <v>32</v>
      </c>
      <c r="AS6" s="23" t="s">
        <v>33</v>
      </c>
      <c r="AT6" s="23" t="s">
        <v>32</v>
      </c>
      <c r="AU6" s="23" t="s">
        <v>33</v>
      </c>
      <c r="AV6" s="23" t="s">
        <v>32</v>
      </c>
      <c r="AW6" s="23" t="s">
        <v>33</v>
      </c>
      <c r="AX6" s="23" t="s">
        <v>32</v>
      </c>
      <c r="AY6" s="23" t="s">
        <v>33</v>
      </c>
      <c r="AZ6" s="23" t="s">
        <v>32</v>
      </c>
      <c r="BA6" s="23" t="s">
        <v>33</v>
      </c>
      <c r="BB6" s="23" t="s">
        <v>32</v>
      </c>
      <c r="BC6" s="23" t="s">
        <v>33</v>
      </c>
      <c r="BD6" s="23" t="s">
        <v>32</v>
      </c>
      <c r="BE6" s="23" t="s">
        <v>33</v>
      </c>
      <c r="BF6" s="23" t="s">
        <v>32</v>
      </c>
      <c r="BG6" s="23" t="s">
        <v>33</v>
      </c>
      <c r="BH6" s="23" t="s">
        <v>32</v>
      </c>
      <c r="BI6" s="23" t="s">
        <v>33</v>
      </c>
      <c r="BJ6" s="23" t="s">
        <v>34</v>
      </c>
      <c r="BK6" s="95"/>
      <c r="BL6" s="108"/>
      <c r="BM6" s="108"/>
      <c r="BN6" s="108"/>
      <c r="BO6" s="95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</row>
    <row r="7" spans="1:88" ht="5" customHeight="1" x14ac:dyDescent="0.2">
      <c r="A7" s="26"/>
      <c r="B7" s="26"/>
      <c r="C7" s="27"/>
      <c r="D7" s="27"/>
      <c r="E7" s="26"/>
      <c r="F7" s="26"/>
      <c r="G7" s="28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8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41"/>
      <c r="BI7" s="41"/>
      <c r="BJ7" s="41"/>
      <c r="BK7" s="28"/>
      <c r="BL7" s="28"/>
      <c r="BM7" s="68"/>
      <c r="BN7" s="69"/>
      <c r="BO7" s="28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</row>
    <row r="8" spans="1:88" s="46" customFormat="1" ht="10" x14ac:dyDescent="0.2">
      <c r="A8" s="32"/>
      <c r="B8" s="32" t="s">
        <v>42</v>
      </c>
      <c r="C8" s="43"/>
      <c r="D8" s="43"/>
      <c r="E8" s="32" t="s">
        <v>127</v>
      </c>
      <c r="F8" s="32"/>
      <c r="G8" s="32"/>
      <c r="H8" s="32"/>
      <c r="I8" s="32" t="s">
        <v>44</v>
      </c>
      <c r="J8" s="32" t="s">
        <v>93</v>
      </c>
      <c r="K8" s="32">
        <v>50</v>
      </c>
      <c r="L8" s="32">
        <v>1</v>
      </c>
      <c r="M8" s="32" t="s">
        <v>46</v>
      </c>
      <c r="N8" s="32"/>
      <c r="O8" s="32" t="s">
        <v>51</v>
      </c>
      <c r="P8" s="32" t="s">
        <v>71</v>
      </c>
      <c r="Q8" s="32" t="s">
        <v>78</v>
      </c>
      <c r="R8" s="32" t="s">
        <v>79</v>
      </c>
      <c r="S8" s="32">
        <v>0.4</v>
      </c>
      <c r="T8" s="32" t="s">
        <v>128</v>
      </c>
      <c r="U8" s="32" t="s">
        <v>129</v>
      </c>
      <c r="V8" s="32" t="s">
        <v>52</v>
      </c>
      <c r="W8" s="32">
        <v>0.4</v>
      </c>
      <c r="X8" s="82" t="s">
        <v>38</v>
      </c>
      <c r="Y8" s="82" t="s">
        <v>38</v>
      </c>
      <c r="Z8" s="82" t="s">
        <v>38</v>
      </c>
      <c r="AA8" s="32" t="s">
        <v>129</v>
      </c>
      <c r="AB8" s="32" t="s">
        <v>47</v>
      </c>
      <c r="AC8" s="32" t="s">
        <v>81</v>
      </c>
      <c r="AD8" s="32">
        <v>0.6</v>
      </c>
      <c r="AE8" s="32" t="s">
        <v>129</v>
      </c>
      <c r="AF8" s="32" t="s">
        <v>53</v>
      </c>
      <c r="AG8" s="32" t="s">
        <v>130</v>
      </c>
      <c r="AH8" s="32" t="s">
        <v>98</v>
      </c>
      <c r="AI8" s="32" t="s">
        <v>54</v>
      </c>
      <c r="AJ8" s="32" t="s">
        <v>55</v>
      </c>
      <c r="AK8" s="32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32"/>
      <c r="BL8" s="32"/>
      <c r="BM8" s="43"/>
      <c r="BN8" s="74"/>
      <c r="BO8" s="32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</row>
    <row r="9" spans="1:88" ht="12.5" x14ac:dyDescent="0.25">
      <c r="A9" s="32"/>
      <c r="B9" s="34">
        <v>0</v>
      </c>
      <c r="C9" s="35" t="s">
        <v>56</v>
      </c>
      <c r="D9" s="35" t="s">
        <v>57</v>
      </c>
      <c r="E9" s="34" t="s">
        <v>127</v>
      </c>
      <c r="F9" s="32"/>
      <c r="G9" s="37" t="s">
        <v>40</v>
      </c>
      <c r="H9" s="117"/>
      <c r="I9" s="36" t="s">
        <v>44</v>
      </c>
      <c r="J9" s="36" t="s">
        <v>93</v>
      </c>
      <c r="K9" s="36">
        <v>50</v>
      </c>
      <c r="L9" s="36">
        <v>1</v>
      </c>
      <c r="M9" s="36" t="s">
        <v>46</v>
      </c>
      <c r="N9" s="36"/>
      <c r="O9" s="36" t="s">
        <v>51</v>
      </c>
      <c r="P9" s="36" t="s">
        <v>71</v>
      </c>
      <c r="Q9" s="36" t="s">
        <v>78</v>
      </c>
      <c r="R9" s="36" t="s">
        <v>79</v>
      </c>
      <c r="S9" s="36">
        <v>0.4</v>
      </c>
      <c r="T9" s="36" t="s">
        <v>128</v>
      </c>
      <c r="U9" s="36" t="s">
        <v>129</v>
      </c>
      <c r="V9" s="36" t="s">
        <v>52</v>
      </c>
      <c r="W9" s="36">
        <v>0.4</v>
      </c>
      <c r="X9" s="61" t="s">
        <v>38</v>
      </c>
      <c r="Y9" s="61" t="s">
        <v>38</v>
      </c>
      <c r="Z9" s="61" t="s">
        <v>38</v>
      </c>
      <c r="AA9" s="36" t="s">
        <v>129</v>
      </c>
      <c r="AB9" s="36" t="s">
        <v>47</v>
      </c>
      <c r="AC9" s="36" t="s">
        <v>81</v>
      </c>
      <c r="AD9" s="36">
        <v>0.6</v>
      </c>
      <c r="AE9" s="36" t="s">
        <v>129</v>
      </c>
      <c r="AF9" s="36" t="s">
        <v>53</v>
      </c>
      <c r="AG9" s="36" t="s">
        <v>130</v>
      </c>
      <c r="AH9" s="34" t="s">
        <v>98</v>
      </c>
      <c r="AI9" s="36" t="s">
        <v>54</v>
      </c>
      <c r="AJ9" s="36" t="s">
        <v>55</v>
      </c>
      <c r="AK9" s="38"/>
      <c r="AL9" s="5">
        <v>73.145805911599993</v>
      </c>
      <c r="AM9" s="5">
        <v>92.349047342899993</v>
      </c>
      <c r="AN9" s="83">
        <v>65.1571186149</v>
      </c>
      <c r="AO9" s="83">
        <v>96.344679514600003</v>
      </c>
      <c r="AP9" s="5">
        <v>59.549851741200001</v>
      </c>
      <c r="AQ9" s="5">
        <v>98.867237091099994</v>
      </c>
      <c r="AR9" s="83">
        <v>74.988123446000003</v>
      </c>
      <c r="AS9" s="83">
        <v>99.161593119299994</v>
      </c>
      <c r="AT9" s="83">
        <v>77.033194340500003</v>
      </c>
      <c r="AU9" s="83">
        <v>99.248407999700007</v>
      </c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10">
        <v>50</v>
      </c>
      <c r="BK9" s="38"/>
      <c r="BL9" s="34">
        <v>576</v>
      </c>
      <c r="BM9" s="51" t="s">
        <v>82</v>
      </c>
      <c r="BN9" s="72"/>
      <c r="BO9" s="34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</row>
    <row r="10" spans="1:88" ht="12.5" x14ac:dyDescent="0.25">
      <c r="A10" s="32"/>
      <c r="B10" s="34">
        <v>1</v>
      </c>
      <c r="C10" s="35" t="s">
        <v>56</v>
      </c>
      <c r="D10" s="35" t="s">
        <v>74</v>
      </c>
      <c r="E10" s="34" t="s">
        <v>127</v>
      </c>
      <c r="F10" s="32"/>
      <c r="G10" s="37" t="s">
        <v>40</v>
      </c>
      <c r="H10" s="117"/>
      <c r="I10" s="36" t="s">
        <v>44</v>
      </c>
      <c r="J10" s="36" t="s">
        <v>93</v>
      </c>
      <c r="K10" s="36">
        <v>50</v>
      </c>
      <c r="L10" s="36">
        <v>1</v>
      </c>
      <c r="M10" s="36" t="s">
        <v>46</v>
      </c>
      <c r="N10" s="36"/>
      <c r="O10" s="36" t="s">
        <v>51</v>
      </c>
      <c r="P10" s="36" t="s">
        <v>71</v>
      </c>
      <c r="Q10" s="36" t="s">
        <v>78</v>
      </c>
      <c r="R10" s="36" t="s">
        <v>79</v>
      </c>
      <c r="S10" s="55">
        <v>0.3</v>
      </c>
      <c r="T10" s="55" t="s">
        <v>131</v>
      </c>
      <c r="U10" s="36" t="s">
        <v>129</v>
      </c>
      <c r="V10" s="36" t="s">
        <v>52</v>
      </c>
      <c r="W10" s="55">
        <v>0.3</v>
      </c>
      <c r="X10" s="61" t="s">
        <v>38</v>
      </c>
      <c r="Y10" s="61" t="s">
        <v>38</v>
      </c>
      <c r="Z10" s="61" t="s">
        <v>38</v>
      </c>
      <c r="AA10" s="36" t="s">
        <v>129</v>
      </c>
      <c r="AB10" s="36" t="s">
        <v>47</v>
      </c>
      <c r="AC10" s="36" t="s">
        <v>81</v>
      </c>
      <c r="AD10" s="55">
        <v>0.5</v>
      </c>
      <c r="AE10" s="36" t="s">
        <v>129</v>
      </c>
      <c r="AF10" s="36" t="s">
        <v>53</v>
      </c>
      <c r="AG10" s="36" t="s">
        <v>130</v>
      </c>
      <c r="AH10" s="34" t="s">
        <v>98</v>
      </c>
      <c r="AI10" s="36" t="s">
        <v>54</v>
      </c>
      <c r="AJ10" s="36" t="s">
        <v>55</v>
      </c>
      <c r="AK10" s="38"/>
      <c r="AL10" s="5">
        <v>77.410861564399994</v>
      </c>
      <c r="AM10" s="5">
        <v>117.326529185</v>
      </c>
      <c r="AN10" s="83">
        <v>65.736264909300004</v>
      </c>
      <c r="AO10" s="83">
        <v>101.26104354899999</v>
      </c>
      <c r="AP10" s="5">
        <v>66.749814051599998</v>
      </c>
      <c r="AQ10" s="5">
        <v>99.8872210185</v>
      </c>
      <c r="AR10" s="83">
        <v>65.151434437800006</v>
      </c>
      <c r="AS10" s="83">
        <v>100.034346263</v>
      </c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>
        <v>61.208957838300002</v>
      </c>
      <c r="BI10" s="2">
        <v>99.1070658366</v>
      </c>
      <c r="BJ10" s="10">
        <v>48</v>
      </c>
      <c r="BK10" s="38"/>
      <c r="BL10" s="34">
        <v>648</v>
      </c>
      <c r="BM10" s="51" t="s">
        <v>82</v>
      </c>
      <c r="BN10" s="72"/>
      <c r="BO10" s="34"/>
      <c r="BQ10" s="78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8"/>
      <c r="CJ10" s="78"/>
    </row>
    <row r="11" spans="1:88" ht="12.5" x14ac:dyDescent="0.25">
      <c r="A11" s="32"/>
      <c r="B11" s="34">
        <v>2</v>
      </c>
      <c r="C11" s="35" t="s">
        <v>56</v>
      </c>
      <c r="D11" s="35" t="s">
        <v>74</v>
      </c>
      <c r="E11" s="34" t="s">
        <v>127</v>
      </c>
      <c r="F11" s="32"/>
      <c r="G11" s="37" t="s">
        <v>40</v>
      </c>
      <c r="H11" s="117"/>
      <c r="I11" s="36" t="s">
        <v>44</v>
      </c>
      <c r="J11" s="36" t="s">
        <v>93</v>
      </c>
      <c r="K11" s="36">
        <v>50</v>
      </c>
      <c r="L11" s="36">
        <v>1</v>
      </c>
      <c r="M11" s="36" t="s">
        <v>46</v>
      </c>
      <c r="N11" s="36"/>
      <c r="O11" s="36" t="s">
        <v>51</v>
      </c>
      <c r="P11" s="36" t="s">
        <v>71</v>
      </c>
      <c r="Q11" s="36" t="s">
        <v>78</v>
      </c>
      <c r="R11" s="36" t="s">
        <v>79</v>
      </c>
      <c r="S11" s="55">
        <v>0.3</v>
      </c>
      <c r="T11" s="55" t="s">
        <v>132</v>
      </c>
      <c r="U11" s="36" t="s">
        <v>129</v>
      </c>
      <c r="V11" s="36" t="s">
        <v>52</v>
      </c>
      <c r="W11" s="55">
        <v>0.3</v>
      </c>
      <c r="X11" s="61" t="s">
        <v>38</v>
      </c>
      <c r="Y11" s="61" t="s">
        <v>38</v>
      </c>
      <c r="Z11" s="61" t="s">
        <v>38</v>
      </c>
      <c r="AA11" s="36" t="s">
        <v>129</v>
      </c>
      <c r="AB11" s="36" t="s">
        <v>47</v>
      </c>
      <c r="AC11" s="36" t="s">
        <v>81</v>
      </c>
      <c r="AD11" s="55">
        <v>0.5</v>
      </c>
      <c r="AE11" s="36" t="s">
        <v>129</v>
      </c>
      <c r="AF11" s="36" t="s">
        <v>53</v>
      </c>
      <c r="AG11" s="36" t="s">
        <v>130</v>
      </c>
      <c r="AH11" s="34" t="s">
        <v>98</v>
      </c>
      <c r="AI11" s="36" t="s">
        <v>54</v>
      </c>
      <c r="AJ11" s="36" t="s">
        <v>55</v>
      </c>
      <c r="AK11" s="38"/>
      <c r="AL11" s="5">
        <v>74.5918993083</v>
      </c>
      <c r="AM11" s="5">
        <v>112.715227763</v>
      </c>
      <c r="AN11" s="83">
        <v>70.311806953300007</v>
      </c>
      <c r="AO11" s="83">
        <v>101.096579234</v>
      </c>
      <c r="AP11" s="5">
        <v>66.676256271499994</v>
      </c>
      <c r="AQ11" s="5">
        <v>100.948420207</v>
      </c>
      <c r="AR11" s="83">
        <v>64.066536123099993</v>
      </c>
      <c r="AS11" s="83">
        <v>100.55789693200001</v>
      </c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10"/>
      <c r="BK11" s="38"/>
      <c r="BL11" s="34">
        <v>696</v>
      </c>
      <c r="BM11" s="51" t="s">
        <v>82</v>
      </c>
      <c r="BN11" s="72"/>
      <c r="BO11" s="34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</row>
    <row r="12" spans="1:88" ht="12.5" x14ac:dyDescent="0.25">
      <c r="A12" s="32"/>
      <c r="B12" s="34">
        <v>3</v>
      </c>
      <c r="C12" s="35" t="s">
        <v>56</v>
      </c>
      <c r="D12" s="35" t="s">
        <v>74</v>
      </c>
      <c r="E12" s="34" t="s">
        <v>127</v>
      </c>
      <c r="F12" s="32"/>
      <c r="G12" s="37" t="s">
        <v>40</v>
      </c>
      <c r="H12" s="117"/>
      <c r="I12" s="36" t="s">
        <v>44</v>
      </c>
      <c r="J12" s="36" t="s">
        <v>93</v>
      </c>
      <c r="K12" s="36">
        <v>50</v>
      </c>
      <c r="L12" s="36">
        <v>1</v>
      </c>
      <c r="M12" s="36" t="s">
        <v>46</v>
      </c>
      <c r="N12" s="36"/>
      <c r="O12" s="36" t="s">
        <v>51</v>
      </c>
      <c r="P12" s="36" t="s">
        <v>71</v>
      </c>
      <c r="Q12" s="36" t="s">
        <v>78</v>
      </c>
      <c r="R12" s="36" t="s">
        <v>79</v>
      </c>
      <c r="S12" s="55">
        <v>0.3</v>
      </c>
      <c r="T12" s="36" t="s">
        <v>128</v>
      </c>
      <c r="U12" s="55" t="s">
        <v>133</v>
      </c>
      <c r="V12" s="36" t="s">
        <v>52</v>
      </c>
      <c r="W12" s="55">
        <v>0.3</v>
      </c>
      <c r="X12" s="61" t="s">
        <v>38</v>
      </c>
      <c r="Y12" s="61" t="s">
        <v>38</v>
      </c>
      <c r="Z12" s="61" t="s">
        <v>38</v>
      </c>
      <c r="AA12" s="55" t="s">
        <v>133</v>
      </c>
      <c r="AB12" s="36" t="s">
        <v>47</v>
      </c>
      <c r="AC12" s="36" t="s">
        <v>81</v>
      </c>
      <c r="AD12" s="55">
        <v>0.5</v>
      </c>
      <c r="AE12" s="55" t="s">
        <v>133</v>
      </c>
      <c r="AF12" s="36" t="s">
        <v>53</v>
      </c>
      <c r="AG12" s="36" t="s">
        <v>130</v>
      </c>
      <c r="AH12" s="34" t="s">
        <v>98</v>
      </c>
      <c r="AI12" s="36" t="s">
        <v>54</v>
      </c>
      <c r="AJ12" s="36" t="s">
        <v>55</v>
      </c>
      <c r="AK12" s="38"/>
      <c r="AL12" s="5">
        <v>71.874940646400006</v>
      </c>
      <c r="AM12" s="5">
        <v>94.744828542099995</v>
      </c>
      <c r="AN12" s="83">
        <v>66.777255068200006</v>
      </c>
      <c r="AO12" s="83">
        <v>99.358072916699996</v>
      </c>
      <c r="AP12" s="5">
        <v>75.444882548199999</v>
      </c>
      <c r="AQ12" s="5">
        <v>97.920321146600003</v>
      </c>
      <c r="AR12" s="83">
        <v>66.372435421000006</v>
      </c>
      <c r="AS12" s="83">
        <v>98.531222025600002</v>
      </c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10"/>
      <c r="BK12" s="38"/>
      <c r="BL12" s="34">
        <v>576</v>
      </c>
      <c r="BM12" s="51" t="s">
        <v>82</v>
      </c>
      <c r="BN12" s="72"/>
      <c r="BO12" s="34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</row>
    <row r="13" spans="1:88" ht="12.5" x14ac:dyDescent="0.25">
      <c r="A13" s="32"/>
      <c r="B13" s="34">
        <v>4</v>
      </c>
      <c r="C13" s="35" t="s">
        <v>56</v>
      </c>
      <c r="D13" s="35" t="s">
        <v>74</v>
      </c>
      <c r="E13" s="34" t="s">
        <v>127</v>
      </c>
      <c r="F13" s="32"/>
      <c r="G13" s="37" t="s">
        <v>40</v>
      </c>
      <c r="H13" s="117"/>
      <c r="I13" s="36" t="s">
        <v>44</v>
      </c>
      <c r="J13" s="36" t="s">
        <v>93</v>
      </c>
      <c r="K13" s="36">
        <v>50</v>
      </c>
      <c r="L13" s="36">
        <v>1</v>
      </c>
      <c r="M13" s="36" t="s">
        <v>46</v>
      </c>
      <c r="N13" s="36"/>
      <c r="O13" s="36" t="s">
        <v>51</v>
      </c>
      <c r="P13" s="36" t="s">
        <v>71</v>
      </c>
      <c r="Q13" s="36" t="s">
        <v>78</v>
      </c>
      <c r="R13" s="55" t="s">
        <v>134</v>
      </c>
      <c r="S13" s="36">
        <v>0.4</v>
      </c>
      <c r="T13" s="36" t="s">
        <v>128</v>
      </c>
      <c r="U13" s="36" t="s">
        <v>129</v>
      </c>
      <c r="V13" s="36" t="s">
        <v>52</v>
      </c>
      <c r="W13" s="36">
        <v>0.4</v>
      </c>
      <c r="X13" s="61" t="s">
        <v>38</v>
      </c>
      <c r="Y13" s="61" t="s">
        <v>38</v>
      </c>
      <c r="Z13" s="61" t="s">
        <v>38</v>
      </c>
      <c r="AA13" s="36" t="s">
        <v>129</v>
      </c>
      <c r="AB13" s="36" t="s">
        <v>47</v>
      </c>
      <c r="AC13" s="55" t="s">
        <v>135</v>
      </c>
      <c r="AD13" s="36">
        <v>0.6</v>
      </c>
      <c r="AE13" s="36" t="s">
        <v>129</v>
      </c>
      <c r="AF13" s="36" t="s">
        <v>53</v>
      </c>
      <c r="AG13" s="36" t="s">
        <v>130</v>
      </c>
      <c r="AH13" s="34" t="s">
        <v>98</v>
      </c>
      <c r="AI13" s="36" t="s">
        <v>54</v>
      </c>
      <c r="AJ13" s="36" t="s">
        <v>55</v>
      </c>
      <c r="AK13" s="38"/>
      <c r="AL13" s="5">
        <v>71.321321660799995</v>
      </c>
      <c r="AM13" s="5">
        <v>112.770666758</v>
      </c>
      <c r="AN13" s="83">
        <v>76.765843936899998</v>
      </c>
      <c r="AO13" s="83">
        <v>90.959898630799998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10"/>
      <c r="BK13" s="38"/>
      <c r="BL13" s="34">
        <v>1032</v>
      </c>
      <c r="BM13" s="51" t="s">
        <v>82</v>
      </c>
      <c r="BN13" s="72"/>
      <c r="BO13" s="34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</row>
    <row r="14" spans="1:88" ht="10" x14ac:dyDescent="0.2">
      <c r="A14" s="32"/>
      <c r="B14" s="34">
        <v>5</v>
      </c>
      <c r="C14" s="35" t="s">
        <v>56</v>
      </c>
      <c r="D14" s="35" t="s">
        <v>92</v>
      </c>
      <c r="E14" s="34" t="s">
        <v>127</v>
      </c>
      <c r="F14" s="32"/>
      <c r="G14" s="37" t="s">
        <v>40</v>
      </c>
      <c r="H14" s="118"/>
      <c r="I14" s="36" t="s">
        <v>44</v>
      </c>
      <c r="J14" s="36" t="s">
        <v>93</v>
      </c>
      <c r="K14" s="36">
        <v>50</v>
      </c>
      <c r="L14" s="36">
        <v>1</v>
      </c>
      <c r="M14" s="36" t="s">
        <v>46</v>
      </c>
      <c r="N14" s="36"/>
      <c r="O14" s="36" t="s">
        <v>51</v>
      </c>
      <c r="P14" s="36" t="s">
        <v>71</v>
      </c>
      <c r="Q14" s="36" t="s">
        <v>78</v>
      </c>
      <c r="R14" s="36" t="s">
        <v>79</v>
      </c>
      <c r="S14" s="36">
        <v>0.4</v>
      </c>
      <c r="T14" s="36" t="s">
        <v>128</v>
      </c>
      <c r="U14" s="36" t="s">
        <v>129</v>
      </c>
      <c r="V14" s="36" t="s">
        <v>52</v>
      </c>
      <c r="W14" s="36">
        <v>0.4</v>
      </c>
      <c r="X14" s="61" t="s">
        <v>38</v>
      </c>
      <c r="Y14" s="61" t="s">
        <v>38</v>
      </c>
      <c r="Z14" s="61" t="s">
        <v>38</v>
      </c>
      <c r="AA14" s="36" t="s">
        <v>129</v>
      </c>
      <c r="AB14" s="36" t="s">
        <v>47</v>
      </c>
      <c r="AC14" s="36" t="s">
        <v>81</v>
      </c>
      <c r="AD14" s="36">
        <v>0.6</v>
      </c>
      <c r="AE14" s="36" t="s">
        <v>129</v>
      </c>
      <c r="AF14" s="36" t="s">
        <v>53</v>
      </c>
      <c r="AG14" s="55" t="s">
        <v>136</v>
      </c>
      <c r="AH14" s="34" t="s">
        <v>98</v>
      </c>
      <c r="AI14" s="36" t="s">
        <v>54</v>
      </c>
      <c r="AJ14" s="36" t="s">
        <v>55</v>
      </c>
      <c r="AK14" s="38"/>
      <c r="AL14" s="5">
        <v>1816406.49973</v>
      </c>
      <c r="AM14" s="5">
        <v>2789374448980</v>
      </c>
      <c r="AN14" s="83">
        <v>558260.08048500004</v>
      </c>
      <c r="AO14" s="83">
        <v>68136745642.699997</v>
      </c>
      <c r="AP14" s="5">
        <v>412669.93003300001</v>
      </c>
      <c r="AQ14" s="5">
        <v>21599030762.700001</v>
      </c>
      <c r="AR14" s="83">
        <v>279418.22042199998</v>
      </c>
      <c r="AS14" s="83">
        <v>119.692110062</v>
      </c>
      <c r="AT14" s="83">
        <v>296746.723291</v>
      </c>
      <c r="AU14" s="83">
        <v>94.387818654399993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10"/>
      <c r="BK14" s="38"/>
      <c r="BL14" s="34"/>
      <c r="BM14" s="51"/>
      <c r="BN14" s="72"/>
      <c r="BO14" s="34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</row>
    <row r="15" spans="1:88" ht="10" x14ac:dyDescent="0.2">
      <c r="A15" s="32"/>
      <c r="B15" s="34">
        <v>6</v>
      </c>
      <c r="C15" s="35" t="s">
        <v>56</v>
      </c>
      <c r="D15" s="35" t="s">
        <v>92</v>
      </c>
      <c r="E15" s="34" t="s">
        <v>127</v>
      </c>
      <c r="F15" s="32"/>
      <c r="G15" s="37" t="s">
        <v>40</v>
      </c>
      <c r="H15" s="118"/>
      <c r="I15" s="36" t="s">
        <v>44</v>
      </c>
      <c r="J15" s="36" t="s">
        <v>93</v>
      </c>
      <c r="K15" s="36">
        <v>50</v>
      </c>
      <c r="L15" s="36">
        <v>1</v>
      </c>
      <c r="M15" s="36" t="s">
        <v>46</v>
      </c>
      <c r="N15" s="36"/>
      <c r="O15" s="36" t="s">
        <v>51</v>
      </c>
      <c r="P15" s="36" t="s">
        <v>71</v>
      </c>
      <c r="Q15" s="36" t="s">
        <v>78</v>
      </c>
      <c r="R15" s="36" t="s">
        <v>79</v>
      </c>
      <c r="S15" s="36">
        <v>0.4</v>
      </c>
      <c r="T15" s="36" t="s">
        <v>128</v>
      </c>
      <c r="U15" s="36" t="s">
        <v>129</v>
      </c>
      <c r="V15" s="36" t="s">
        <v>52</v>
      </c>
      <c r="W15" s="36">
        <v>0.4</v>
      </c>
      <c r="X15" s="61" t="s">
        <v>38</v>
      </c>
      <c r="Y15" s="61" t="s">
        <v>38</v>
      </c>
      <c r="Z15" s="61" t="s">
        <v>38</v>
      </c>
      <c r="AA15" s="36" t="s">
        <v>129</v>
      </c>
      <c r="AB15" s="36" t="s">
        <v>47</v>
      </c>
      <c r="AC15" s="36" t="s">
        <v>81</v>
      </c>
      <c r="AD15" s="36">
        <v>0.6</v>
      </c>
      <c r="AE15" s="36" t="s">
        <v>129</v>
      </c>
      <c r="AF15" s="36" t="s">
        <v>53</v>
      </c>
      <c r="AG15" s="55" t="s">
        <v>137</v>
      </c>
      <c r="AH15" s="34" t="s">
        <v>98</v>
      </c>
      <c r="AI15" s="36" t="s">
        <v>54</v>
      </c>
      <c r="AJ15" s="36" t="s">
        <v>55</v>
      </c>
      <c r="AK15" s="38"/>
      <c r="AL15" s="84">
        <v>398.15202308400001</v>
      </c>
      <c r="AM15" s="84">
        <v>14003.9882812</v>
      </c>
      <c r="AN15" s="83">
        <v>252.13271100599999</v>
      </c>
      <c r="AO15" s="83">
        <v>45190092</v>
      </c>
      <c r="AP15" s="5">
        <v>274.63833662399998</v>
      </c>
      <c r="AQ15" s="5">
        <v>291.29182815600001</v>
      </c>
      <c r="AR15" s="83">
        <v>234.39568030999999</v>
      </c>
      <c r="AS15" s="83">
        <v>100.40067291299999</v>
      </c>
      <c r="AT15" s="83">
        <v>166.78094378</v>
      </c>
      <c r="AU15" s="83">
        <v>100.72641627</v>
      </c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10"/>
      <c r="BK15" s="38"/>
      <c r="BL15" s="34"/>
      <c r="BM15" s="51"/>
      <c r="BO15" s="34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</row>
    <row r="16" spans="1:88" ht="10" x14ac:dyDescent="0.2">
      <c r="A16" s="32"/>
      <c r="B16" s="34">
        <v>7</v>
      </c>
      <c r="C16" s="35" t="s">
        <v>56</v>
      </c>
      <c r="D16" s="35" t="s">
        <v>92</v>
      </c>
      <c r="E16" s="34" t="s">
        <v>127</v>
      </c>
      <c r="F16" s="32"/>
      <c r="G16" s="37" t="s">
        <v>40</v>
      </c>
      <c r="H16" s="118"/>
      <c r="I16" s="36" t="s">
        <v>44</v>
      </c>
      <c r="J16" s="36" t="s">
        <v>93</v>
      </c>
      <c r="K16" s="36">
        <v>50</v>
      </c>
      <c r="L16" s="36">
        <v>1</v>
      </c>
      <c r="M16" s="36" t="s">
        <v>46</v>
      </c>
      <c r="N16" s="36"/>
      <c r="O16" s="36" t="s">
        <v>51</v>
      </c>
      <c r="P16" s="36" t="s">
        <v>71</v>
      </c>
      <c r="Q16" s="36" t="s">
        <v>78</v>
      </c>
      <c r="R16" s="36" t="s">
        <v>79</v>
      </c>
      <c r="S16" s="36">
        <v>0.4</v>
      </c>
      <c r="T16" s="36" t="s">
        <v>128</v>
      </c>
      <c r="U16" s="55" t="s">
        <v>138</v>
      </c>
      <c r="V16" s="36" t="s">
        <v>52</v>
      </c>
      <c r="W16" s="36">
        <v>0.4</v>
      </c>
      <c r="X16" s="61" t="s">
        <v>38</v>
      </c>
      <c r="Y16" s="61" t="s">
        <v>38</v>
      </c>
      <c r="Z16" s="61" t="s">
        <v>38</v>
      </c>
      <c r="AA16" s="55" t="s">
        <v>138</v>
      </c>
      <c r="AB16" s="36" t="s">
        <v>47</v>
      </c>
      <c r="AC16" s="36" t="s">
        <v>81</v>
      </c>
      <c r="AD16" s="36">
        <v>0.6</v>
      </c>
      <c r="AE16" s="55" t="s">
        <v>138</v>
      </c>
      <c r="AF16" s="36" t="s">
        <v>53</v>
      </c>
      <c r="AG16" s="36" t="s">
        <v>130</v>
      </c>
      <c r="AH16" s="34" t="s">
        <v>98</v>
      </c>
      <c r="AI16" s="36" t="s">
        <v>54</v>
      </c>
      <c r="AJ16" s="36" t="s">
        <v>55</v>
      </c>
      <c r="AK16" s="38"/>
      <c r="AL16" s="5">
        <v>80.292800722699994</v>
      </c>
      <c r="AM16" s="5">
        <v>123.291192373</v>
      </c>
      <c r="AN16" s="83">
        <v>74.873411460400007</v>
      </c>
      <c r="AO16" s="83">
        <v>89.345148722299996</v>
      </c>
      <c r="AP16" s="5">
        <v>84.151938077200001</v>
      </c>
      <c r="AQ16" s="5">
        <v>380.73257573400002</v>
      </c>
      <c r="AR16" s="83">
        <v>71.179692450299996</v>
      </c>
      <c r="AS16" s="83">
        <v>99.105731964100002</v>
      </c>
      <c r="AT16" s="83">
        <v>65.695079900300001</v>
      </c>
      <c r="AU16" s="83">
        <v>99.467192331899994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10"/>
      <c r="BK16" s="38"/>
      <c r="BL16" s="34"/>
      <c r="BM16" s="51"/>
      <c r="BN16" s="72"/>
      <c r="BO16" s="34"/>
      <c r="BQ16" s="78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8"/>
      <c r="CJ16" s="78"/>
    </row>
    <row r="17" spans="1:89" ht="10" x14ac:dyDescent="0.2">
      <c r="A17" s="32"/>
      <c r="B17" s="34">
        <v>8</v>
      </c>
      <c r="C17" s="35" t="s">
        <v>56</v>
      </c>
      <c r="D17" s="35" t="s">
        <v>92</v>
      </c>
      <c r="E17" s="34" t="s">
        <v>127</v>
      </c>
      <c r="F17" s="32"/>
      <c r="G17" s="37" t="s">
        <v>40</v>
      </c>
      <c r="H17" s="118"/>
      <c r="I17" s="36" t="s">
        <v>44</v>
      </c>
      <c r="J17" s="36" t="s">
        <v>93</v>
      </c>
      <c r="K17" s="36">
        <v>50</v>
      </c>
      <c r="L17" s="36">
        <v>1</v>
      </c>
      <c r="M17" s="36" t="s">
        <v>46</v>
      </c>
      <c r="N17" s="36"/>
      <c r="O17" s="36" t="s">
        <v>51</v>
      </c>
      <c r="P17" s="36" t="s">
        <v>71</v>
      </c>
      <c r="Q17" s="36" t="s">
        <v>78</v>
      </c>
      <c r="R17" s="36" t="s">
        <v>79</v>
      </c>
      <c r="S17" s="36">
        <v>0.4</v>
      </c>
      <c r="T17" s="36" t="s">
        <v>128</v>
      </c>
      <c r="U17" s="55" t="s">
        <v>139</v>
      </c>
      <c r="V17" s="36" t="s">
        <v>52</v>
      </c>
      <c r="W17" s="36">
        <v>0.4</v>
      </c>
      <c r="X17" s="61" t="s">
        <v>38</v>
      </c>
      <c r="Y17" s="61" t="s">
        <v>38</v>
      </c>
      <c r="Z17" s="61" t="s">
        <v>38</v>
      </c>
      <c r="AA17" s="55" t="s">
        <v>139</v>
      </c>
      <c r="AB17" s="36" t="s">
        <v>47</v>
      </c>
      <c r="AC17" s="36" t="s">
        <v>81</v>
      </c>
      <c r="AD17" s="36">
        <v>0.6</v>
      </c>
      <c r="AE17" s="55" t="s">
        <v>139</v>
      </c>
      <c r="AF17" s="36" t="s">
        <v>53</v>
      </c>
      <c r="AG17" s="36" t="s">
        <v>130</v>
      </c>
      <c r="AH17" s="34" t="s">
        <v>98</v>
      </c>
      <c r="AI17" s="36" t="s">
        <v>54</v>
      </c>
      <c r="AJ17" s="36" t="s">
        <v>55</v>
      </c>
      <c r="AK17" s="38"/>
      <c r="AL17" s="5">
        <v>60.861736135000001</v>
      </c>
      <c r="AM17" s="5">
        <v>82.641625722200004</v>
      </c>
      <c r="AN17" s="83">
        <v>69.618881854099996</v>
      </c>
      <c r="AO17" s="83">
        <v>101.3422966</v>
      </c>
      <c r="AP17" s="5">
        <v>55.674238363900002</v>
      </c>
      <c r="AQ17" s="5">
        <v>95.823652903199999</v>
      </c>
      <c r="AR17" s="83">
        <v>67.429347525899999</v>
      </c>
      <c r="AS17" s="83">
        <v>95.975708007799994</v>
      </c>
      <c r="AT17" s="83">
        <v>75.061912064500007</v>
      </c>
      <c r="AU17" s="83">
        <v>97.241661071799996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10"/>
      <c r="BK17" s="38"/>
      <c r="BL17" s="34"/>
      <c r="BM17" s="51"/>
      <c r="BN17" s="72"/>
      <c r="BO17" s="34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</row>
    <row r="18" spans="1:89" ht="10" x14ac:dyDescent="0.2">
      <c r="A18" s="32"/>
      <c r="B18" s="34">
        <v>9</v>
      </c>
      <c r="C18" s="35" t="s">
        <v>56</v>
      </c>
      <c r="D18" s="35" t="s">
        <v>140</v>
      </c>
      <c r="E18" s="34" t="s">
        <v>127</v>
      </c>
      <c r="F18" s="32"/>
      <c r="G18" s="37" t="s">
        <v>40</v>
      </c>
      <c r="H18" s="118"/>
      <c r="I18" s="36" t="s">
        <v>44</v>
      </c>
      <c r="J18" s="36" t="s">
        <v>93</v>
      </c>
      <c r="K18" s="36">
        <v>50</v>
      </c>
      <c r="L18" s="36">
        <v>1</v>
      </c>
      <c r="M18" s="36" t="s">
        <v>46</v>
      </c>
      <c r="N18" s="36"/>
      <c r="O18" s="36" t="s">
        <v>51</v>
      </c>
      <c r="P18" s="36" t="s">
        <v>71</v>
      </c>
      <c r="Q18" s="36" t="s">
        <v>78</v>
      </c>
      <c r="R18" s="36" t="s">
        <v>79</v>
      </c>
      <c r="S18" s="36">
        <v>0.4</v>
      </c>
      <c r="T18" s="36" t="s">
        <v>128</v>
      </c>
      <c r="U18" s="55" t="s">
        <v>141</v>
      </c>
      <c r="V18" s="36" t="s">
        <v>52</v>
      </c>
      <c r="W18" s="36">
        <v>0.4</v>
      </c>
      <c r="X18" s="61" t="s">
        <v>38</v>
      </c>
      <c r="Y18" s="61" t="s">
        <v>38</v>
      </c>
      <c r="Z18" s="61" t="s">
        <v>38</v>
      </c>
      <c r="AA18" s="55" t="s">
        <v>141</v>
      </c>
      <c r="AB18" s="36" t="s">
        <v>47</v>
      </c>
      <c r="AC18" s="36" t="s">
        <v>81</v>
      </c>
      <c r="AD18" s="36">
        <v>0.6</v>
      </c>
      <c r="AE18" s="55" t="s">
        <v>141</v>
      </c>
      <c r="AF18" s="36" t="s">
        <v>53</v>
      </c>
      <c r="AG18" s="36" t="s">
        <v>130</v>
      </c>
      <c r="AH18" s="34" t="s">
        <v>114</v>
      </c>
      <c r="AI18" s="36" t="s">
        <v>54</v>
      </c>
      <c r="AJ18" s="36" t="s">
        <v>55</v>
      </c>
      <c r="AK18" s="38"/>
      <c r="AL18" s="5">
        <v>82.897412300100001</v>
      </c>
      <c r="AM18" s="5">
        <v>93.8225131035</v>
      </c>
      <c r="AN18" s="83">
        <v>86.500649221000003</v>
      </c>
      <c r="AO18" s="83">
        <v>96.272538662000002</v>
      </c>
      <c r="AP18" s="5">
        <v>86.105172778599993</v>
      </c>
      <c r="AQ18" s="5">
        <v>856.18981933600003</v>
      </c>
      <c r="AR18" s="83">
        <v>73.936163858499995</v>
      </c>
      <c r="AS18" s="83">
        <v>92.654589653000002</v>
      </c>
      <c r="AT18" s="83">
        <v>81.231704580100001</v>
      </c>
      <c r="AU18" s="83">
        <v>94.537478208500005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10"/>
      <c r="BK18" s="38"/>
      <c r="BL18" s="34"/>
      <c r="BM18" s="51"/>
      <c r="BN18" s="72" t="s">
        <v>152</v>
      </c>
      <c r="BO18" s="34"/>
      <c r="BQ18" s="78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8"/>
      <c r="CJ18" s="78"/>
    </row>
    <row r="19" spans="1:89" ht="10" x14ac:dyDescent="0.2">
      <c r="A19" s="32"/>
      <c r="B19" s="34">
        <v>10</v>
      </c>
      <c r="C19" s="35" t="s">
        <v>56</v>
      </c>
      <c r="D19" s="35" t="s">
        <v>140</v>
      </c>
      <c r="E19" s="34" t="s">
        <v>127</v>
      </c>
      <c r="F19" s="32"/>
      <c r="G19" s="37" t="s">
        <v>40</v>
      </c>
      <c r="H19" s="118"/>
      <c r="I19" s="36" t="s">
        <v>44</v>
      </c>
      <c r="J19" s="36" t="s">
        <v>93</v>
      </c>
      <c r="K19" s="36">
        <v>50</v>
      </c>
      <c r="L19" s="36">
        <v>1</v>
      </c>
      <c r="M19" s="36" t="s">
        <v>46</v>
      </c>
      <c r="N19" s="36"/>
      <c r="O19" s="36" t="s">
        <v>51</v>
      </c>
      <c r="P19" s="36" t="s">
        <v>71</v>
      </c>
      <c r="Q19" s="36" t="s">
        <v>78</v>
      </c>
      <c r="R19" s="36" t="s">
        <v>79</v>
      </c>
      <c r="S19" s="36">
        <v>0.4</v>
      </c>
      <c r="T19" s="36" t="s">
        <v>128</v>
      </c>
      <c r="U19" s="36" t="s">
        <v>129</v>
      </c>
      <c r="V19" s="36" t="s">
        <v>52</v>
      </c>
      <c r="W19" s="36">
        <v>0.4</v>
      </c>
      <c r="X19" s="61" t="s">
        <v>38</v>
      </c>
      <c r="Y19" s="61" t="s">
        <v>38</v>
      </c>
      <c r="Z19" s="61" t="s">
        <v>38</v>
      </c>
      <c r="AA19" s="36" t="s">
        <v>129</v>
      </c>
      <c r="AB19" s="36" t="s">
        <v>47</v>
      </c>
      <c r="AC19" s="36" t="s">
        <v>81</v>
      </c>
      <c r="AD19" s="36">
        <v>0.6</v>
      </c>
      <c r="AE19" s="36" t="s">
        <v>129</v>
      </c>
      <c r="AF19" s="36" t="s">
        <v>53</v>
      </c>
      <c r="AG19" s="36" t="s">
        <v>130</v>
      </c>
      <c r="AH19" s="34" t="s">
        <v>114</v>
      </c>
      <c r="AI19" s="36" t="s">
        <v>54</v>
      </c>
      <c r="AJ19" s="36" t="s">
        <v>55</v>
      </c>
      <c r="AK19" s="38"/>
      <c r="AL19" s="5">
        <v>83.255195892200007</v>
      </c>
      <c r="AM19" s="5">
        <v>98.401081085200005</v>
      </c>
      <c r="AN19" s="83">
        <v>75.224180183599998</v>
      </c>
      <c r="AO19" s="83">
        <v>92.240550518000006</v>
      </c>
      <c r="AP19" s="5">
        <v>77.545388171200003</v>
      </c>
      <c r="AQ19" s="5">
        <v>78.657740593</v>
      </c>
      <c r="AR19" s="83">
        <v>64.924603499699998</v>
      </c>
      <c r="AS19" s="83">
        <v>89.899472236600005</v>
      </c>
      <c r="AT19" s="83">
        <v>62.601991800199997</v>
      </c>
      <c r="AU19" s="83">
        <v>94.574064254800007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10"/>
      <c r="BK19" s="38"/>
      <c r="BL19" s="34"/>
      <c r="BM19" s="51"/>
      <c r="BN19" s="72" t="s">
        <v>152</v>
      </c>
      <c r="BO19" s="34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</row>
    <row r="20" spans="1:89" ht="10" x14ac:dyDescent="0.2">
      <c r="A20" s="32"/>
      <c r="B20" s="34">
        <v>11</v>
      </c>
      <c r="C20" s="35" t="s">
        <v>56</v>
      </c>
      <c r="D20" s="35" t="s">
        <v>140</v>
      </c>
      <c r="E20" s="34" t="s">
        <v>127</v>
      </c>
      <c r="F20" s="32"/>
      <c r="G20" s="37" t="s">
        <v>40</v>
      </c>
      <c r="H20" s="118"/>
      <c r="I20" s="36" t="s">
        <v>44</v>
      </c>
      <c r="J20" s="36" t="s">
        <v>93</v>
      </c>
      <c r="K20" s="36">
        <v>50</v>
      </c>
      <c r="L20" s="36">
        <v>1</v>
      </c>
      <c r="M20" s="36" t="s">
        <v>46</v>
      </c>
      <c r="N20" s="36"/>
      <c r="O20" s="36" t="s">
        <v>51</v>
      </c>
      <c r="P20" s="36" t="s">
        <v>71</v>
      </c>
      <c r="Q20" s="36" t="s">
        <v>78</v>
      </c>
      <c r="R20" s="36" t="s">
        <v>79</v>
      </c>
      <c r="S20" s="55">
        <v>0.3</v>
      </c>
      <c r="T20" s="36" t="s">
        <v>128</v>
      </c>
      <c r="U20" s="36" t="s">
        <v>129</v>
      </c>
      <c r="V20" s="36" t="s">
        <v>52</v>
      </c>
      <c r="W20" s="55">
        <v>0.2</v>
      </c>
      <c r="X20" s="61" t="s">
        <v>38</v>
      </c>
      <c r="Y20" s="61" t="s">
        <v>38</v>
      </c>
      <c r="Z20" s="61" t="s">
        <v>38</v>
      </c>
      <c r="AA20" s="36" t="s">
        <v>129</v>
      </c>
      <c r="AB20" s="36" t="s">
        <v>47</v>
      </c>
      <c r="AC20" s="36" t="s">
        <v>81</v>
      </c>
      <c r="AD20" s="36">
        <v>0.6</v>
      </c>
      <c r="AE20" s="36" t="s">
        <v>129</v>
      </c>
      <c r="AF20" s="36" t="s">
        <v>53</v>
      </c>
      <c r="AG20" s="36" t="s">
        <v>130</v>
      </c>
      <c r="AH20" s="34" t="s">
        <v>114</v>
      </c>
      <c r="AI20" s="36" t="s">
        <v>54</v>
      </c>
      <c r="AJ20" s="36" t="s">
        <v>55</v>
      </c>
      <c r="AK20" s="38"/>
      <c r="AL20" s="5">
        <v>75.678813479200002</v>
      </c>
      <c r="AM20" s="5">
        <v>92.401908874499995</v>
      </c>
      <c r="AN20" s="83">
        <v>80.326537833100005</v>
      </c>
      <c r="AO20" s="83">
        <v>87.099634170499996</v>
      </c>
      <c r="AP20" s="5">
        <v>71.076268626000001</v>
      </c>
      <c r="AQ20" s="5">
        <v>205.51028251599999</v>
      </c>
      <c r="AR20" s="83">
        <v>65.582834203999994</v>
      </c>
      <c r="AS20" s="83">
        <v>95.637659072899993</v>
      </c>
      <c r="AT20" s="2">
        <v>71.164164300400003</v>
      </c>
      <c r="AU20" s="83">
        <v>95.078831195800007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10"/>
      <c r="BK20" s="38"/>
      <c r="BL20" s="34"/>
      <c r="BM20" s="51"/>
      <c r="BN20" s="72" t="s">
        <v>152</v>
      </c>
      <c r="BO20" s="34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</row>
    <row r="21" spans="1:89" ht="5" customHeight="1" x14ac:dyDescent="0.2">
      <c r="A21" s="32"/>
      <c r="B21" s="38"/>
      <c r="C21" s="40"/>
      <c r="D21" s="40"/>
      <c r="E21" s="38"/>
      <c r="F21" s="32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</row>
    <row r="22" spans="1:89" s="46" customFormat="1" ht="10" x14ac:dyDescent="0.2">
      <c r="A22" s="32"/>
      <c r="B22" s="32" t="s">
        <v>42</v>
      </c>
      <c r="C22" s="43"/>
      <c r="D22" s="43"/>
      <c r="E22" s="32" t="s">
        <v>142</v>
      </c>
      <c r="F22" s="32"/>
      <c r="G22" s="32"/>
      <c r="H22" s="32"/>
      <c r="I22" s="32" t="s">
        <v>118</v>
      </c>
      <c r="J22" s="32" t="s">
        <v>93</v>
      </c>
      <c r="K22" s="32">
        <v>50</v>
      </c>
      <c r="L22" s="32">
        <v>1</v>
      </c>
      <c r="M22" s="32" t="s">
        <v>46</v>
      </c>
      <c r="N22" s="32"/>
      <c r="O22" s="32" t="s">
        <v>51</v>
      </c>
      <c r="P22" s="32" t="s">
        <v>71</v>
      </c>
      <c r="Q22" s="32" t="s">
        <v>78</v>
      </c>
      <c r="R22" s="32" t="s">
        <v>79</v>
      </c>
      <c r="S22" s="32">
        <v>0.4</v>
      </c>
      <c r="T22" s="32" t="s">
        <v>128</v>
      </c>
      <c r="U22" s="32" t="s">
        <v>129</v>
      </c>
      <c r="V22" s="32" t="s">
        <v>52</v>
      </c>
      <c r="W22" s="32">
        <v>0.4</v>
      </c>
      <c r="X22" s="82" t="s">
        <v>38</v>
      </c>
      <c r="Y22" s="82" t="s">
        <v>38</v>
      </c>
      <c r="Z22" s="82" t="s">
        <v>38</v>
      </c>
      <c r="AA22" s="32" t="s">
        <v>129</v>
      </c>
      <c r="AB22" s="32" t="s">
        <v>47</v>
      </c>
      <c r="AC22" s="32" t="s">
        <v>81</v>
      </c>
      <c r="AD22" s="32">
        <v>0.6</v>
      </c>
      <c r="AE22" s="32" t="s">
        <v>129</v>
      </c>
      <c r="AF22" s="32" t="s">
        <v>53</v>
      </c>
      <c r="AG22" s="32" t="s">
        <v>130</v>
      </c>
      <c r="AH22" s="32" t="s">
        <v>98</v>
      </c>
      <c r="AI22" s="32" t="s">
        <v>54</v>
      </c>
      <c r="AJ22" s="32" t="s">
        <v>55</v>
      </c>
      <c r="AK22" s="32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32"/>
      <c r="BL22" s="32"/>
      <c r="BM22" s="43"/>
      <c r="BN22" s="74"/>
      <c r="BO22" s="32"/>
    </row>
    <row r="23" spans="1:89" ht="10" x14ac:dyDescent="0.2">
      <c r="A23" s="32"/>
      <c r="B23" s="34">
        <v>0</v>
      </c>
      <c r="C23" s="35" t="s">
        <v>56</v>
      </c>
      <c r="D23" s="35" t="s">
        <v>38</v>
      </c>
      <c r="E23" s="34" t="s">
        <v>142</v>
      </c>
      <c r="F23" s="32"/>
      <c r="G23" s="50" t="s">
        <v>119</v>
      </c>
      <c r="H23" s="118"/>
      <c r="I23" s="36" t="s">
        <v>118</v>
      </c>
      <c r="J23" s="36" t="s">
        <v>93</v>
      </c>
      <c r="K23" s="36">
        <v>50</v>
      </c>
      <c r="L23" s="36">
        <v>1</v>
      </c>
      <c r="M23" s="36" t="s">
        <v>46</v>
      </c>
      <c r="N23" s="36"/>
      <c r="O23" s="36" t="s">
        <v>51</v>
      </c>
      <c r="P23" s="36" t="s">
        <v>71</v>
      </c>
      <c r="Q23" s="36" t="s">
        <v>78</v>
      </c>
      <c r="R23" s="36" t="s">
        <v>79</v>
      </c>
      <c r="S23" s="36">
        <v>0.4</v>
      </c>
      <c r="T23" s="36" t="s">
        <v>128</v>
      </c>
      <c r="U23" s="36" t="s">
        <v>129</v>
      </c>
      <c r="V23" s="36" t="s">
        <v>52</v>
      </c>
      <c r="W23" s="36">
        <v>0.4</v>
      </c>
      <c r="X23" s="61" t="s">
        <v>38</v>
      </c>
      <c r="Y23" s="61" t="s">
        <v>38</v>
      </c>
      <c r="Z23" s="61" t="s">
        <v>38</v>
      </c>
      <c r="AA23" s="36" t="s">
        <v>129</v>
      </c>
      <c r="AB23" s="36" t="s">
        <v>47</v>
      </c>
      <c r="AC23" s="36" t="s">
        <v>81</v>
      </c>
      <c r="AD23" s="36">
        <v>0.6</v>
      </c>
      <c r="AE23" s="36" t="s">
        <v>129</v>
      </c>
      <c r="AF23" s="36" t="s">
        <v>53</v>
      </c>
      <c r="AG23" s="36" t="s">
        <v>130</v>
      </c>
      <c r="AH23" s="34" t="s">
        <v>98</v>
      </c>
      <c r="AI23" s="36" t="s">
        <v>54</v>
      </c>
      <c r="AJ23" s="36" t="s">
        <v>55</v>
      </c>
      <c r="AK23" s="38"/>
      <c r="AL23" s="2"/>
      <c r="AM23" s="4"/>
      <c r="AN23" s="2"/>
      <c r="AO23" s="4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10"/>
      <c r="BK23" s="38"/>
      <c r="BL23" s="34"/>
      <c r="BM23" s="51"/>
      <c r="BN23" s="72"/>
      <c r="BO23" s="34"/>
    </row>
    <row r="24" spans="1:89" ht="10" x14ac:dyDescent="0.2">
      <c r="A24" s="32"/>
      <c r="B24" s="34">
        <v>1</v>
      </c>
      <c r="C24" s="35" t="s">
        <v>56</v>
      </c>
      <c r="D24" s="35" t="s">
        <v>38</v>
      </c>
      <c r="E24" s="34" t="s">
        <v>142</v>
      </c>
      <c r="F24" s="32"/>
      <c r="G24" s="50" t="s">
        <v>119</v>
      </c>
      <c r="H24" s="118"/>
      <c r="I24" s="36" t="s">
        <v>118</v>
      </c>
      <c r="J24" s="36" t="s">
        <v>93</v>
      </c>
      <c r="K24" s="36">
        <v>50</v>
      </c>
      <c r="L24" s="36">
        <v>1</v>
      </c>
      <c r="M24" s="36" t="s">
        <v>46</v>
      </c>
      <c r="N24" s="36"/>
      <c r="O24" s="36" t="s">
        <v>51</v>
      </c>
      <c r="P24" s="36" t="s">
        <v>71</v>
      </c>
      <c r="Q24" s="36" t="s">
        <v>78</v>
      </c>
      <c r="R24" s="36" t="s">
        <v>79</v>
      </c>
      <c r="S24" s="55">
        <v>0.3</v>
      </c>
      <c r="T24" s="55" t="s">
        <v>131</v>
      </c>
      <c r="U24" s="36" t="s">
        <v>129</v>
      </c>
      <c r="V24" s="36" t="s">
        <v>52</v>
      </c>
      <c r="W24" s="55">
        <v>0.3</v>
      </c>
      <c r="X24" s="61" t="s">
        <v>38</v>
      </c>
      <c r="Y24" s="61" t="s">
        <v>38</v>
      </c>
      <c r="Z24" s="61" t="s">
        <v>38</v>
      </c>
      <c r="AA24" s="36" t="s">
        <v>129</v>
      </c>
      <c r="AB24" s="36" t="s">
        <v>47</v>
      </c>
      <c r="AC24" s="36" t="s">
        <v>81</v>
      </c>
      <c r="AD24" s="55">
        <v>0.5</v>
      </c>
      <c r="AE24" s="36" t="s">
        <v>129</v>
      </c>
      <c r="AF24" s="36" t="s">
        <v>53</v>
      </c>
      <c r="AG24" s="36" t="s">
        <v>130</v>
      </c>
      <c r="AH24" s="34" t="s">
        <v>98</v>
      </c>
      <c r="AI24" s="36" t="s">
        <v>54</v>
      </c>
      <c r="AJ24" s="36" t="s">
        <v>55</v>
      </c>
      <c r="AK24" s="38"/>
      <c r="AL24" s="2"/>
      <c r="AM24" s="4"/>
      <c r="AN24" s="2"/>
      <c r="AO24" s="4"/>
      <c r="AP24" s="2"/>
      <c r="AQ24" s="10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10"/>
      <c r="BK24" s="38"/>
      <c r="BL24" s="34"/>
      <c r="BM24" s="51"/>
      <c r="BN24" s="72"/>
      <c r="BO24" s="34"/>
    </row>
    <row r="25" spans="1:89" ht="10" x14ac:dyDescent="0.2">
      <c r="A25" s="32"/>
      <c r="B25" s="34">
        <v>2</v>
      </c>
      <c r="C25" s="35" t="s">
        <v>56</v>
      </c>
      <c r="D25" s="35" t="s">
        <v>38</v>
      </c>
      <c r="E25" s="34" t="s">
        <v>142</v>
      </c>
      <c r="F25" s="32"/>
      <c r="G25" s="50" t="s">
        <v>119</v>
      </c>
      <c r="H25" s="118"/>
      <c r="I25" s="36" t="s">
        <v>118</v>
      </c>
      <c r="J25" s="36" t="s">
        <v>93</v>
      </c>
      <c r="K25" s="36">
        <v>50</v>
      </c>
      <c r="L25" s="36">
        <v>1</v>
      </c>
      <c r="M25" s="36" t="s">
        <v>46</v>
      </c>
      <c r="N25" s="36"/>
      <c r="O25" s="36" t="s">
        <v>51</v>
      </c>
      <c r="P25" s="36" t="s">
        <v>71</v>
      </c>
      <c r="Q25" s="36" t="s">
        <v>78</v>
      </c>
      <c r="R25" s="36" t="s">
        <v>79</v>
      </c>
      <c r="S25" s="55">
        <v>0.3</v>
      </c>
      <c r="T25" s="55" t="s">
        <v>132</v>
      </c>
      <c r="U25" s="36" t="s">
        <v>129</v>
      </c>
      <c r="V25" s="36" t="s">
        <v>52</v>
      </c>
      <c r="W25" s="55">
        <v>0.3</v>
      </c>
      <c r="X25" s="61" t="s">
        <v>38</v>
      </c>
      <c r="Y25" s="61" t="s">
        <v>38</v>
      </c>
      <c r="Z25" s="61" t="s">
        <v>38</v>
      </c>
      <c r="AA25" s="36" t="s">
        <v>129</v>
      </c>
      <c r="AB25" s="36" t="s">
        <v>47</v>
      </c>
      <c r="AC25" s="36" t="s">
        <v>81</v>
      </c>
      <c r="AD25" s="55">
        <v>0.5</v>
      </c>
      <c r="AE25" s="36" t="s">
        <v>129</v>
      </c>
      <c r="AF25" s="36" t="s">
        <v>53</v>
      </c>
      <c r="AG25" s="36" t="s">
        <v>130</v>
      </c>
      <c r="AH25" s="34" t="s">
        <v>98</v>
      </c>
      <c r="AI25" s="36" t="s">
        <v>54</v>
      </c>
      <c r="AJ25" s="36" t="s">
        <v>55</v>
      </c>
      <c r="AK25" s="38"/>
      <c r="AL25" s="2"/>
      <c r="AM25" s="4"/>
      <c r="AN25" s="2"/>
      <c r="AO25" s="4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10"/>
      <c r="BK25" s="38"/>
      <c r="BL25" s="34"/>
      <c r="BM25" s="51"/>
      <c r="BN25" s="72"/>
      <c r="BO25" s="34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</row>
    <row r="26" spans="1:89" ht="10" x14ac:dyDescent="0.2">
      <c r="A26" s="32"/>
      <c r="B26" s="34">
        <v>3</v>
      </c>
      <c r="C26" s="35" t="s">
        <v>56</v>
      </c>
      <c r="D26" s="35" t="s">
        <v>38</v>
      </c>
      <c r="E26" s="34" t="s">
        <v>142</v>
      </c>
      <c r="F26" s="32"/>
      <c r="G26" s="50" t="s">
        <v>119</v>
      </c>
      <c r="H26" s="118"/>
      <c r="I26" s="36" t="s">
        <v>118</v>
      </c>
      <c r="J26" s="36" t="s">
        <v>93</v>
      </c>
      <c r="K26" s="36">
        <v>50</v>
      </c>
      <c r="L26" s="36">
        <v>1</v>
      </c>
      <c r="M26" s="36" t="s">
        <v>46</v>
      </c>
      <c r="N26" s="36"/>
      <c r="O26" s="36" t="s">
        <v>51</v>
      </c>
      <c r="P26" s="36" t="s">
        <v>71</v>
      </c>
      <c r="Q26" s="36" t="s">
        <v>78</v>
      </c>
      <c r="R26" s="36" t="s">
        <v>79</v>
      </c>
      <c r="S26" s="55">
        <v>0.3</v>
      </c>
      <c r="T26" s="36" t="s">
        <v>128</v>
      </c>
      <c r="U26" s="55" t="s">
        <v>133</v>
      </c>
      <c r="V26" s="36" t="s">
        <v>52</v>
      </c>
      <c r="W26" s="55">
        <v>0.3</v>
      </c>
      <c r="X26" s="61" t="s">
        <v>38</v>
      </c>
      <c r="Y26" s="61" t="s">
        <v>38</v>
      </c>
      <c r="Z26" s="61" t="s">
        <v>38</v>
      </c>
      <c r="AA26" s="55" t="s">
        <v>133</v>
      </c>
      <c r="AB26" s="36" t="s">
        <v>47</v>
      </c>
      <c r="AC26" s="36" t="s">
        <v>81</v>
      </c>
      <c r="AD26" s="55">
        <v>0.5</v>
      </c>
      <c r="AE26" s="55" t="s">
        <v>133</v>
      </c>
      <c r="AF26" s="36" t="s">
        <v>53</v>
      </c>
      <c r="AG26" s="36" t="s">
        <v>130</v>
      </c>
      <c r="AH26" s="34" t="s">
        <v>98</v>
      </c>
      <c r="AI26" s="36" t="s">
        <v>54</v>
      </c>
      <c r="AJ26" s="36" t="s">
        <v>55</v>
      </c>
      <c r="AK26" s="38"/>
      <c r="AL26" s="2"/>
      <c r="AM26" s="4"/>
      <c r="AN26" s="2"/>
      <c r="AO26" s="4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10"/>
      <c r="BK26" s="38"/>
      <c r="BL26" s="34"/>
      <c r="BM26" s="51"/>
      <c r="BN26" s="72"/>
      <c r="BO26" s="34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</row>
    <row r="27" spans="1:89" ht="10" x14ac:dyDescent="0.2">
      <c r="A27" s="32"/>
      <c r="B27" s="34">
        <v>4</v>
      </c>
      <c r="C27" s="35" t="s">
        <v>56</v>
      </c>
      <c r="D27" s="35" t="s">
        <v>38</v>
      </c>
      <c r="E27" s="34" t="s">
        <v>142</v>
      </c>
      <c r="F27" s="32"/>
      <c r="G27" s="50" t="s">
        <v>119</v>
      </c>
      <c r="H27" s="118"/>
      <c r="I27" s="36" t="s">
        <v>118</v>
      </c>
      <c r="J27" s="36" t="s">
        <v>93</v>
      </c>
      <c r="K27" s="36">
        <v>50</v>
      </c>
      <c r="L27" s="36">
        <v>1</v>
      </c>
      <c r="M27" s="36" t="s">
        <v>46</v>
      </c>
      <c r="N27" s="36"/>
      <c r="O27" s="36" t="s">
        <v>51</v>
      </c>
      <c r="P27" s="36" t="s">
        <v>71</v>
      </c>
      <c r="Q27" s="36" t="s">
        <v>78</v>
      </c>
      <c r="R27" s="55" t="s">
        <v>134</v>
      </c>
      <c r="S27" s="36">
        <v>0.4</v>
      </c>
      <c r="T27" s="36" t="s">
        <v>128</v>
      </c>
      <c r="U27" s="36" t="s">
        <v>129</v>
      </c>
      <c r="V27" s="36" t="s">
        <v>52</v>
      </c>
      <c r="W27" s="36">
        <v>0.4</v>
      </c>
      <c r="X27" s="61" t="s">
        <v>38</v>
      </c>
      <c r="Y27" s="61" t="s">
        <v>38</v>
      </c>
      <c r="Z27" s="61" t="s">
        <v>38</v>
      </c>
      <c r="AA27" s="36" t="s">
        <v>129</v>
      </c>
      <c r="AB27" s="36" t="s">
        <v>47</v>
      </c>
      <c r="AC27" s="55" t="s">
        <v>135</v>
      </c>
      <c r="AD27" s="36">
        <v>0.6</v>
      </c>
      <c r="AE27" s="36" t="s">
        <v>129</v>
      </c>
      <c r="AF27" s="36" t="s">
        <v>53</v>
      </c>
      <c r="AG27" s="36" t="s">
        <v>130</v>
      </c>
      <c r="AH27" s="34" t="s">
        <v>98</v>
      </c>
      <c r="AI27" s="36" t="s">
        <v>54</v>
      </c>
      <c r="AJ27" s="36" t="s">
        <v>55</v>
      </c>
      <c r="AK27" s="38"/>
      <c r="AL27" s="2"/>
      <c r="AM27" s="4"/>
      <c r="AN27" s="2"/>
      <c r="AO27" s="4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10"/>
      <c r="BK27" s="38"/>
      <c r="BL27" s="34"/>
      <c r="BM27" s="51"/>
      <c r="BN27" s="72"/>
      <c r="BO27" s="34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</row>
    <row r="28" spans="1:89" ht="10" x14ac:dyDescent="0.2">
      <c r="A28" s="32"/>
      <c r="B28" s="34">
        <v>5</v>
      </c>
      <c r="C28" s="35" t="s">
        <v>56</v>
      </c>
      <c r="D28" s="35" t="s">
        <v>38</v>
      </c>
      <c r="E28" s="34" t="s">
        <v>142</v>
      </c>
      <c r="F28" s="32"/>
      <c r="G28" s="50" t="s">
        <v>119</v>
      </c>
      <c r="H28" s="118"/>
      <c r="I28" s="36" t="s">
        <v>118</v>
      </c>
      <c r="J28" s="36" t="s">
        <v>93</v>
      </c>
      <c r="K28" s="36">
        <v>50</v>
      </c>
      <c r="L28" s="36">
        <v>1</v>
      </c>
      <c r="M28" s="36" t="s">
        <v>46</v>
      </c>
      <c r="N28" s="36"/>
      <c r="O28" s="36" t="s">
        <v>51</v>
      </c>
      <c r="P28" s="36" t="s">
        <v>71</v>
      </c>
      <c r="Q28" s="36" t="s">
        <v>78</v>
      </c>
      <c r="R28" s="36" t="s">
        <v>79</v>
      </c>
      <c r="S28" s="36">
        <v>0.4</v>
      </c>
      <c r="T28" s="36" t="s">
        <v>128</v>
      </c>
      <c r="U28" s="36" t="s">
        <v>129</v>
      </c>
      <c r="V28" s="36" t="s">
        <v>52</v>
      </c>
      <c r="W28" s="36">
        <v>0.4</v>
      </c>
      <c r="X28" s="61" t="s">
        <v>38</v>
      </c>
      <c r="Y28" s="61" t="s">
        <v>38</v>
      </c>
      <c r="Z28" s="61" t="s">
        <v>38</v>
      </c>
      <c r="AA28" s="36" t="s">
        <v>129</v>
      </c>
      <c r="AB28" s="36" t="s">
        <v>47</v>
      </c>
      <c r="AC28" s="36" t="s">
        <v>81</v>
      </c>
      <c r="AD28" s="36">
        <v>0.6</v>
      </c>
      <c r="AE28" s="36" t="s">
        <v>129</v>
      </c>
      <c r="AF28" s="36" t="s">
        <v>53</v>
      </c>
      <c r="AG28" s="55" t="s">
        <v>136</v>
      </c>
      <c r="AH28" s="34" t="s">
        <v>98</v>
      </c>
      <c r="AI28" s="36" t="s">
        <v>54</v>
      </c>
      <c r="AJ28" s="36" t="s">
        <v>55</v>
      </c>
      <c r="AK28" s="38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10"/>
      <c r="BK28" s="38"/>
      <c r="BL28" s="34"/>
      <c r="BM28" s="51"/>
      <c r="BN28" s="72"/>
      <c r="BO28" s="34"/>
      <c r="BQ28" s="78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8"/>
      <c r="CJ28" s="78"/>
      <c r="CK28" s="78"/>
    </row>
    <row r="29" spans="1:89" ht="10" x14ac:dyDescent="0.2">
      <c r="A29" s="32"/>
      <c r="B29" s="34">
        <v>6</v>
      </c>
      <c r="C29" s="35" t="s">
        <v>56</v>
      </c>
      <c r="D29" s="35" t="s">
        <v>38</v>
      </c>
      <c r="E29" s="34" t="s">
        <v>142</v>
      </c>
      <c r="F29" s="32"/>
      <c r="G29" s="37" t="s">
        <v>40</v>
      </c>
      <c r="H29" s="118"/>
      <c r="I29" s="36" t="s">
        <v>118</v>
      </c>
      <c r="J29" s="36" t="s">
        <v>93</v>
      </c>
      <c r="K29" s="36">
        <v>50</v>
      </c>
      <c r="L29" s="36">
        <v>1</v>
      </c>
      <c r="M29" s="36" t="s">
        <v>46</v>
      </c>
      <c r="N29" s="36"/>
      <c r="O29" s="36" t="s">
        <v>51</v>
      </c>
      <c r="P29" s="36" t="s">
        <v>71</v>
      </c>
      <c r="Q29" s="36" t="s">
        <v>78</v>
      </c>
      <c r="R29" s="36" t="s">
        <v>79</v>
      </c>
      <c r="S29" s="36">
        <v>0.4</v>
      </c>
      <c r="T29" s="36" t="s">
        <v>128</v>
      </c>
      <c r="U29" s="36" t="s">
        <v>129</v>
      </c>
      <c r="V29" s="36" t="s">
        <v>52</v>
      </c>
      <c r="W29" s="36">
        <v>0.4</v>
      </c>
      <c r="X29" s="61" t="s">
        <v>38</v>
      </c>
      <c r="Y29" s="61" t="s">
        <v>38</v>
      </c>
      <c r="Z29" s="61" t="s">
        <v>38</v>
      </c>
      <c r="AA29" s="36" t="s">
        <v>129</v>
      </c>
      <c r="AB29" s="36" t="s">
        <v>47</v>
      </c>
      <c r="AC29" s="36" t="s">
        <v>81</v>
      </c>
      <c r="AD29" s="36">
        <v>0.6</v>
      </c>
      <c r="AE29" s="36" t="s">
        <v>129</v>
      </c>
      <c r="AF29" s="36" t="s">
        <v>53</v>
      </c>
      <c r="AG29" s="55" t="s">
        <v>137</v>
      </c>
      <c r="AH29" s="34" t="s">
        <v>98</v>
      </c>
      <c r="AI29" s="36" t="s">
        <v>54</v>
      </c>
      <c r="AJ29" s="36" t="s">
        <v>55</v>
      </c>
      <c r="AK29" s="38"/>
      <c r="AL29" s="5">
        <v>301.60245143999998</v>
      </c>
      <c r="AM29" s="4">
        <v>16892.1889648</v>
      </c>
      <c r="AN29" s="2">
        <v>111.28958685400001</v>
      </c>
      <c r="AO29" s="83">
        <v>54.240466594700003</v>
      </c>
      <c r="AP29" s="2">
        <v>176.236746181</v>
      </c>
      <c r="AQ29" s="5">
        <v>3004.0002441400002</v>
      </c>
      <c r="AR29" s="2">
        <v>94.0482663067</v>
      </c>
      <c r="AS29" s="2">
        <v>29.851845756199999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10"/>
      <c r="BK29" s="38"/>
      <c r="BL29" s="34"/>
      <c r="BM29" s="51"/>
      <c r="BN29" s="72" t="s">
        <v>143</v>
      </c>
      <c r="BO29" s="34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</row>
    <row r="30" spans="1:89" ht="10" x14ac:dyDescent="0.2">
      <c r="A30" s="32"/>
      <c r="B30" s="34">
        <v>7</v>
      </c>
      <c r="C30" s="35" t="s">
        <v>56</v>
      </c>
      <c r="D30" s="35" t="s">
        <v>38</v>
      </c>
      <c r="E30" s="34" t="s">
        <v>142</v>
      </c>
      <c r="F30" s="32"/>
      <c r="G30" s="37" t="s">
        <v>40</v>
      </c>
      <c r="H30" s="118"/>
      <c r="I30" s="36" t="s">
        <v>118</v>
      </c>
      <c r="J30" s="36" t="s">
        <v>93</v>
      </c>
      <c r="K30" s="36">
        <v>50</v>
      </c>
      <c r="L30" s="36">
        <v>1</v>
      </c>
      <c r="M30" s="36" t="s">
        <v>46</v>
      </c>
      <c r="N30" s="36"/>
      <c r="O30" s="36" t="s">
        <v>51</v>
      </c>
      <c r="P30" s="36" t="s">
        <v>71</v>
      </c>
      <c r="Q30" s="36" t="s">
        <v>78</v>
      </c>
      <c r="R30" s="36" t="s">
        <v>79</v>
      </c>
      <c r="S30" s="36">
        <v>0.4</v>
      </c>
      <c r="T30" s="36" t="s">
        <v>128</v>
      </c>
      <c r="U30" s="55" t="s">
        <v>138</v>
      </c>
      <c r="V30" s="36" t="s">
        <v>52</v>
      </c>
      <c r="W30" s="36">
        <v>0.4</v>
      </c>
      <c r="X30" s="61" t="s">
        <v>38</v>
      </c>
      <c r="Y30" s="61" t="s">
        <v>38</v>
      </c>
      <c r="Z30" s="61" t="s">
        <v>38</v>
      </c>
      <c r="AA30" s="55" t="s">
        <v>138</v>
      </c>
      <c r="AB30" s="36" t="s">
        <v>47</v>
      </c>
      <c r="AC30" s="36" t="s">
        <v>81</v>
      </c>
      <c r="AD30" s="36">
        <v>0.6</v>
      </c>
      <c r="AE30" s="55" t="s">
        <v>138</v>
      </c>
      <c r="AF30" s="36" t="s">
        <v>53</v>
      </c>
      <c r="AG30" s="36" t="s">
        <v>130</v>
      </c>
      <c r="AH30" s="34" t="s">
        <v>98</v>
      </c>
      <c r="AI30" s="36" t="s">
        <v>54</v>
      </c>
      <c r="AJ30" s="36" t="s">
        <v>55</v>
      </c>
      <c r="AK30" s="38"/>
      <c r="AL30" s="5">
        <v>75.434106862899995</v>
      </c>
      <c r="AM30" s="5">
        <v>29.617054939300001</v>
      </c>
      <c r="AN30" s="5">
        <v>65.269473523599999</v>
      </c>
      <c r="AO30" s="83">
        <v>31.8993703127</v>
      </c>
      <c r="AP30" s="2">
        <v>68.242052002400001</v>
      </c>
      <c r="AQ30" s="5">
        <v>33.5796848536</v>
      </c>
      <c r="AR30" s="2">
        <v>65.212888820900005</v>
      </c>
      <c r="AS30" s="83">
        <v>33.993273913899998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10"/>
      <c r="BK30" s="38"/>
      <c r="BL30" s="34"/>
      <c r="BM30" s="51"/>
      <c r="BN30" s="72" t="s">
        <v>144</v>
      </c>
      <c r="BO30" s="34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78"/>
      <c r="CB30" s="78"/>
      <c r="CC30" s="78"/>
      <c r="CD30" s="78"/>
      <c r="CE30" s="78"/>
      <c r="CF30" s="78"/>
      <c r="CG30" s="78"/>
      <c r="CH30" s="78"/>
      <c r="CI30" s="78"/>
      <c r="CJ30" s="78"/>
      <c r="CK30" s="78"/>
    </row>
    <row r="31" spans="1:89" ht="10" x14ac:dyDescent="0.2">
      <c r="A31" s="32"/>
      <c r="B31" s="34">
        <v>8</v>
      </c>
      <c r="C31" s="35" t="s">
        <v>56</v>
      </c>
      <c r="D31" s="35" t="s">
        <v>38</v>
      </c>
      <c r="E31" s="34" t="s">
        <v>142</v>
      </c>
      <c r="F31" s="32"/>
      <c r="G31" s="37" t="s">
        <v>40</v>
      </c>
      <c r="H31" s="118"/>
      <c r="I31" s="36" t="s">
        <v>118</v>
      </c>
      <c r="J31" s="36" t="s">
        <v>93</v>
      </c>
      <c r="K31" s="36">
        <v>50</v>
      </c>
      <c r="L31" s="36">
        <v>1</v>
      </c>
      <c r="M31" s="36" t="s">
        <v>46</v>
      </c>
      <c r="N31" s="36"/>
      <c r="O31" s="36" t="s">
        <v>51</v>
      </c>
      <c r="P31" s="36" t="s">
        <v>71</v>
      </c>
      <c r="Q31" s="36" t="s">
        <v>78</v>
      </c>
      <c r="R31" s="36" t="s">
        <v>79</v>
      </c>
      <c r="S31" s="36">
        <v>0.4</v>
      </c>
      <c r="T31" s="36" t="s">
        <v>128</v>
      </c>
      <c r="U31" s="55" t="s">
        <v>139</v>
      </c>
      <c r="V31" s="36" t="s">
        <v>52</v>
      </c>
      <c r="W31" s="36">
        <v>0.4</v>
      </c>
      <c r="X31" s="61" t="s">
        <v>38</v>
      </c>
      <c r="Y31" s="61" t="s">
        <v>38</v>
      </c>
      <c r="Z31" s="61" t="s">
        <v>38</v>
      </c>
      <c r="AA31" s="55" t="s">
        <v>139</v>
      </c>
      <c r="AB31" s="36" t="s">
        <v>47</v>
      </c>
      <c r="AC31" s="36" t="s">
        <v>81</v>
      </c>
      <c r="AD31" s="36">
        <v>0.6</v>
      </c>
      <c r="AE31" s="55" t="s">
        <v>139</v>
      </c>
      <c r="AF31" s="36" t="s">
        <v>53</v>
      </c>
      <c r="AG31" s="36" t="s">
        <v>130</v>
      </c>
      <c r="AH31" s="34" t="s">
        <v>98</v>
      </c>
      <c r="AI31" s="36" t="s">
        <v>54</v>
      </c>
      <c r="AJ31" s="36" t="s">
        <v>55</v>
      </c>
      <c r="AK31" s="38"/>
      <c r="AL31" s="5">
        <v>67.039791714100005</v>
      </c>
      <c r="AM31" s="5">
        <v>36.455418229099998</v>
      </c>
      <c r="AN31" s="83">
        <v>67.975876537100007</v>
      </c>
      <c r="AO31" s="83">
        <v>50.544086217900002</v>
      </c>
      <c r="AP31" s="5">
        <v>65.323341606200003</v>
      </c>
      <c r="AQ31" s="5">
        <v>41.869293928099999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10"/>
      <c r="BK31" s="38"/>
      <c r="BL31" s="34"/>
      <c r="BM31" s="51"/>
      <c r="BN31" s="65" t="s">
        <v>145</v>
      </c>
      <c r="BO31" s="34"/>
      <c r="BQ31" s="78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8"/>
      <c r="CJ31" s="78"/>
      <c r="CK31" s="78"/>
    </row>
    <row r="32" spans="1:89" ht="10" x14ac:dyDescent="0.2">
      <c r="A32" s="32"/>
      <c r="B32" s="34">
        <v>9</v>
      </c>
      <c r="C32" s="35" t="s">
        <v>56</v>
      </c>
      <c r="D32" s="35" t="s">
        <v>38</v>
      </c>
      <c r="E32" s="34" t="s">
        <v>142</v>
      </c>
      <c r="F32" s="32"/>
      <c r="G32" s="37" t="s">
        <v>40</v>
      </c>
      <c r="H32" s="118"/>
      <c r="I32" s="36" t="s">
        <v>118</v>
      </c>
      <c r="J32" s="36" t="s">
        <v>93</v>
      </c>
      <c r="K32" s="36">
        <v>50</v>
      </c>
      <c r="L32" s="36">
        <v>1</v>
      </c>
      <c r="M32" s="36" t="s">
        <v>46</v>
      </c>
      <c r="N32" s="36"/>
      <c r="O32" s="36" t="s">
        <v>51</v>
      </c>
      <c r="P32" s="36" t="s">
        <v>71</v>
      </c>
      <c r="Q32" s="36" t="s">
        <v>78</v>
      </c>
      <c r="R32" s="36" t="s">
        <v>79</v>
      </c>
      <c r="S32" s="36">
        <v>0.4</v>
      </c>
      <c r="T32" s="36" t="s">
        <v>128</v>
      </c>
      <c r="U32" s="55" t="s">
        <v>141</v>
      </c>
      <c r="V32" s="36" t="s">
        <v>52</v>
      </c>
      <c r="W32" s="36">
        <v>0.4</v>
      </c>
      <c r="X32" s="61" t="s">
        <v>38</v>
      </c>
      <c r="Y32" s="61" t="s">
        <v>38</v>
      </c>
      <c r="Z32" s="61" t="s">
        <v>38</v>
      </c>
      <c r="AA32" s="55" t="s">
        <v>141</v>
      </c>
      <c r="AB32" s="36" t="s">
        <v>47</v>
      </c>
      <c r="AC32" s="36" t="s">
        <v>81</v>
      </c>
      <c r="AD32" s="36">
        <v>0.6</v>
      </c>
      <c r="AE32" s="55" t="s">
        <v>141</v>
      </c>
      <c r="AF32" s="36" t="s">
        <v>53</v>
      </c>
      <c r="AG32" s="36" t="s">
        <v>130</v>
      </c>
      <c r="AH32" s="34" t="s">
        <v>114</v>
      </c>
      <c r="AI32" s="36" t="s">
        <v>54</v>
      </c>
      <c r="AJ32" s="36" t="s">
        <v>55</v>
      </c>
      <c r="AK32" s="38"/>
      <c r="AL32" s="5">
        <v>67.380947430899994</v>
      </c>
      <c r="AM32" s="5">
        <v>36.510327816</v>
      </c>
      <c r="AN32" s="83">
        <v>79.456477772100001</v>
      </c>
      <c r="AO32" s="83">
        <v>50.3559608459</v>
      </c>
      <c r="AP32" s="5">
        <v>66.444972988000004</v>
      </c>
      <c r="AQ32" s="5">
        <v>35.984395682799999</v>
      </c>
      <c r="AR32" s="83">
        <v>58.0789651455</v>
      </c>
      <c r="AS32" s="83">
        <v>34.812013804899998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10"/>
      <c r="BK32" s="38"/>
      <c r="BL32" s="34"/>
      <c r="BM32" s="51"/>
      <c r="BN32" s="72" t="s">
        <v>146</v>
      </c>
      <c r="BO32" s="34"/>
      <c r="BQ32" s="78"/>
      <c r="BR32" s="78"/>
      <c r="BS32" s="78"/>
      <c r="BT32" s="78"/>
      <c r="BU32" s="78"/>
      <c r="BV32" s="78"/>
      <c r="BW32" s="78"/>
      <c r="BX32" s="78"/>
      <c r="BY32" s="78"/>
      <c r="BZ32" s="78"/>
      <c r="CA32" s="78"/>
      <c r="CB32" s="78"/>
      <c r="CC32" s="78"/>
      <c r="CD32" s="78"/>
      <c r="CE32" s="78"/>
      <c r="CF32" s="78"/>
      <c r="CG32" s="78"/>
      <c r="CH32" s="78"/>
      <c r="CI32" s="78"/>
      <c r="CJ32" s="78"/>
      <c r="CK32" s="78"/>
    </row>
    <row r="33" spans="1:92" ht="10" x14ac:dyDescent="0.2">
      <c r="A33" s="32"/>
      <c r="B33" s="34">
        <v>10</v>
      </c>
      <c r="C33" s="35" t="s">
        <v>56</v>
      </c>
      <c r="D33" s="35" t="s">
        <v>38</v>
      </c>
      <c r="E33" s="34" t="s">
        <v>142</v>
      </c>
      <c r="F33" s="32"/>
      <c r="G33" s="37" t="s">
        <v>40</v>
      </c>
      <c r="H33" s="118"/>
      <c r="I33" s="36" t="s">
        <v>118</v>
      </c>
      <c r="J33" s="36" t="s">
        <v>93</v>
      </c>
      <c r="K33" s="36">
        <v>50</v>
      </c>
      <c r="L33" s="36">
        <v>1</v>
      </c>
      <c r="M33" s="36" t="s">
        <v>46</v>
      </c>
      <c r="N33" s="36"/>
      <c r="O33" s="36" t="s">
        <v>51</v>
      </c>
      <c r="P33" s="36" t="s">
        <v>71</v>
      </c>
      <c r="Q33" s="36" t="s">
        <v>78</v>
      </c>
      <c r="R33" s="36" t="s">
        <v>79</v>
      </c>
      <c r="S33" s="36">
        <v>0.4</v>
      </c>
      <c r="T33" s="36" t="s">
        <v>128</v>
      </c>
      <c r="U33" s="36" t="s">
        <v>129</v>
      </c>
      <c r="V33" s="36" t="s">
        <v>52</v>
      </c>
      <c r="W33" s="36">
        <v>0.4</v>
      </c>
      <c r="X33" s="61" t="s">
        <v>38</v>
      </c>
      <c r="Y33" s="61" t="s">
        <v>38</v>
      </c>
      <c r="Z33" s="61" t="s">
        <v>38</v>
      </c>
      <c r="AA33" s="36" t="s">
        <v>129</v>
      </c>
      <c r="AB33" s="36" t="s">
        <v>47</v>
      </c>
      <c r="AC33" s="36" t="s">
        <v>81</v>
      </c>
      <c r="AD33" s="36">
        <v>0.6</v>
      </c>
      <c r="AE33" s="36" t="s">
        <v>129</v>
      </c>
      <c r="AF33" s="36" t="s">
        <v>53</v>
      </c>
      <c r="AG33" s="36" t="s">
        <v>130</v>
      </c>
      <c r="AH33" s="34" t="s">
        <v>114</v>
      </c>
      <c r="AI33" s="36" t="s">
        <v>54</v>
      </c>
      <c r="AJ33" s="36" t="s">
        <v>55</v>
      </c>
      <c r="AK33" s="38"/>
      <c r="AL33" s="5">
        <v>75.310513687899999</v>
      </c>
      <c r="AM33" s="5">
        <v>40.291246891</v>
      </c>
      <c r="AN33" s="83">
        <v>78.653348225499997</v>
      </c>
      <c r="AO33" s="83">
        <v>44.365458250000003</v>
      </c>
      <c r="AP33" s="5">
        <v>77.210738532500002</v>
      </c>
      <c r="AQ33" s="5">
        <v>13.9765846729</v>
      </c>
      <c r="AR33" s="83">
        <v>79.274264788599993</v>
      </c>
      <c r="AS33" s="83">
        <v>41.260576844200003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10"/>
      <c r="BK33" s="38"/>
      <c r="BL33" s="34"/>
      <c r="BM33" s="51"/>
      <c r="BN33" s="72" t="s">
        <v>224</v>
      </c>
      <c r="BO33" s="34"/>
    </row>
    <row r="34" spans="1:92" ht="10" x14ac:dyDescent="0.2">
      <c r="A34" s="32"/>
      <c r="B34" s="34">
        <v>11</v>
      </c>
      <c r="C34" s="35" t="s">
        <v>56</v>
      </c>
      <c r="D34" s="35" t="s">
        <v>38</v>
      </c>
      <c r="E34" s="34" t="s">
        <v>142</v>
      </c>
      <c r="F34" s="32"/>
      <c r="G34" s="37" t="s">
        <v>40</v>
      </c>
      <c r="H34" s="118"/>
      <c r="I34" s="36" t="s">
        <v>118</v>
      </c>
      <c r="J34" s="36" t="s">
        <v>93</v>
      </c>
      <c r="K34" s="36">
        <v>50</v>
      </c>
      <c r="L34" s="36">
        <v>1</v>
      </c>
      <c r="M34" s="36" t="s">
        <v>46</v>
      </c>
      <c r="N34" s="36"/>
      <c r="O34" s="36" t="s">
        <v>51</v>
      </c>
      <c r="P34" s="36" t="s">
        <v>71</v>
      </c>
      <c r="Q34" s="36" t="s">
        <v>78</v>
      </c>
      <c r="R34" s="36" t="s">
        <v>79</v>
      </c>
      <c r="S34" s="55">
        <v>0.3</v>
      </c>
      <c r="T34" s="36" t="s">
        <v>128</v>
      </c>
      <c r="U34" s="36" t="s">
        <v>129</v>
      </c>
      <c r="V34" s="36" t="s">
        <v>52</v>
      </c>
      <c r="W34" s="55">
        <v>0.2</v>
      </c>
      <c r="X34" s="61" t="s">
        <v>38</v>
      </c>
      <c r="Y34" s="61" t="s">
        <v>38</v>
      </c>
      <c r="Z34" s="61" t="s">
        <v>38</v>
      </c>
      <c r="AA34" s="36" t="s">
        <v>129</v>
      </c>
      <c r="AB34" s="36" t="s">
        <v>47</v>
      </c>
      <c r="AC34" s="36" t="s">
        <v>81</v>
      </c>
      <c r="AD34" s="36">
        <v>0.6</v>
      </c>
      <c r="AE34" s="36" t="s">
        <v>129</v>
      </c>
      <c r="AF34" s="36" t="s">
        <v>53</v>
      </c>
      <c r="AG34" s="36" t="s">
        <v>130</v>
      </c>
      <c r="AH34" s="34" t="s">
        <v>114</v>
      </c>
      <c r="AI34" s="36" t="s">
        <v>54</v>
      </c>
      <c r="AJ34" s="36" t="s">
        <v>55</v>
      </c>
      <c r="AK34" s="38"/>
      <c r="AL34" s="5">
        <v>67.827765775399996</v>
      </c>
      <c r="AM34" s="5">
        <v>41.0564548969</v>
      </c>
      <c r="AN34" s="2">
        <v>73.961524739400005</v>
      </c>
      <c r="AO34" s="83">
        <v>32.484589099899999</v>
      </c>
      <c r="AP34" s="5">
        <v>78.233299234599997</v>
      </c>
      <c r="AQ34" s="5">
        <v>39.546580910700001</v>
      </c>
      <c r="AR34" s="83">
        <v>69.422003711499997</v>
      </c>
      <c r="AS34" s="83">
        <v>37.500418662999998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10"/>
      <c r="BK34" s="38"/>
      <c r="BL34" s="34"/>
      <c r="BM34" s="51"/>
      <c r="BN34" s="72" t="s">
        <v>147</v>
      </c>
      <c r="BO34" s="34"/>
    </row>
    <row r="35" spans="1:92" ht="5" customHeight="1" x14ac:dyDescent="0.2">
      <c r="A35" s="32"/>
      <c r="B35" s="38"/>
      <c r="C35" s="40"/>
      <c r="D35" s="40"/>
      <c r="E35" s="38"/>
      <c r="F35" s="32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73"/>
      <c r="BZ35" s="73"/>
      <c r="CA35" s="73"/>
      <c r="CB35" s="73"/>
      <c r="CC35" s="73"/>
      <c r="CD35" s="73"/>
      <c r="CE35" s="73"/>
      <c r="CF35" s="73"/>
      <c r="CG35" s="73"/>
      <c r="CH35" s="73"/>
    </row>
    <row r="36" spans="1:92" s="46" customFormat="1" ht="10" x14ac:dyDescent="0.2">
      <c r="A36" s="32"/>
      <c r="B36" s="32" t="s">
        <v>42</v>
      </c>
      <c r="C36" s="43"/>
      <c r="D36" s="43"/>
      <c r="E36" s="32" t="s">
        <v>148</v>
      </c>
      <c r="F36" s="32"/>
      <c r="G36" s="32"/>
      <c r="H36" s="32" t="s">
        <v>245</v>
      </c>
      <c r="I36" s="32" t="s">
        <v>118</v>
      </c>
      <c r="J36" s="32" t="s">
        <v>184</v>
      </c>
      <c r="K36" s="32">
        <v>50</v>
      </c>
      <c r="L36" s="32">
        <v>1</v>
      </c>
      <c r="M36" s="32" t="s">
        <v>46</v>
      </c>
      <c r="N36" s="32">
        <v>62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32"/>
      <c r="BL36" s="32"/>
      <c r="BM36" s="43"/>
      <c r="BN36" s="74"/>
      <c r="BO36" s="32"/>
    </row>
    <row r="37" spans="1:92" ht="10" x14ac:dyDescent="0.2">
      <c r="A37" s="32"/>
      <c r="B37" s="34">
        <v>0</v>
      </c>
      <c r="C37" s="51" t="s">
        <v>170</v>
      </c>
      <c r="D37" s="51" t="s">
        <v>38</v>
      </c>
      <c r="E37" s="34" t="s">
        <v>148</v>
      </c>
      <c r="F37" s="32"/>
      <c r="G37" s="37" t="s">
        <v>40</v>
      </c>
      <c r="H37" s="118" t="s">
        <v>245</v>
      </c>
      <c r="I37" s="34" t="s">
        <v>171</v>
      </c>
      <c r="J37" s="34" t="s">
        <v>172</v>
      </c>
      <c r="K37" s="34">
        <v>60</v>
      </c>
      <c r="L37" s="34">
        <v>1</v>
      </c>
      <c r="M37" s="34" t="s">
        <v>46</v>
      </c>
      <c r="N37" s="34">
        <v>62</v>
      </c>
      <c r="O37" s="34" t="s">
        <v>249</v>
      </c>
      <c r="P37" s="34" t="s">
        <v>47</v>
      </c>
      <c r="Q37" s="34" t="s">
        <v>193</v>
      </c>
      <c r="R37" s="34" t="s">
        <v>176</v>
      </c>
      <c r="S37" s="34" t="s">
        <v>177</v>
      </c>
      <c r="T37" s="34" t="s">
        <v>178</v>
      </c>
      <c r="U37" s="34" t="s">
        <v>129</v>
      </c>
      <c r="V37" s="34" t="s">
        <v>180</v>
      </c>
      <c r="W37" s="34" t="s">
        <v>187</v>
      </c>
      <c r="X37" s="34" t="s">
        <v>189</v>
      </c>
      <c r="Y37" s="34" t="s">
        <v>173</v>
      </c>
      <c r="Z37" s="34" t="s">
        <v>174</v>
      </c>
      <c r="AA37" s="34" t="s">
        <v>129</v>
      </c>
      <c r="AB37" s="34" t="s">
        <v>47</v>
      </c>
      <c r="AC37" s="34" t="s">
        <v>181</v>
      </c>
      <c r="AD37" s="34" t="s">
        <v>186</v>
      </c>
      <c r="AE37" s="34" t="s">
        <v>129</v>
      </c>
      <c r="AF37" s="34" t="s">
        <v>59</v>
      </c>
      <c r="AG37" s="34" t="s">
        <v>130</v>
      </c>
      <c r="AH37" s="34" t="s">
        <v>191</v>
      </c>
      <c r="AI37" s="34" t="s">
        <v>54</v>
      </c>
      <c r="AJ37" s="34" t="s">
        <v>55</v>
      </c>
      <c r="AK37" s="38"/>
      <c r="AL37" s="2">
        <v>45.760970427099998</v>
      </c>
      <c r="AM37" s="2">
        <v>40.884015655200002</v>
      </c>
      <c r="AN37" s="2">
        <v>44.014390123200002</v>
      </c>
      <c r="AO37" s="2">
        <v>42.181020523400001</v>
      </c>
      <c r="AP37" s="2">
        <v>44.9875713068</v>
      </c>
      <c r="AQ37" s="2">
        <v>40.4426380791</v>
      </c>
      <c r="AR37" s="2">
        <v>43.881827012000002</v>
      </c>
      <c r="AS37" s="2">
        <v>44.187634136200003</v>
      </c>
      <c r="AT37" s="2">
        <v>41.736475208599998</v>
      </c>
      <c r="AU37" s="2">
        <v>40.252658550699998</v>
      </c>
      <c r="AV37" s="55"/>
      <c r="AW37" s="55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120">
        <v>40.974152486599998</v>
      </c>
      <c r="BI37" s="120">
        <v>40.252479559299999</v>
      </c>
      <c r="BJ37" s="10">
        <v>60</v>
      </c>
      <c r="BK37" s="38"/>
      <c r="BL37" s="34"/>
      <c r="BM37" s="51"/>
      <c r="BN37" s="72" t="s">
        <v>221</v>
      </c>
      <c r="BO37" s="34"/>
    </row>
    <row r="38" spans="1:92" ht="10" x14ac:dyDescent="0.2">
      <c r="A38" s="32"/>
      <c r="B38" s="34">
        <v>1</v>
      </c>
      <c r="C38" s="51" t="s">
        <v>170</v>
      </c>
      <c r="D38" s="51" t="s">
        <v>38</v>
      </c>
      <c r="E38" s="34" t="s">
        <v>148</v>
      </c>
      <c r="F38" s="32"/>
      <c r="G38" s="37" t="s">
        <v>40</v>
      </c>
      <c r="H38" s="118" t="s">
        <v>245</v>
      </c>
      <c r="I38" s="34" t="s">
        <v>171</v>
      </c>
      <c r="J38" s="34" t="s">
        <v>172</v>
      </c>
      <c r="K38" s="34">
        <v>60</v>
      </c>
      <c r="L38" s="34">
        <v>1</v>
      </c>
      <c r="M38" s="34" t="s">
        <v>46</v>
      </c>
      <c r="N38" s="34">
        <v>62</v>
      </c>
      <c r="O38" s="34" t="s">
        <v>249</v>
      </c>
      <c r="P38" s="34" t="s">
        <v>47</v>
      </c>
      <c r="Q38" s="34" t="s">
        <v>193</v>
      </c>
      <c r="R38" s="34" t="s">
        <v>192</v>
      </c>
      <c r="S38" s="34" t="s">
        <v>194</v>
      </c>
      <c r="T38" s="34" t="s">
        <v>195</v>
      </c>
      <c r="U38" s="34" t="s">
        <v>129</v>
      </c>
      <c r="V38" s="34" t="s">
        <v>180</v>
      </c>
      <c r="W38" s="34" t="s">
        <v>197</v>
      </c>
      <c r="X38" s="34" t="s">
        <v>196</v>
      </c>
      <c r="Y38" s="34" t="s">
        <v>173</v>
      </c>
      <c r="Z38" s="34" t="s">
        <v>198</v>
      </c>
      <c r="AA38" s="34" t="s">
        <v>129</v>
      </c>
      <c r="AB38" s="34" t="s">
        <v>47</v>
      </c>
      <c r="AC38" s="34" t="s">
        <v>181</v>
      </c>
      <c r="AD38" s="34" t="s">
        <v>187</v>
      </c>
      <c r="AE38" s="34" t="s">
        <v>129</v>
      </c>
      <c r="AF38" s="34" t="s">
        <v>59</v>
      </c>
      <c r="AG38" s="34" t="s">
        <v>130</v>
      </c>
      <c r="AH38" s="34" t="s">
        <v>199</v>
      </c>
      <c r="AI38" s="34" t="s">
        <v>54</v>
      </c>
      <c r="AJ38" s="34" t="s">
        <v>55</v>
      </c>
      <c r="AK38" s="38"/>
      <c r="AL38" s="2">
        <v>44.922661188600003</v>
      </c>
      <c r="AM38" s="2">
        <v>42.418497072800001</v>
      </c>
      <c r="AN38" s="2">
        <v>44.0645268942</v>
      </c>
      <c r="AO38" s="2">
        <v>41.687080094000002</v>
      </c>
      <c r="AP38" s="2">
        <v>44.907551962100001</v>
      </c>
      <c r="AQ38" s="2">
        <v>46.189045870000001</v>
      </c>
      <c r="AR38" s="2">
        <v>41.889941698400001</v>
      </c>
      <c r="AS38" s="2">
        <v>40.415627317199998</v>
      </c>
      <c r="AT38" s="2">
        <v>41.813179335299999</v>
      </c>
      <c r="AU38" s="2">
        <v>40.273637155899998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121">
        <v>42.314071614500001</v>
      </c>
      <c r="BI38" s="121">
        <v>41.453146885099997</v>
      </c>
      <c r="BJ38" s="10">
        <v>60</v>
      </c>
      <c r="BK38" s="38"/>
      <c r="BL38" s="34"/>
      <c r="BM38" s="51"/>
      <c r="BN38" s="72" t="s">
        <v>222</v>
      </c>
      <c r="BO38" s="34"/>
    </row>
    <row r="39" spans="1:92" ht="10" x14ac:dyDescent="0.2">
      <c r="A39" s="32"/>
      <c r="B39" s="34">
        <v>2</v>
      </c>
      <c r="C39" s="51" t="s">
        <v>170</v>
      </c>
      <c r="D39" s="51" t="s">
        <v>38</v>
      </c>
      <c r="E39" s="34" t="s">
        <v>148</v>
      </c>
      <c r="F39" s="32"/>
      <c r="G39" s="37" t="s">
        <v>40</v>
      </c>
      <c r="H39" s="118" t="s">
        <v>245</v>
      </c>
      <c r="I39" s="34" t="s">
        <v>171</v>
      </c>
      <c r="J39" s="34" t="s">
        <v>172</v>
      </c>
      <c r="K39" s="34">
        <v>60</v>
      </c>
      <c r="L39" s="34">
        <v>1</v>
      </c>
      <c r="M39" s="34" t="s">
        <v>46</v>
      </c>
      <c r="N39" s="34">
        <v>62</v>
      </c>
      <c r="O39" s="34" t="s">
        <v>249</v>
      </c>
      <c r="P39" s="34" t="s">
        <v>47</v>
      </c>
      <c r="Q39" s="34" t="s">
        <v>173</v>
      </c>
      <c r="R39" s="34" t="s">
        <v>174</v>
      </c>
      <c r="S39" s="34" t="s">
        <v>175</v>
      </c>
      <c r="T39" s="34" t="s">
        <v>179</v>
      </c>
      <c r="U39" s="34" t="s">
        <v>51</v>
      </c>
      <c r="V39" s="34" t="s">
        <v>180</v>
      </c>
      <c r="W39" s="34" t="s">
        <v>175</v>
      </c>
      <c r="X39" s="34" t="s">
        <v>175</v>
      </c>
      <c r="Y39" s="34" t="s">
        <v>173</v>
      </c>
      <c r="Z39" s="34" t="s">
        <v>174</v>
      </c>
      <c r="AA39" s="34" t="s">
        <v>51</v>
      </c>
      <c r="AB39" s="34" t="s">
        <v>47</v>
      </c>
      <c r="AC39" s="34" t="s">
        <v>181</v>
      </c>
      <c r="AD39" s="34" t="s">
        <v>175</v>
      </c>
      <c r="AE39" s="34" t="s">
        <v>51</v>
      </c>
      <c r="AF39" s="34" t="s">
        <v>59</v>
      </c>
      <c r="AG39" s="34" t="s">
        <v>137</v>
      </c>
      <c r="AH39" s="34" t="s">
        <v>183</v>
      </c>
      <c r="AI39" s="34" t="s">
        <v>54</v>
      </c>
      <c r="AJ39" s="34" t="s">
        <v>55</v>
      </c>
      <c r="AK39" s="38"/>
      <c r="AL39" s="2">
        <v>55.917037260000001</v>
      </c>
      <c r="AM39" s="2">
        <v>837135429.49399996</v>
      </c>
      <c r="AN39" s="2">
        <v>64.7480749116</v>
      </c>
      <c r="AO39" s="2">
        <v>3069400117.8400002</v>
      </c>
      <c r="AP39" s="2">
        <v>62.847341804000003</v>
      </c>
      <c r="AQ39" s="2">
        <v>2077455609.6800001</v>
      </c>
      <c r="AR39" s="2">
        <v>49.939643825399997</v>
      </c>
      <c r="AS39" s="2">
        <v>947753473.99899995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118">
        <v>52.014397136500001</v>
      </c>
      <c r="BI39" s="118">
        <v>378477030.71899998</v>
      </c>
      <c r="BJ39" s="10">
        <v>31</v>
      </c>
      <c r="BK39" s="38"/>
      <c r="BL39" s="34"/>
      <c r="BM39" s="51"/>
      <c r="BN39" s="72"/>
      <c r="BO39" s="34"/>
    </row>
    <row r="40" spans="1:92" ht="10" x14ac:dyDescent="0.2">
      <c r="A40" s="32"/>
      <c r="B40" s="34">
        <v>3</v>
      </c>
      <c r="C40" s="51" t="s">
        <v>170</v>
      </c>
      <c r="D40" s="51" t="s">
        <v>38</v>
      </c>
      <c r="E40" s="34" t="s">
        <v>148</v>
      </c>
      <c r="F40" s="32"/>
      <c r="G40" s="37" t="s">
        <v>40</v>
      </c>
      <c r="H40" s="118" t="s">
        <v>245</v>
      </c>
      <c r="I40" s="34" t="s">
        <v>171</v>
      </c>
      <c r="J40" s="34" t="s">
        <v>172</v>
      </c>
      <c r="K40" s="34">
        <v>500</v>
      </c>
      <c r="L40" s="34">
        <v>1</v>
      </c>
      <c r="M40" s="34" t="s">
        <v>46</v>
      </c>
      <c r="N40" s="34">
        <v>62</v>
      </c>
      <c r="O40" s="34" t="s">
        <v>250</v>
      </c>
      <c r="P40" s="49" t="s">
        <v>47</v>
      </c>
      <c r="Q40" s="34" t="s">
        <v>202</v>
      </c>
      <c r="R40" s="34" t="s">
        <v>201</v>
      </c>
      <c r="S40" s="49" t="s">
        <v>200</v>
      </c>
      <c r="T40" s="49" t="s">
        <v>203</v>
      </c>
      <c r="U40" s="34" t="s">
        <v>129</v>
      </c>
      <c r="V40" s="34" t="s">
        <v>180</v>
      </c>
      <c r="W40" s="34" t="s">
        <v>200</v>
      </c>
      <c r="X40" s="49" t="s">
        <v>205</v>
      </c>
      <c r="Y40" s="49" t="s">
        <v>202</v>
      </c>
      <c r="Z40" s="49" t="s">
        <v>201</v>
      </c>
      <c r="AA40" s="34" t="s">
        <v>129</v>
      </c>
      <c r="AB40" s="49" t="s">
        <v>47</v>
      </c>
      <c r="AC40" s="34" t="s">
        <v>181</v>
      </c>
      <c r="AD40" s="49" t="s">
        <v>187</v>
      </c>
      <c r="AE40" s="34" t="s">
        <v>129</v>
      </c>
      <c r="AF40" s="34" t="s">
        <v>59</v>
      </c>
      <c r="AG40" s="49" t="s">
        <v>137</v>
      </c>
      <c r="AH40" s="49" t="s">
        <v>183</v>
      </c>
      <c r="AI40" s="49" t="s">
        <v>54</v>
      </c>
      <c r="AJ40" s="49" t="s">
        <v>55</v>
      </c>
      <c r="AK40" s="38"/>
      <c r="AL40" s="2">
        <v>6.4362610700599996</v>
      </c>
      <c r="AM40" s="2">
        <v>5.2694237567500002</v>
      </c>
      <c r="AN40" s="2">
        <v>5.8108293945199998</v>
      </c>
      <c r="AO40" s="2">
        <v>5.35455890248</v>
      </c>
      <c r="AP40" s="2">
        <v>6.4308544257099998</v>
      </c>
      <c r="AQ40" s="2">
        <v>5.3843403815600004</v>
      </c>
      <c r="AR40" s="2">
        <v>6.0251000363399996</v>
      </c>
      <c r="AS40" s="2">
        <v>5.3136834887199997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118">
        <v>6.1083165388299996</v>
      </c>
      <c r="BI40" s="118">
        <v>6.2542171527899999</v>
      </c>
      <c r="BJ40" s="10">
        <v>33</v>
      </c>
      <c r="BK40" s="38"/>
      <c r="BL40" s="34"/>
      <c r="BM40" s="51"/>
      <c r="BN40" s="72" t="s">
        <v>223</v>
      </c>
      <c r="BO40" s="49"/>
      <c r="BP40" s="78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</row>
    <row r="41" spans="1:92" ht="10" x14ac:dyDescent="0.2">
      <c r="A41" s="32"/>
      <c r="B41" s="49">
        <v>4</v>
      </c>
      <c r="C41" s="81" t="s">
        <v>170</v>
      </c>
      <c r="D41" s="51" t="s">
        <v>38</v>
      </c>
      <c r="E41" s="34" t="s">
        <v>148</v>
      </c>
      <c r="F41" s="32"/>
      <c r="G41" s="37" t="s">
        <v>40</v>
      </c>
      <c r="H41" s="118" t="s">
        <v>245</v>
      </c>
      <c r="I41" s="34" t="s">
        <v>171</v>
      </c>
      <c r="J41" s="34" t="s">
        <v>172</v>
      </c>
      <c r="K41" s="34">
        <v>500</v>
      </c>
      <c r="L41" s="34">
        <v>1</v>
      </c>
      <c r="M41" s="34" t="s">
        <v>46</v>
      </c>
      <c r="N41" s="34">
        <v>62</v>
      </c>
      <c r="O41" s="34" t="s">
        <v>250</v>
      </c>
      <c r="P41" s="49" t="s">
        <v>47</v>
      </c>
      <c r="Q41" s="49" t="s">
        <v>173</v>
      </c>
      <c r="R41" s="49" t="s">
        <v>204</v>
      </c>
      <c r="S41" s="49" t="s">
        <v>187</v>
      </c>
      <c r="T41" s="49" t="s">
        <v>179</v>
      </c>
      <c r="U41" s="34" t="s">
        <v>129</v>
      </c>
      <c r="V41" s="34" t="s">
        <v>180</v>
      </c>
      <c r="W41" s="34" t="s">
        <v>187</v>
      </c>
      <c r="X41" s="49" t="s">
        <v>189</v>
      </c>
      <c r="Y41" s="49" t="s">
        <v>173</v>
      </c>
      <c r="Z41" s="49" t="s">
        <v>206</v>
      </c>
      <c r="AA41" s="34" t="s">
        <v>129</v>
      </c>
      <c r="AB41" s="49" t="s">
        <v>47</v>
      </c>
      <c r="AC41" s="34" t="s">
        <v>181</v>
      </c>
      <c r="AD41" s="49" t="s">
        <v>187</v>
      </c>
      <c r="AE41" s="34" t="s">
        <v>129</v>
      </c>
      <c r="AF41" s="34" t="s">
        <v>59</v>
      </c>
      <c r="AG41" s="49" t="s">
        <v>137</v>
      </c>
      <c r="AH41" s="49" t="s">
        <v>183</v>
      </c>
      <c r="AI41" s="49" t="s">
        <v>54</v>
      </c>
      <c r="AJ41" s="49" t="s">
        <v>55</v>
      </c>
      <c r="AK41" s="38"/>
      <c r="AL41" s="2">
        <v>6.2977540846100002</v>
      </c>
      <c r="AM41" s="2">
        <v>5.5082147073699996</v>
      </c>
      <c r="AN41" s="2">
        <v>6.4986315442700002</v>
      </c>
      <c r="AO41" s="2">
        <v>5.2617301382099999</v>
      </c>
      <c r="AP41" s="2">
        <v>6.0038475863</v>
      </c>
      <c r="AQ41" s="2">
        <v>5.5613082704399996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118">
        <v>6.1788244098199998</v>
      </c>
      <c r="BI41" s="118">
        <v>6.2292333729599996</v>
      </c>
      <c r="BJ41" s="10">
        <v>22</v>
      </c>
      <c r="BK41" s="38"/>
      <c r="BL41" s="34"/>
      <c r="BM41" s="51"/>
      <c r="BN41" s="72" t="s">
        <v>223</v>
      </c>
      <c r="BO41" s="49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</row>
    <row r="42" spans="1:92" ht="10" x14ac:dyDescent="0.2">
      <c r="A42" s="32"/>
      <c r="B42" s="34">
        <v>5</v>
      </c>
      <c r="C42" s="81" t="s">
        <v>170</v>
      </c>
      <c r="D42" s="51" t="s">
        <v>38</v>
      </c>
      <c r="E42" s="34" t="s">
        <v>148</v>
      </c>
      <c r="F42" s="32"/>
      <c r="G42" s="37" t="s">
        <v>40</v>
      </c>
      <c r="H42" s="118" t="s">
        <v>245</v>
      </c>
      <c r="I42" s="34" t="s">
        <v>171</v>
      </c>
      <c r="J42" s="34" t="s">
        <v>172</v>
      </c>
      <c r="K42" s="49">
        <v>500</v>
      </c>
      <c r="L42" s="49">
        <v>1</v>
      </c>
      <c r="M42" s="49" t="s">
        <v>46</v>
      </c>
      <c r="N42" s="34">
        <v>62</v>
      </c>
      <c r="O42" s="34" t="s">
        <v>250</v>
      </c>
      <c r="P42" s="49" t="s">
        <v>47</v>
      </c>
      <c r="Q42" s="49" t="s">
        <v>193</v>
      </c>
      <c r="R42" s="49" t="s">
        <v>207</v>
      </c>
      <c r="S42" s="49" t="s">
        <v>177</v>
      </c>
      <c r="T42" s="49" t="s">
        <v>178</v>
      </c>
      <c r="U42" s="34" t="s">
        <v>129</v>
      </c>
      <c r="V42" s="49" t="s">
        <v>180</v>
      </c>
      <c r="W42" s="49" t="s">
        <v>208</v>
      </c>
      <c r="X42" s="49" t="s">
        <v>209</v>
      </c>
      <c r="Y42" s="49" t="s">
        <v>210</v>
      </c>
      <c r="Z42" s="49" t="s">
        <v>211</v>
      </c>
      <c r="AA42" s="49" t="s">
        <v>129</v>
      </c>
      <c r="AB42" s="49" t="s">
        <v>47</v>
      </c>
      <c r="AC42" s="49" t="s">
        <v>181</v>
      </c>
      <c r="AD42" s="49" t="s">
        <v>212</v>
      </c>
      <c r="AE42" s="49" t="s">
        <v>129</v>
      </c>
      <c r="AF42" s="49" t="s">
        <v>59</v>
      </c>
      <c r="AG42" s="49" t="s">
        <v>137</v>
      </c>
      <c r="AH42" s="49" t="s">
        <v>183</v>
      </c>
      <c r="AI42" s="49" t="s">
        <v>54</v>
      </c>
      <c r="AJ42" s="49" t="s">
        <v>55</v>
      </c>
      <c r="AK42" s="38"/>
      <c r="AL42" s="2">
        <v>6.6958920723700004</v>
      </c>
      <c r="AM42" s="2">
        <v>8.6619955822799994</v>
      </c>
      <c r="AN42" s="2">
        <v>6.2860652436800004</v>
      </c>
      <c r="AO42" s="2">
        <v>10.110847851300001</v>
      </c>
      <c r="AP42" s="2">
        <v>6.06394944985</v>
      </c>
      <c r="AQ42" s="2">
        <v>5.3780384082300001</v>
      </c>
      <c r="AR42" s="2">
        <v>7.2757269261799999</v>
      </c>
      <c r="AS42" s="2">
        <v>5.3076330600299997</v>
      </c>
      <c r="AT42" s="2">
        <v>6.7814836331999997</v>
      </c>
      <c r="AU42" s="2">
        <v>5.2720485292400001</v>
      </c>
      <c r="AV42" s="2">
        <v>5.5293295259399997</v>
      </c>
      <c r="AW42" s="2">
        <v>5.5269471450600003</v>
      </c>
      <c r="AX42" s="2">
        <v>5.8642092322900004</v>
      </c>
      <c r="AY42" s="2">
        <v>5.4529900075300004</v>
      </c>
      <c r="AZ42" s="2"/>
      <c r="BA42" s="2"/>
      <c r="BB42" s="2"/>
      <c r="BC42" s="2"/>
      <c r="BD42" s="2"/>
      <c r="BE42" s="2"/>
      <c r="BF42" s="2"/>
      <c r="BG42" s="2"/>
      <c r="BH42" s="118">
        <v>5.5200101017799996</v>
      </c>
      <c r="BI42" s="118">
        <v>5.2966569503800001</v>
      </c>
      <c r="BJ42" s="10">
        <v>117</v>
      </c>
      <c r="BK42" s="38"/>
      <c r="BL42" s="34"/>
      <c r="BM42" s="51"/>
      <c r="BN42" s="72" t="s">
        <v>223</v>
      </c>
      <c r="BO42" s="49"/>
      <c r="BP42" s="78"/>
      <c r="BQ42" s="78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8"/>
      <c r="CJ42" s="78"/>
      <c r="CK42" s="78"/>
      <c r="CL42" s="78"/>
      <c r="CM42" s="78"/>
      <c r="CN42" s="78"/>
    </row>
    <row r="43" spans="1:92" ht="10" x14ac:dyDescent="0.2">
      <c r="A43" s="32"/>
      <c r="B43" s="49">
        <v>6</v>
      </c>
      <c r="C43" s="81" t="s">
        <v>170</v>
      </c>
      <c r="D43" s="51" t="s">
        <v>38</v>
      </c>
      <c r="E43" s="34" t="s">
        <v>148</v>
      </c>
      <c r="F43" s="32"/>
      <c r="G43" s="37" t="s">
        <v>40</v>
      </c>
      <c r="H43" s="118" t="s">
        <v>245</v>
      </c>
      <c r="I43" s="34" t="s">
        <v>171</v>
      </c>
      <c r="J43" s="34" t="s">
        <v>172</v>
      </c>
      <c r="K43" s="49">
        <v>500</v>
      </c>
      <c r="L43" s="49">
        <v>1</v>
      </c>
      <c r="M43" s="49" t="s">
        <v>46</v>
      </c>
      <c r="N43" s="34">
        <v>62</v>
      </c>
      <c r="O43" s="49" t="s">
        <v>185</v>
      </c>
      <c r="P43" s="49" t="s">
        <v>47</v>
      </c>
      <c r="Q43" s="49" t="s">
        <v>213</v>
      </c>
      <c r="R43" s="49" t="s">
        <v>214</v>
      </c>
      <c r="S43" s="49" t="s">
        <v>215</v>
      </c>
      <c r="T43" s="49" t="s">
        <v>216</v>
      </c>
      <c r="U43" s="49" t="s">
        <v>129</v>
      </c>
      <c r="V43" s="49" t="s">
        <v>180</v>
      </c>
      <c r="W43" s="49" t="s">
        <v>187</v>
      </c>
      <c r="X43" s="49" t="s">
        <v>189</v>
      </c>
      <c r="Y43" s="49" t="s">
        <v>173</v>
      </c>
      <c r="Z43" s="49" t="s">
        <v>206</v>
      </c>
      <c r="AA43" s="49" t="s">
        <v>129</v>
      </c>
      <c r="AB43" s="49" t="s">
        <v>47</v>
      </c>
      <c r="AC43" s="49" t="s">
        <v>217</v>
      </c>
      <c r="AD43" s="49" t="s">
        <v>218</v>
      </c>
      <c r="AE43" s="49" t="s">
        <v>129</v>
      </c>
      <c r="AF43" s="49" t="s">
        <v>59</v>
      </c>
      <c r="AG43" s="49" t="s">
        <v>137</v>
      </c>
      <c r="AH43" s="49" t="s">
        <v>183</v>
      </c>
      <c r="AI43" s="49" t="s">
        <v>54</v>
      </c>
      <c r="AJ43" s="49" t="s">
        <v>55</v>
      </c>
      <c r="AK43" s="38"/>
      <c r="AL43" s="10">
        <v>42.518969578300002</v>
      </c>
      <c r="AM43" s="10">
        <v>40.329695823400002</v>
      </c>
      <c r="AN43" s="10">
        <v>40.585180065000003</v>
      </c>
      <c r="AO43" s="10">
        <v>38.101653672799998</v>
      </c>
      <c r="AP43" s="10">
        <v>44.868089345900003</v>
      </c>
      <c r="AQ43" s="10">
        <v>37.946642706900001</v>
      </c>
      <c r="AR43" s="10">
        <v>41.094451694</v>
      </c>
      <c r="AS43" s="10">
        <v>38.812474059000003</v>
      </c>
      <c r="AT43" s="56">
        <v>39.835185551499997</v>
      </c>
      <c r="AU43" s="56">
        <v>37.167406226600001</v>
      </c>
      <c r="AV43" s="56">
        <v>37.770227356200003</v>
      </c>
      <c r="AW43" s="56">
        <v>37.0616113536</v>
      </c>
      <c r="AX43" s="5">
        <v>38.520841807499998</v>
      </c>
      <c r="AY43" s="5">
        <v>37.572688994799996</v>
      </c>
      <c r="AZ43" s="2">
        <v>39.144200746800003</v>
      </c>
      <c r="BA43" s="2">
        <v>37.174168335499999</v>
      </c>
      <c r="BB43" s="2">
        <v>37.770996738500003</v>
      </c>
      <c r="BC43" s="2">
        <v>36.870469094699999</v>
      </c>
      <c r="BD43" s="2"/>
      <c r="BE43" s="2"/>
      <c r="BF43" s="2"/>
      <c r="BG43" s="2"/>
      <c r="BH43" s="118">
        <v>37.292533762300003</v>
      </c>
      <c r="BI43" s="118">
        <v>36.696512414700003</v>
      </c>
      <c r="BJ43" s="10">
        <v>227</v>
      </c>
      <c r="BK43" s="38"/>
      <c r="BL43" s="34"/>
      <c r="BM43" s="51"/>
      <c r="BN43" s="72"/>
      <c r="BO43" s="49"/>
      <c r="BP43" s="78"/>
      <c r="BQ43" s="78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8"/>
      <c r="CJ43" s="78"/>
      <c r="CK43" s="78"/>
      <c r="CL43" s="78"/>
      <c r="CM43" s="78"/>
      <c r="CN43" s="78"/>
    </row>
    <row r="44" spans="1:92" ht="10" x14ac:dyDescent="0.2">
      <c r="A44" s="32"/>
      <c r="B44" s="34">
        <v>7</v>
      </c>
      <c r="C44" s="81" t="s">
        <v>170</v>
      </c>
      <c r="D44" s="51" t="s">
        <v>38</v>
      </c>
      <c r="E44" s="34" t="s">
        <v>148</v>
      </c>
      <c r="F44" s="32"/>
      <c r="G44" s="37" t="s">
        <v>40</v>
      </c>
      <c r="H44" s="118" t="s">
        <v>245</v>
      </c>
      <c r="I44" s="34" t="s">
        <v>171</v>
      </c>
      <c r="J44" s="34" t="s">
        <v>172</v>
      </c>
      <c r="K44" s="49">
        <v>150</v>
      </c>
      <c r="L44" s="49">
        <v>1</v>
      </c>
      <c r="M44" s="49" t="s">
        <v>46</v>
      </c>
      <c r="N44" s="34">
        <v>62</v>
      </c>
      <c r="O44" s="49" t="s">
        <v>185</v>
      </c>
      <c r="P44" s="49" t="s">
        <v>47</v>
      </c>
      <c r="Q44" s="49" t="s">
        <v>202</v>
      </c>
      <c r="R44" s="49" t="s">
        <v>219</v>
      </c>
      <c r="S44" s="49" t="s">
        <v>200</v>
      </c>
      <c r="T44" s="49" t="s">
        <v>203</v>
      </c>
      <c r="U44" s="49" t="s">
        <v>129</v>
      </c>
      <c r="V44" s="49" t="s">
        <v>180</v>
      </c>
      <c r="W44" s="49" t="s">
        <v>187</v>
      </c>
      <c r="X44" s="49" t="s">
        <v>189</v>
      </c>
      <c r="Y44" s="49" t="s">
        <v>173</v>
      </c>
      <c r="Z44" s="49" t="s">
        <v>206</v>
      </c>
      <c r="AA44" s="49" t="s">
        <v>129</v>
      </c>
      <c r="AB44" s="49" t="s">
        <v>47</v>
      </c>
      <c r="AC44" s="49" t="s">
        <v>217</v>
      </c>
      <c r="AD44" s="49" t="s">
        <v>218</v>
      </c>
      <c r="AE44" s="49" t="s">
        <v>129</v>
      </c>
      <c r="AF44" s="49" t="s">
        <v>60</v>
      </c>
      <c r="AG44" s="49" t="s">
        <v>137</v>
      </c>
      <c r="AH44" s="49" t="s">
        <v>220</v>
      </c>
      <c r="AI44" s="49" t="s">
        <v>54</v>
      </c>
      <c r="AJ44" s="49" t="s">
        <v>55</v>
      </c>
      <c r="AK44" s="38"/>
      <c r="AL44" s="10" t="s">
        <v>225</v>
      </c>
      <c r="AM44" s="10" t="s">
        <v>225</v>
      </c>
      <c r="AN44" s="10" t="s">
        <v>225</v>
      </c>
      <c r="AO44" s="10" t="s">
        <v>225</v>
      </c>
      <c r="AP44" s="10" t="s">
        <v>225</v>
      </c>
      <c r="AQ44" s="10" t="s">
        <v>225</v>
      </c>
      <c r="AR44" s="10" t="s">
        <v>225</v>
      </c>
      <c r="AS44" s="10" t="s">
        <v>225</v>
      </c>
      <c r="AT44" s="10" t="s">
        <v>225</v>
      </c>
      <c r="AU44" s="10" t="s">
        <v>225</v>
      </c>
      <c r="AV44" s="10" t="s">
        <v>225</v>
      </c>
      <c r="AW44" s="10" t="s">
        <v>225</v>
      </c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 t="s">
        <v>225</v>
      </c>
      <c r="BI44" s="2" t="s">
        <v>225</v>
      </c>
      <c r="BJ44" s="10">
        <v>86</v>
      </c>
      <c r="BK44" s="38"/>
      <c r="BL44" s="34"/>
      <c r="BM44" s="51"/>
      <c r="BN44" s="72"/>
      <c r="BO44" s="49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</row>
    <row r="45" spans="1:92" ht="10" x14ac:dyDescent="0.2">
      <c r="A45" s="32"/>
      <c r="B45" s="49">
        <v>8</v>
      </c>
      <c r="C45" s="81" t="s">
        <v>170</v>
      </c>
      <c r="D45" s="51" t="s">
        <v>38</v>
      </c>
      <c r="E45" s="34" t="s">
        <v>148</v>
      </c>
      <c r="F45" s="32"/>
      <c r="G45" s="37" t="s">
        <v>40</v>
      </c>
      <c r="H45" s="118" t="s">
        <v>245</v>
      </c>
      <c r="I45" s="34" t="s">
        <v>171</v>
      </c>
      <c r="J45" s="34" t="s">
        <v>172</v>
      </c>
      <c r="K45" s="49">
        <v>150</v>
      </c>
      <c r="L45" s="49">
        <v>1</v>
      </c>
      <c r="M45" s="49" t="s">
        <v>46</v>
      </c>
      <c r="N45" s="34">
        <v>62</v>
      </c>
      <c r="O45" s="49" t="s">
        <v>185</v>
      </c>
      <c r="P45" s="49" t="s">
        <v>47</v>
      </c>
      <c r="Q45" s="49" t="s">
        <v>202</v>
      </c>
      <c r="R45" s="49" t="s">
        <v>219</v>
      </c>
      <c r="S45" s="49" t="s">
        <v>200</v>
      </c>
      <c r="T45" s="49" t="s">
        <v>203</v>
      </c>
      <c r="U45" s="49" t="s">
        <v>129</v>
      </c>
      <c r="V45" s="49" t="s">
        <v>180</v>
      </c>
      <c r="W45" s="49" t="s">
        <v>187</v>
      </c>
      <c r="X45" s="49" t="s">
        <v>189</v>
      </c>
      <c r="Y45" s="49" t="s">
        <v>173</v>
      </c>
      <c r="Z45" s="49" t="s">
        <v>206</v>
      </c>
      <c r="AA45" s="49" t="s">
        <v>129</v>
      </c>
      <c r="AB45" s="49" t="s">
        <v>47</v>
      </c>
      <c r="AC45" s="49" t="s">
        <v>217</v>
      </c>
      <c r="AD45" s="49" t="s">
        <v>218</v>
      </c>
      <c r="AE45" s="49" t="s">
        <v>129</v>
      </c>
      <c r="AF45" s="49" t="s">
        <v>53</v>
      </c>
      <c r="AG45" s="49" t="s">
        <v>137</v>
      </c>
      <c r="AH45" s="49" t="s">
        <v>220</v>
      </c>
      <c r="AI45" s="49" t="s">
        <v>54</v>
      </c>
      <c r="AJ45" s="49" t="s">
        <v>55</v>
      </c>
      <c r="AK45" s="38"/>
      <c r="AL45" s="10">
        <v>6239.6021973200004</v>
      </c>
      <c r="AM45" s="10">
        <v>654457751.36500001</v>
      </c>
      <c r="AN45" s="10">
        <v>6239.7886373199999</v>
      </c>
      <c r="AO45" s="10">
        <v>2648815453.46</v>
      </c>
      <c r="AP45" s="10"/>
      <c r="AQ45" s="10"/>
      <c r="AR45" s="10"/>
      <c r="AS45" s="10"/>
      <c r="AT45" s="10"/>
      <c r="AU45" s="10"/>
      <c r="AV45" s="10"/>
      <c r="AW45" s="10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10"/>
      <c r="BK45" s="38"/>
      <c r="BL45" s="34"/>
      <c r="BM45" s="51"/>
      <c r="BN45" s="72"/>
      <c r="BO45" s="49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</row>
    <row r="46" spans="1:92" ht="10" x14ac:dyDescent="0.2">
      <c r="A46" s="32"/>
      <c r="B46" s="34">
        <v>9</v>
      </c>
      <c r="C46" s="51" t="s">
        <v>170</v>
      </c>
      <c r="D46" s="51" t="s">
        <v>38</v>
      </c>
      <c r="E46" s="34" t="s">
        <v>148</v>
      </c>
      <c r="F46" s="32"/>
      <c r="G46" s="37" t="s">
        <v>40</v>
      </c>
      <c r="H46" s="118" t="s">
        <v>245</v>
      </c>
      <c r="I46" s="34" t="s">
        <v>171</v>
      </c>
      <c r="J46" s="34" t="s">
        <v>172</v>
      </c>
      <c r="K46" s="49">
        <v>150</v>
      </c>
      <c r="L46" s="49">
        <v>1</v>
      </c>
      <c r="M46" s="49" t="s">
        <v>46</v>
      </c>
      <c r="N46" s="34">
        <v>62</v>
      </c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38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10"/>
      <c r="BK46" s="38"/>
      <c r="BL46" s="34"/>
      <c r="BM46" s="51"/>
      <c r="BN46" s="72"/>
      <c r="BO46" s="49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</row>
    <row r="47" spans="1:92" ht="10" x14ac:dyDescent="0.2">
      <c r="A47" s="32"/>
      <c r="B47" s="88">
        <v>10</v>
      </c>
      <c r="C47" s="89" t="s">
        <v>170</v>
      </c>
      <c r="D47" s="89" t="s">
        <v>38</v>
      </c>
      <c r="E47" s="88" t="s">
        <v>148</v>
      </c>
      <c r="F47" s="113"/>
      <c r="G47" s="90" t="s">
        <v>40</v>
      </c>
      <c r="H47" s="119" t="s">
        <v>245</v>
      </c>
      <c r="I47" s="88" t="s">
        <v>171</v>
      </c>
      <c r="J47" s="88" t="s">
        <v>172</v>
      </c>
      <c r="K47" s="88">
        <v>150</v>
      </c>
      <c r="L47" s="88">
        <v>22</v>
      </c>
      <c r="M47" s="88" t="s">
        <v>46</v>
      </c>
      <c r="N47" s="88">
        <v>62</v>
      </c>
      <c r="O47" s="88" t="s">
        <v>249</v>
      </c>
      <c r="P47" s="88" t="s">
        <v>51</v>
      </c>
      <c r="Q47" s="88" t="s">
        <v>202</v>
      </c>
      <c r="R47" s="88" t="s">
        <v>219</v>
      </c>
      <c r="S47" s="88" t="s">
        <v>200</v>
      </c>
      <c r="T47" s="88" t="s">
        <v>203</v>
      </c>
      <c r="U47" s="88" t="s">
        <v>226</v>
      </c>
      <c r="V47" s="88" t="s">
        <v>227</v>
      </c>
      <c r="W47" s="88" t="s">
        <v>187</v>
      </c>
      <c r="X47" s="88" t="s">
        <v>189</v>
      </c>
      <c r="Y47" s="88" t="s">
        <v>173</v>
      </c>
      <c r="Z47" s="88" t="s">
        <v>206</v>
      </c>
      <c r="AA47" s="88" t="s">
        <v>226</v>
      </c>
      <c r="AB47" s="88" t="s">
        <v>47</v>
      </c>
      <c r="AC47" s="88" t="s">
        <v>181</v>
      </c>
      <c r="AD47" s="88" t="s">
        <v>212</v>
      </c>
      <c r="AE47" s="88" t="s">
        <v>226</v>
      </c>
      <c r="AF47" s="88" t="s">
        <v>59</v>
      </c>
      <c r="AG47" s="88" t="s">
        <v>130</v>
      </c>
      <c r="AH47" s="88" t="s">
        <v>220</v>
      </c>
      <c r="AI47" s="88" t="s">
        <v>54</v>
      </c>
      <c r="AJ47" s="88" t="s">
        <v>55</v>
      </c>
      <c r="AK47" s="38"/>
      <c r="AL47" s="56">
        <v>73.9801197667</v>
      </c>
      <c r="AM47" s="57">
        <v>151.77295176199999</v>
      </c>
      <c r="AN47" s="57">
        <v>63.389403312399999</v>
      </c>
      <c r="AO47" s="57">
        <v>76.167577107699998</v>
      </c>
      <c r="AP47" s="57">
        <v>57.746205606799997</v>
      </c>
      <c r="AQ47" s="57">
        <v>55.299683888799997</v>
      </c>
      <c r="AR47" s="57">
        <v>36.567607510499997</v>
      </c>
      <c r="AS47" s="57">
        <v>38.085965474399998</v>
      </c>
      <c r="AT47" s="57">
        <v>19.7595384659</v>
      </c>
      <c r="AU47" s="57">
        <v>46.482660929399998</v>
      </c>
      <c r="AV47" s="10">
        <v>11.155259317000001</v>
      </c>
      <c r="AW47" s="10">
        <v>21.518608411199999</v>
      </c>
      <c r="AX47" s="2">
        <v>9.3249150399200005</v>
      </c>
      <c r="AY47" s="2">
        <v>16.200447400400002</v>
      </c>
      <c r="AZ47" s="2">
        <v>6.6105859202700001</v>
      </c>
      <c r="BA47" s="2">
        <v>20.305551528900001</v>
      </c>
      <c r="BB47" s="2"/>
      <c r="BC47" s="2"/>
      <c r="BD47" s="2"/>
      <c r="BE47" s="2"/>
      <c r="BF47" s="2"/>
      <c r="BG47" s="2"/>
      <c r="BH47" s="2"/>
      <c r="BI47" s="2"/>
      <c r="BJ47" s="10">
        <v>150</v>
      </c>
      <c r="BK47" s="38"/>
      <c r="BL47" s="34"/>
      <c r="BM47" s="51"/>
      <c r="BN47" s="72" t="s">
        <v>236</v>
      </c>
      <c r="BO47" s="49" t="s">
        <v>230</v>
      </c>
      <c r="BP47" s="78" t="s">
        <v>229</v>
      </c>
      <c r="BQ47" s="78" t="s">
        <v>228</v>
      </c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</row>
    <row r="48" spans="1:92" ht="10" x14ac:dyDescent="0.2">
      <c r="A48" s="32"/>
      <c r="B48" s="34">
        <v>11</v>
      </c>
      <c r="C48" s="51" t="s">
        <v>170</v>
      </c>
      <c r="D48" s="51" t="s">
        <v>38</v>
      </c>
      <c r="E48" s="34" t="s">
        <v>148</v>
      </c>
      <c r="F48" s="32"/>
      <c r="G48" s="37" t="s">
        <v>40</v>
      </c>
      <c r="H48" s="118" t="s">
        <v>245</v>
      </c>
      <c r="I48" s="34" t="s">
        <v>171</v>
      </c>
      <c r="J48" s="34" t="s">
        <v>172</v>
      </c>
      <c r="K48" s="49">
        <v>200</v>
      </c>
      <c r="L48" s="91">
        <v>22</v>
      </c>
      <c r="M48" s="91" t="s">
        <v>46</v>
      </c>
      <c r="N48" s="91">
        <v>62</v>
      </c>
      <c r="O48" s="91" t="s">
        <v>249</v>
      </c>
      <c r="P48" s="91" t="s">
        <v>51</v>
      </c>
      <c r="Q48" s="49" t="s">
        <v>232</v>
      </c>
      <c r="R48" s="49" t="s">
        <v>232</v>
      </c>
      <c r="S48" s="49" t="s">
        <v>232</v>
      </c>
      <c r="T48" s="49" t="s">
        <v>240</v>
      </c>
      <c r="U48" s="49" t="s">
        <v>234</v>
      </c>
      <c r="V48" s="91" t="s">
        <v>227</v>
      </c>
      <c r="W48" s="49" t="s">
        <v>233</v>
      </c>
      <c r="X48" s="49" t="s">
        <v>177</v>
      </c>
      <c r="Y48" s="49" t="s">
        <v>193</v>
      </c>
      <c r="Z48" s="49" t="s">
        <v>192</v>
      </c>
      <c r="AA48" s="49" t="s">
        <v>234</v>
      </c>
      <c r="AB48" s="91" t="s">
        <v>47</v>
      </c>
      <c r="AC48" s="91" t="s">
        <v>181</v>
      </c>
      <c r="AD48" s="91" t="s">
        <v>212</v>
      </c>
      <c r="AE48" s="49" t="s">
        <v>234</v>
      </c>
      <c r="AF48" s="91" t="s">
        <v>59</v>
      </c>
      <c r="AG48" s="91" t="s">
        <v>130</v>
      </c>
      <c r="AH48" s="49" t="s">
        <v>235</v>
      </c>
      <c r="AI48" s="91" t="s">
        <v>54</v>
      </c>
      <c r="AJ48" s="91" t="s">
        <v>55</v>
      </c>
      <c r="AK48" s="38"/>
      <c r="AL48" s="10">
        <v>211.04922633000001</v>
      </c>
      <c r="AM48" s="10">
        <v>283.54170735700001</v>
      </c>
      <c r="AN48" s="10">
        <v>179.42533480700001</v>
      </c>
      <c r="AO48" s="10">
        <v>176.42661539700001</v>
      </c>
      <c r="AP48" s="10">
        <v>141.03684308499999</v>
      </c>
      <c r="AQ48" s="10">
        <v>152.73701985700001</v>
      </c>
      <c r="AR48" s="10">
        <v>62.809213699799997</v>
      </c>
      <c r="AS48" s="10">
        <v>87.575684865300005</v>
      </c>
      <c r="AT48" s="10">
        <v>27.8595002082</v>
      </c>
      <c r="AU48" s="10">
        <v>60.504605611199999</v>
      </c>
      <c r="AV48" s="10">
        <v>17.616053519699999</v>
      </c>
      <c r="AW48" s="10">
        <v>31.698563257899998</v>
      </c>
      <c r="AX48" s="2">
        <v>17.354968409400001</v>
      </c>
      <c r="AY48" s="2">
        <v>31.659396489500001</v>
      </c>
      <c r="AZ48" s="2">
        <v>19.543007573800001</v>
      </c>
      <c r="BA48" s="2">
        <v>73.035125732400004</v>
      </c>
      <c r="BB48" s="2">
        <v>11.2527928814</v>
      </c>
      <c r="BC48" s="2">
        <v>40.128363927199999</v>
      </c>
      <c r="BD48" s="2"/>
      <c r="BE48" s="2"/>
      <c r="BF48" s="2"/>
      <c r="BG48" s="2"/>
      <c r="BH48" s="2"/>
      <c r="BI48" s="2"/>
      <c r="BJ48" s="10">
        <v>200</v>
      </c>
      <c r="BK48" s="38"/>
      <c r="BL48" s="34"/>
      <c r="BM48" s="51"/>
      <c r="BN48" s="72"/>
      <c r="BO48" s="112" t="s">
        <v>237</v>
      </c>
      <c r="BP48" s="112" t="s">
        <v>239</v>
      </c>
      <c r="BQ48" s="112" t="s">
        <v>238</v>
      </c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</row>
    <row r="49" spans="1:92" ht="10" x14ac:dyDescent="0.2">
      <c r="A49" s="32"/>
      <c r="B49" s="34">
        <v>12</v>
      </c>
      <c r="C49" s="51" t="s">
        <v>170</v>
      </c>
      <c r="D49" s="51" t="s">
        <v>38</v>
      </c>
      <c r="E49" s="34" t="s">
        <v>148</v>
      </c>
      <c r="F49" s="32"/>
      <c r="G49" s="37" t="s">
        <v>40</v>
      </c>
      <c r="H49" s="118" t="s">
        <v>245</v>
      </c>
      <c r="I49" s="34" t="s">
        <v>171</v>
      </c>
      <c r="J49" s="34" t="s">
        <v>172</v>
      </c>
      <c r="K49" s="49">
        <v>200</v>
      </c>
      <c r="L49" s="91">
        <v>22</v>
      </c>
      <c r="M49" s="91" t="s">
        <v>46</v>
      </c>
      <c r="N49" s="91">
        <v>62</v>
      </c>
      <c r="O49" s="91" t="s">
        <v>249</v>
      </c>
      <c r="P49" s="49" t="s">
        <v>47</v>
      </c>
      <c r="Q49" s="91" t="s">
        <v>202</v>
      </c>
      <c r="R49" s="49" t="s">
        <v>241</v>
      </c>
      <c r="S49" s="91" t="s">
        <v>200</v>
      </c>
      <c r="T49" s="91" t="s">
        <v>203</v>
      </c>
      <c r="U49" s="91" t="s">
        <v>226</v>
      </c>
      <c r="V49" s="91" t="s">
        <v>227</v>
      </c>
      <c r="W49" s="49" t="s">
        <v>233</v>
      </c>
      <c r="X49" s="49" t="s">
        <v>177</v>
      </c>
      <c r="Y49" s="49" t="s">
        <v>193</v>
      </c>
      <c r="Z49" s="49" t="s">
        <v>192</v>
      </c>
      <c r="AA49" s="91" t="s">
        <v>226</v>
      </c>
      <c r="AB49" s="91" t="s">
        <v>47</v>
      </c>
      <c r="AC49" s="91" t="s">
        <v>181</v>
      </c>
      <c r="AD49" s="91" t="s">
        <v>212</v>
      </c>
      <c r="AE49" s="91" t="s">
        <v>226</v>
      </c>
      <c r="AF49" s="91" t="s">
        <v>59</v>
      </c>
      <c r="AG49" s="91" t="s">
        <v>130</v>
      </c>
      <c r="AH49" s="49" t="s">
        <v>235</v>
      </c>
      <c r="AI49" s="91" t="s">
        <v>54</v>
      </c>
      <c r="AJ49" s="91" t="s">
        <v>55</v>
      </c>
      <c r="AK49" s="38"/>
      <c r="AL49" s="57">
        <v>115.828681207</v>
      </c>
      <c r="AM49" s="57">
        <v>689.27480061799997</v>
      </c>
      <c r="AN49" s="57">
        <v>104.08299673800001</v>
      </c>
      <c r="AO49" s="57">
        <v>112.398109436</v>
      </c>
      <c r="AP49" s="57">
        <v>90.681109520700005</v>
      </c>
      <c r="AQ49" s="57">
        <v>128.22497812899999</v>
      </c>
      <c r="AR49" s="57">
        <v>55.1315574646</v>
      </c>
      <c r="AS49" s="57">
        <v>94.030375162799999</v>
      </c>
      <c r="AT49" s="57">
        <v>26.8091286075</v>
      </c>
      <c r="AU49" s="57">
        <v>68.433279673300007</v>
      </c>
      <c r="AV49" s="10">
        <v>13.8764432169</v>
      </c>
      <c r="AW49" s="10">
        <v>64.646900812799998</v>
      </c>
      <c r="AX49" s="2">
        <v>12.729417924</v>
      </c>
      <c r="AY49" s="2">
        <v>39.348037401799999</v>
      </c>
      <c r="AZ49" s="2"/>
      <c r="BA49" s="2"/>
      <c r="BB49" s="2"/>
      <c r="BC49" s="2"/>
      <c r="BD49" s="2"/>
      <c r="BE49" s="2"/>
      <c r="BF49" s="2"/>
      <c r="BG49" s="2"/>
      <c r="BH49" s="121">
        <v>12.8222738697</v>
      </c>
      <c r="BI49" s="121">
        <v>37.640041351299999</v>
      </c>
      <c r="BJ49" s="10">
        <v>108</v>
      </c>
      <c r="BK49" s="38"/>
      <c r="BL49" s="34"/>
      <c r="BM49" s="51"/>
      <c r="BN49" s="72"/>
      <c r="BO49" s="49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</row>
    <row r="50" spans="1:92" ht="10" x14ac:dyDescent="0.2">
      <c r="A50" s="32"/>
      <c r="B50" s="34">
        <v>13</v>
      </c>
      <c r="C50" s="51" t="s">
        <v>170</v>
      </c>
      <c r="D50" s="51" t="s">
        <v>38</v>
      </c>
      <c r="E50" s="34" t="s">
        <v>148</v>
      </c>
      <c r="F50" s="32"/>
      <c r="G50" s="37" t="s">
        <v>40</v>
      </c>
      <c r="H50" s="118" t="s">
        <v>245</v>
      </c>
      <c r="I50" s="34" t="s">
        <v>171</v>
      </c>
      <c r="J50" s="34" t="s">
        <v>172</v>
      </c>
      <c r="K50" s="49">
        <v>300</v>
      </c>
      <c r="L50" s="91">
        <v>22</v>
      </c>
      <c r="M50" s="91" t="s">
        <v>46</v>
      </c>
      <c r="N50" s="91">
        <v>62</v>
      </c>
      <c r="O50" s="92" t="s">
        <v>249</v>
      </c>
      <c r="P50" s="34" t="s">
        <v>71</v>
      </c>
      <c r="Q50" s="34" t="s">
        <v>173</v>
      </c>
      <c r="R50" s="34" t="s">
        <v>206</v>
      </c>
      <c r="S50" s="34" t="s">
        <v>186</v>
      </c>
      <c r="T50" s="34" t="s">
        <v>179</v>
      </c>
      <c r="U50" s="49" t="s">
        <v>242</v>
      </c>
      <c r="V50" s="91" t="s">
        <v>227</v>
      </c>
      <c r="W50" s="49" t="s">
        <v>186</v>
      </c>
      <c r="X50" s="49" t="s">
        <v>186</v>
      </c>
      <c r="Y50" s="91" t="s">
        <v>173</v>
      </c>
      <c r="Z50" s="91" t="s">
        <v>206</v>
      </c>
      <c r="AA50" s="49" t="s">
        <v>242</v>
      </c>
      <c r="AB50" s="91" t="s">
        <v>47</v>
      </c>
      <c r="AC50" s="91" t="s">
        <v>181</v>
      </c>
      <c r="AD50" s="91" t="s">
        <v>212</v>
      </c>
      <c r="AE50" s="49" t="s">
        <v>242</v>
      </c>
      <c r="AF50" s="91" t="s">
        <v>59</v>
      </c>
      <c r="AG50" s="91" t="s">
        <v>130</v>
      </c>
      <c r="AH50" s="49" t="s">
        <v>235</v>
      </c>
      <c r="AI50" s="91" t="s">
        <v>54</v>
      </c>
      <c r="AJ50" s="91" t="s">
        <v>55</v>
      </c>
      <c r="AK50" s="38"/>
      <c r="AL50" s="57">
        <v>56.281242370599998</v>
      </c>
      <c r="AM50" s="57">
        <v>141.054885864</v>
      </c>
      <c r="AN50" s="57">
        <v>51.072075382400001</v>
      </c>
      <c r="AO50" s="57">
        <v>48.749692281100003</v>
      </c>
      <c r="AP50" s="57">
        <v>43.521123209300001</v>
      </c>
      <c r="AQ50" s="57">
        <v>78.928578694699993</v>
      </c>
      <c r="AR50" s="57">
        <v>32.733281843100002</v>
      </c>
      <c r="AS50" s="57">
        <v>80.9446919759</v>
      </c>
      <c r="AT50" s="57">
        <v>23.012960557</v>
      </c>
      <c r="AU50" s="57">
        <v>109.895113627</v>
      </c>
      <c r="AV50" s="10">
        <v>19.415703865800001</v>
      </c>
      <c r="AW50" s="10">
        <v>75.608596801800005</v>
      </c>
      <c r="AX50" s="2">
        <v>16.702194706099998</v>
      </c>
      <c r="AY50" s="2">
        <v>64.720867792799993</v>
      </c>
      <c r="AZ50" s="2">
        <v>16.208214083000001</v>
      </c>
      <c r="BA50" s="2">
        <v>72.218255996699995</v>
      </c>
      <c r="BB50" s="2">
        <v>14.2990221823</v>
      </c>
      <c r="BC50" s="2">
        <v>70.963415781699993</v>
      </c>
      <c r="BD50" s="2">
        <v>11.9388867963</v>
      </c>
      <c r="BE50" s="2">
        <v>68.868260701500006</v>
      </c>
      <c r="BF50" s="2">
        <v>10.0436258316</v>
      </c>
      <c r="BG50" s="2">
        <v>70.404165267899998</v>
      </c>
      <c r="BH50" s="2"/>
      <c r="BI50" s="2"/>
      <c r="BJ50" s="10">
        <v>300</v>
      </c>
      <c r="BK50" s="38"/>
      <c r="BL50" s="34"/>
      <c r="BM50" s="51"/>
      <c r="BN50" s="72"/>
      <c r="BO50" s="49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</row>
    <row r="51" spans="1:92" ht="10" x14ac:dyDescent="0.2">
      <c r="A51" s="32"/>
      <c r="B51" s="34">
        <v>14</v>
      </c>
      <c r="C51" s="51" t="s">
        <v>170</v>
      </c>
      <c r="D51" s="51" t="s">
        <v>38</v>
      </c>
      <c r="E51" s="34" t="s">
        <v>148</v>
      </c>
      <c r="F51" s="32"/>
      <c r="G51" s="37" t="s">
        <v>40</v>
      </c>
      <c r="H51" s="118" t="s">
        <v>245</v>
      </c>
      <c r="I51" s="34" t="s">
        <v>171</v>
      </c>
      <c r="J51" s="34" t="s">
        <v>172</v>
      </c>
      <c r="K51" s="49">
        <v>300</v>
      </c>
      <c r="L51" s="91">
        <v>22</v>
      </c>
      <c r="M51" s="91" t="s">
        <v>46</v>
      </c>
      <c r="N51" s="91">
        <v>62</v>
      </c>
      <c r="O51" s="92" t="s">
        <v>249</v>
      </c>
      <c r="P51" s="34" t="s">
        <v>47</v>
      </c>
      <c r="Q51" s="55" t="s">
        <v>202</v>
      </c>
      <c r="R51" s="55" t="s">
        <v>219</v>
      </c>
      <c r="S51" s="55" t="s">
        <v>243</v>
      </c>
      <c r="T51" s="55" t="s">
        <v>203</v>
      </c>
      <c r="U51" s="49" t="s">
        <v>242</v>
      </c>
      <c r="V51" s="91" t="s">
        <v>227</v>
      </c>
      <c r="W51" s="34" t="s">
        <v>243</v>
      </c>
      <c r="X51" s="34" t="s">
        <v>243</v>
      </c>
      <c r="Y51" s="34" t="s">
        <v>202</v>
      </c>
      <c r="Z51" s="34" t="s">
        <v>219</v>
      </c>
      <c r="AA51" s="49" t="s">
        <v>242</v>
      </c>
      <c r="AB51" s="91" t="s">
        <v>47</v>
      </c>
      <c r="AC51" s="91" t="s">
        <v>181</v>
      </c>
      <c r="AD51" s="91" t="s">
        <v>212</v>
      </c>
      <c r="AE51" s="49" t="s">
        <v>242</v>
      </c>
      <c r="AF51" s="91" t="s">
        <v>59</v>
      </c>
      <c r="AG51" s="91" t="s">
        <v>130</v>
      </c>
      <c r="AH51" s="49" t="s">
        <v>235</v>
      </c>
      <c r="AI51" s="91" t="s">
        <v>54</v>
      </c>
      <c r="AJ51" s="91" t="s">
        <v>55</v>
      </c>
      <c r="AK51" s="38"/>
      <c r="AL51" s="57">
        <v>41.320455981800002</v>
      </c>
      <c r="AM51" s="57">
        <v>56.886271158900001</v>
      </c>
      <c r="AN51" s="57">
        <v>35.322126696200002</v>
      </c>
      <c r="AO51" s="57">
        <v>55.390209198000001</v>
      </c>
      <c r="AP51" s="57">
        <v>33.788293592400002</v>
      </c>
      <c r="AQ51" s="57">
        <v>100.478736877</v>
      </c>
      <c r="AR51" s="57">
        <v>24.050245284999999</v>
      </c>
      <c r="AS51" s="57">
        <v>48.283097585</v>
      </c>
      <c r="AT51" s="57">
        <v>15.233642854999999</v>
      </c>
      <c r="AU51" s="57">
        <v>33.312213261899998</v>
      </c>
      <c r="AV51" s="10">
        <v>11.5856754088</v>
      </c>
      <c r="AW51" s="10">
        <v>28.998339970899998</v>
      </c>
      <c r="AX51" s="2">
        <v>10.023134477699999</v>
      </c>
      <c r="AY51" s="2">
        <v>25.201429685000001</v>
      </c>
      <c r="AZ51" s="2">
        <v>10.35468766</v>
      </c>
      <c r="BA51" s="2">
        <v>24.730092684399999</v>
      </c>
      <c r="BB51" s="2">
        <v>18.870902307600002</v>
      </c>
      <c r="BC51" s="2">
        <v>95.647435506199997</v>
      </c>
      <c r="BD51" s="2">
        <v>19.542807486699999</v>
      </c>
      <c r="BE51" s="2">
        <v>49.226595560699998</v>
      </c>
      <c r="BF51" s="2">
        <v>11.518736562400001</v>
      </c>
      <c r="BG51" s="2">
        <v>38.231535593700002</v>
      </c>
      <c r="BH51" s="2"/>
      <c r="BI51" s="2"/>
      <c r="BJ51" s="10">
        <v>300</v>
      </c>
      <c r="BK51" s="38"/>
      <c r="BL51" s="34"/>
      <c r="BM51" s="51"/>
      <c r="BN51" s="72"/>
      <c r="BO51" s="34"/>
    </row>
    <row r="52" spans="1:92" ht="10" x14ac:dyDescent="0.2">
      <c r="A52" s="32"/>
      <c r="B52" s="34">
        <v>15</v>
      </c>
      <c r="C52" s="51" t="s">
        <v>170</v>
      </c>
      <c r="D52" s="51" t="s">
        <v>38</v>
      </c>
      <c r="E52" s="34" t="s">
        <v>148</v>
      </c>
      <c r="F52" s="32"/>
      <c r="G52" s="49" t="s">
        <v>231</v>
      </c>
      <c r="H52" s="118" t="s">
        <v>246</v>
      </c>
      <c r="I52" s="34" t="s">
        <v>171</v>
      </c>
      <c r="J52" s="34" t="s">
        <v>172</v>
      </c>
      <c r="K52" s="49">
        <v>300</v>
      </c>
      <c r="L52" s="49">
        <v>16</v>
      </c>
      <c r="M52" s="91" t="s">
        <v>46</v>
      </c>
      <c r="N52" s="91">
        <v>70</v>
      </c>
      <c r="O52" s="34" t="s">
        <v>247</v>
      </c>
      <c r="P52" s="34" t="s">
        <v>51</v>
      </c>
      <c r="Q52" s="55" t="s">
        <v>202</v>
      </c>
      <c r="R52" s="55" t="s">
        <v>251</v>
      </c>
      <c r="S52" s="55" t="s">
        <v>218</v>
      </c>
      <c r="T52" s="34" t="s">
        <v>203</v>
      </c>
      <c r="U52" s="34" t="s">
        <v>226</v>
      </c>
      <c r="V52" s="34" t="s">
        <v>227</v>
      </c>
      <c r="W52" s="34" t="s">
        <v>212</v>
      </c>
      <c r="X52" s="34" t="s">
        <v>212</v>
      </c>
      <c r="Y52" s="34" t="s">
        <v>173</v>
      </c>
      <c r="Z52" s="34" t="s">
        <v>252</v>
      </c>
      <c r="AA52" s="34" t="s">
        <v>226</v>
      </c>
      <c r="AB52" s="34" t="s">
        <v>47</v>
      </c>
      <c r="AC52" s="34" t="s">
        <v>181</v>
      </c>
      <c r="AD52" s="34" t="s">
        <v>212</v>
      </c>
      <c r="AE52" s="34" t="s">
        <v>226</v>
      </c>
      <c r="AF52" s="34" t="s">
        <v>59</v>
      </c>
      <c r="AG52" s="34" t="s">
        <v>130</v>
      </c>
      <c r="AH52" s="34" t="s">
        <v>235</v>
      </c>
      <c r="AI52" s="34" t="s">
        <v>54</v>
      </c>
      <c r="AJ52" s="34" t="s">
        <v>55</v>
      </c>
      <c r="AK52" s="38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6"/>
      <c r="AY52" s="6"/>
      <c r="AZ52" s="6"/>
      <c r="BA52" s="6"/>
      <c r="BB52" s="6"/>
      <c r="BC52" s="6"/>
      <c r="BD52" s="10"/>
      <c r="BE52" s="10"/>
      <c r="BF52" s="10"/>
      <c r="BG52" s="10"/>
      <c r="BH52" s="10"/>
      <c r="BI52" s="10"/>
      <c r="BJ52" s="10"/>
      <c r="BK52" s="38"/>
      <c r="BL52" s="34"/>
      <c r="BM52" s="51"/>
      <c r="BN52" s="72"/>
      <c r="BO52" s="34"/>
    </row>
    <row r="53" spans="1:92" ht="10" x14ac:dyDescent="0.2">
      <c r="A53" s="32"/>
      <c r="B53" s="34"/>
      <c r="C53" s="51"/>
      <c r="D53" s="51"/>
      <c r="E53" s="34"/>
      <c r="F53" s="32"/>
      <c r="G53" s="34"/>
      <c r="H53" s="34"/>
      <c r="I53" s="34"/>
      <c r="J53" s="55"/>
      <c r="K53" s="34"/>
      <c r="L53" s="34"/>
      <c r="M53" s="36"/>
      <c r="N53" s="36"/>
      <c r="O53" s="36"/>
      <c r="P53" s="36"/>
      <c r="Q53" s="36"/>
      <c r="R53" s="36"/>
      <c r="S53" s="36"/>
      <c r="T53" s="36"/>
      <c r="U53" s="55"/>
      <c r="V53" s="36"/>
      <c r="W53" s="36"/>
      <c r="X53" s="36"/>
      <c r="Y53" s="36"/>
      <c r="Z53" s="36"/>
      <c r="AA53" s="55"/>
      <c r="AB53" s="36"/>
      <c r="AC53" s="36"/>
      <c r="AD53" s="36"/>
      <c r="AE53" s="55"/>
      <c r="AF53" s="36"/>
      <c r="AG53" s="34"/>
      <c r="AH53" s="34"/>
      <c r="AI53" s="36"/>
      <c r="AJ53" s="36"/>
      <c r="AK53" s="38"/>
      <c r="AL53" s="57"/>
      <c r="AM53" s="57"/>
      <c r="AN53" s="57"/>
      <c r="AO53" s="57"/>
      <c r="AP53" s="57"/>
      <c r="AQ53" s="57"/>
      <c r="AR53" s="57"/>
      <c r="AS53" s="57"/>
      <c r="AT53" s="10"/>
      <c r="AU53" s="10"/>
      <c r="AV53" s="10"/>
      <c r="AW53" s="10"/>
      <c r="AX53" s="2"/>
      <c r="AY53" s="2"/>
      <c r="AZ53" s="2"/>
      <c r="BA53" s="2"/>
      <c r="BB53" s="2"/>
      <c r="BC53" s="2"/>
      <c r="BD53" s="10"/>
      <c r="BE53" s="10"/>
      <c r="BF53" s="10"/>
      <c r="BG53" s="10"/>
      <c r="BH53" s="10"/>
      <c r="BI53" s="10"/>
      <c r="BJ53" s="10"/>
      <c r="BK53" s="38"/>
      <c r="BL53" s="34"/>
      <c r="BM53" s="51"/>
      <c r="BN53" s="72"/>
      <c r="BO53" s="34"/>
    </row>
    <row r="54" spans="1:92" ht="10" x14ac:dyDescent="0.2">
      <c r="A54" s="32"/>
      <c r="B54" s="34"/>
      <c r="C54" s="51"/>
      <c r="D54" s="51"/>
      <c r="E54" s="34"/>
      <c r="F54" s="32"/>
      <c r="G54" s="34"/>
      <c r="H54" s="34"/>
      <c r="I54" s="34"/>
      <c r="J54" s="55"/>
      <c r="K54" s="34"/>
      <c r="L54" s="34"/>
      <c r="M54" s="36"/>
      <c r="N54" s="36"/>
      <c r="O54" s="36"/>
      <c r="P54" s="36"/>
      <c r="Q54" s="36"/>
      <c r="R54" s="36"/>
      <c r="S54" s="36"/>
      <c r="T54" s="36"/>
      <c r="U54" s="55"/>
      <c r="V54" s="36"/>
      <c r="W54" s="36"/>
      <c r="X54" s="36"/>
      <c r="Y54" s="36"/>
      <c r="Z54" s="36"/>
      <c r="AA54" s="55"/>
      <c r="AB54" s="36"/>
      <c r="AC54" s="36"/>
      <c r="AD54" s="36"/>
      <c r="AE54" s="55"/>
      <c r="AF54" s="36"/>
      <c r="AG54" s="34"/>
      <c r="AH54" s="34"/>
      <c r="AI54" s="36"/>
      <c r="AJ54" s="36"/>
      <c r="AK54" s="38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10"/>
      <c r="AW54" s="10"/>
      <c r="AX54" s="2"/>
      <c r="AY54" s="2"/>
      <c r="AZ54" s="2"/>
      <c r="BA54" s="2"/>
      <c r="BB54" s="2"/>
      <c r="BC54" s="2"/>
      <c r="BD54" s="10"/>
      <c r="BE54" s="10"/>
      <c r="BF54" s="10"/>
      <c r="BG54" s="10"/>
      <c r="BH54" s="10"/>
      <c r="BI54" s="10"/>
      <c r="BJ54" s="10"/>
      <c r="BK54" s="38"/>
      <c r="BL54" s="34"/>
      <c r="BM54" s="51"/>
      <c r="BN54" s="72"/>
      <c r="BO54" s="34"/>
    </row>
    <row r="55" spans="1:92" ht="10" x14ac:dyDescent="0.2">
      <c r="A55" s="32"/>
      <c r="B55" s="34"/>
      <c r="C55" s="51"/>
      <c r="D55" s="51"/>
      <c r="E55" s="34"/>
      <c r="F55" s="32"/>
      <c r="G55" s="34"/>
      <c r="H55" s="34"/>
      <c r="I55" s="34"/>
      <c r="J55" s="55"/>
      <c r="K55" s="34"/>
      <c r="L55" s="34"/>
      <c r="M55" s="36"/>
      <c r="N55" s="36"/>
      <c r="O55" s="36"/>
      <c r="P55" s="36"/>
      <c r="Q55" s="36"/>
      <c r="R55" s="36"/>
      <c r="S55" s="36"/>
      <c r="T55" s="36"/>
      <c r="U55" s="55"/>
      <c r="V55" s="36"/>
      <c r="W55" s="36"/>
      <c r="X55" s="36"/>
      <c r="Y55" s="36"/>
      <c r="Z55" s="36"/>
      <c r="AA55" s="55"/>
      <c r="AB55" s="36"/>
      <c r="AC55" s="36"/>
      <c r="AD55" s="36"/>
      <c r="AE55" s="55"/>
      <c r="AF55" s="36"/>
      <c r="AG55" s="34"/>
      <c r="AH55" s="34"/>
      <c r="AI55" s="36"/>
      <c r="AJ55" s="36"/>
      <c r="AK55" s="38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10"/>
      <c r="AW55" s="10"/>
      <c r="AX55" s="2"/>
      <c r="AY55" s="2"/>
      <c r="AZ55" s="2"/>
      <c r="BA55" s="2"/>
      <c r="BB55" s="2"/>
      <c r="BC55" s="2"/>
      <c r="BD55" s="10"/>
      <c r="BE55" s="10"/>
      <c r="BF55" s="10"/>
      <c r="BG55" s="10"/>
      <c r="BH55" s="10"/>
      <c r="BI55" s="10"/>
      <c r="BJ55" s="10"/>
      <c r="BK55" s="38"/>
      <c r="BL55" s="34"/>
      <c r="BM55" s="51"/>
      <c r="BN55" s="72"/>
      <c r="BO55" s="34"/>
    </row>
    <row r="56" spans="1:92" ht="10" x14ac:dyDescent="0.2">
      <c r="A56" s="32"/>
      <c r="B56" s="34"/>
      <c r="C56" s="51"/>
      <c r="D56" s="51"/>
      <c r="E56" s="34"/>
      <c r="F56" s="32"/>
      <c r="G56" s="34"/>
      <c r="H56" s="34"/>
      <c r="I56" s="34"/>
      <c r="J56" s="55"/>
      <c r="K56" s="34"/>
      <c r="L56" s="36"/>
      <c r="M56" s="36"/>
      <c r="N56" s="36"/>
      <c r="O56" s="36"/>
      <c r="P56" s="36"/>
      <c r="Q56" s="36"/>
      <c r="R56" s="36"/>
      <c r="S56" s="36"/>
      <c r="T56" s="36"/>
      <c r="U56" s="55"/>
      <c r="V56" s="36"/>
      <c r="W56" s="36"/>
      <c r="X56" s="36"/>
      <c r="Y56" s="36"/>
      <c r="Z56" s="36"/>
      <c r="AA56" s="55"/>
      <c r="AB56" s="36"/>
      <c r="AC56" s="36"/>
      <c r="AD56" s="36"/>
      <c r="AE56" s="55"/>
      <c r="AF56" s="36"/>
      <c r="AG56" s="34"/>
      <c r="AH56" s="34"/>
      <c r="AI56" s="36"/>
      <c r="AJ56" s="36"/>
      <c r="AK56" s="38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2"/>
      <c r="AY56" s="2"/>
      <c r="AZ56" s="2"/>
      <c r="BA56" s="2"/>
      <c r="BB56" s="2"/>
      <c r="BC56" s="2"/>
      <c r="BD56" s="10"/>
      <c r="BE56" s="10"/>
      <c r="BF56" s="10"/>
      <c r="BG56" s="10"/>
      <c r="BH56" s="10"/>
      <c r="BI56" s="10"/>
      <c r="BJ56" s="10"/>
      <c r="BK56" s="38"/>
      <c r="BL56" s="34"/>
      <c r="BM56" s="51"/>
      <c r="BN56" s="72"/>
      <c r="BO56" s="34"/>
    </row>
    <row r="57" spans="1:92" ht="10" x14ac:dyDescent="0.2">
      <c r="A57" s="32"/>
      <c r="B57" s="34"/>
      <c r="C57" s="51"/>
      <c r="D57" s="51"/>
      <c r="E57" s="34"/>
      <c r="F57" s="32"/>
      <c r="G57" s="34"/>
      <c r="H57" s="34"/>
      <c r="I57" s="34"/>
      <c r="J57" s="55"/>
      <c r="K57" s="34"/>
      <c r="L57" s="36"/>
      <c r="M57" s="36"/>
      <c r="N57" s="36"/>
      <c r="O57" s="36"/>
      <c r="P57" s="36"/>
      <c r="Q57" s="36"/>
      <c r="R57" s="36"/>
      <c r="S57" s="36"/>
      <c r="T57" s="36"/>
      <c r="U57" s="55"/>
      <c r="V57" s="36"/>
      <c r="W57" s="36"/>
      <c r="X57" s="36"/>
      <c r="Y57" s="36"/>
      <c r="Z57" s="36"/>
      <c r="AA57" s="55"/>
      <c r="AB57" s="36"/>
      <c r="AC57" s="36"/>
      <c r="AD57" s="36"/>
      <c r="AE57" s="55"/>
      <c r="AF57" s="36"/>
      <c r="AG57" s="34"/>
      <c r="AH57" s="34"/>
      <c r="AI57" s="36"/>
      <c r="AJ57" s="36"/>
      <c r="AK57" s="38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2"/>
      <c r="AY57" s="2"/>
      <c r="AZ57" s="2"/>
      <c r="BA57" s="2"/>
      <c r="BB57" s="2"/>
      <c r="BC57" s="2"/>
      <c r="BD57" s="10"/>
      <c r="BE57" s="10"/>
      <c r="BF57" s="10"/>
      <c r="BG57" s="10"/>
      <c r="BH57" s="10"/>
      <c r="BI57" s="10"/>
      <c r="BJ57" s="10"/>
      <c r="BK57" s="38"/>
      <c r="BL57" s="34"/>
      <c r="BM57" s="51"/>
      <c r="BN57" s="72"/>
      <c r="BO57" s="34"/>
    </row>
    <row r="58" spans="1:92" ht="10" x14ac:dyDescent="0.2">
      <c r="A58" s="32"/>
      <c r="B58" s="34"/>
      <c r="C58" s="51"/>
      <c r="D58" s="51"/>
      <c r="E58" s="34"/>
      <c r="F58" s="32"/>
      <c r="G58" s="34"/>
      <c r="H58" s="34"/>
      <c r="I58" s="34"/>
      <c r="J58" s="55"/>
      <c r="K58" s="34"/>
      <c r="L58" s="36"/>
      <c r="M58" s="36"/>
      <c r="N58" s="36"/>
      <c r="O58" s="36"/>
      <c r="P58" s="36"/>
      <c r="Q58" s="36"/>
      <c r="R58" s="36"/>
      <c r="S58" s="36"/>
      <c r="T58" s="36"/>
      <c r="U58" s="55"/>
      <c r="V58" s="36"/>
      <c r="W58" s="36"/>
      <c r="X58" s="36"/>
      <c r="Y58" s="36"/>
      <c r="Z58" s="36"/>
      <c r="AA58" s="55"/>
      <c r="AB58" s="36"/>
      <c r="AC58" s="36"/>
      <c r="AD58" s="36"/>
      <c r="AE58" s="55"/>
      <c r="AF58" s="36"/>
      <c r="AG58" s="34"/>
      <c r="AH58" s="34"/>
      <c r="AI58" s="36"/>
      <c r="AJ58" s="36"/>
      <c r="AK58" s="38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2"/>
      <c r="AY58" s="2"/>
      <c r="AZ58" s="2"/>
      <c r="BA58" s="2"/>
      <c r="BB58" s="2"/>
      <c r="BC58" s="2"/>
      <c r="BD58" s="10"/>
      <c r="BE58" s="10"/>
      <c r="BF58" s="10"/>
      <c r="BG58" s="10"/>
      <c r="BH58" s="10"/>
      <c r="BI58" s="10"/>
      <c r="BJ58" s="10"/>
      <c r="BK58" s="38"/>
      <c r="BL58" s="34"/>
      <c r="BM58" s="51"/>
      <c r="BN58" s="72"/>
      <c r="BO58" s="34"/>
    </row>
    <row r="59" spans="1:92" ht="10" x14ac:dyDescent="0.2">
      <c r="A59" s="32"/>
      <c r="B59" s="34"/>
      <c r="C59" s="51"/>
      <c r="D59" s="51"/>
      <c r="E59" s="34"/>
      <c r="F59" s="32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8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2"/>
      <c r="AY59" s="2"/>
      <c r="AZ59" s="2"/>
      <c r="BA59" s="2"/>
      <c r="BB59" s="2"/>
      <c r="BC59" s="2"/>
      <c r="BD59" s="10"/>
      <c r="BE59" s="10"/>
      <c r="BF59" s="10"/>
      <c r="BG59" s="10"/>
      <c r="BH59" s="10"/>
      <c r="BI59" s="10"/>
      <c r="BJ59" s="10"/>
      <c r="BK59" s="38"/>
      <c r="BL59" s="34"/>
      <c r="BM59" s="51"/>
      <c r="BN59" s="72"/>
      <c r="BO59" s="34"/>
    </row>
    <row r="60" spans="1:92" ht="10" x14ac:dyDescent="0.2">
      <c r="A60" s="32"/>
      <c r="B60" s="34"/>
      <c r="C60" s="51"/>
      <c r="D60" s="51"/>
      <c r="E60" s="34"/>
      <c r="F60" s="32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8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2"/>
      <c r="AY60" s="2"/>
      <c r="AZ60" s="2"/>
      <c r="BA60" s="2"/>
      <c r="BB60" s="2"/>
      <c r="BC60" s="2"/>
      <c r="BD60" s="10"/>
      <c r="BE60" s="10"/>
      <c r="BF60" s="10"/>
      <c r="BG60" s="10"/>
      <c r="BH60" s="10"/>
      <c r="BI60" s="10"/>
      <c r="BJ60" s="10"/>
      <c r="BK60" s="38"/>
      <c r="BL60" s="34"/>
      <c r="BM60" s="51"/>
      <c r="BN60" s="72"/>
      <c r="BO60" s="34"/>
    </row>
    <row r="61" spans="1:92" ht="10" x14ac:dyDescent="0.2">
      <c r="A61" s="32"/>
      <c r="B61" s="34"/>
      <c r="C61" s="51"/>
      <c r="D61" s="51"/>
      <c r="E61" s="34"/>
      <c r="F61" s="32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8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2"/>
      <c r="AY61" s="2"/>
      <c r="AZ61" s="2"/>
      <c r="BA61" s="2"/>
      <c r="BB61" s="2"/>
      <c r="BC61" s="2"/>
      <c r="BD61" s="10"/>
      <c r="BE61" s="10"/>
      <c r="BF61" s="10"/>
      <c r="BG61" s="10"/>
      <c r="BH61" s="10"/>
      <c r="BI61" s="10"/>
      <c r="BJ61" s="10"/>
      <c r="BK61" s="38"/>
      <c r="BL61" s="34"/>
      <c r="BM61" s="51"/>
      <c r="BN61" s="72"/>
      <c r="BO61" s="34"/>
    </row>
    <row r="62" spans="1:92" ht="10" x14ac:dyDescent="0.2">
      <c r="A62" s="32"/>
      <c r="B62" s="34"/>
      <c r="C62" s="51"/>
      <c r="D62" s="51"/>
      <c r="E62" s="34"/>
      <c r="F62" s="32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8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2"/>
      <c r="AY62" s="2"/>
      <c r="AZ62" s="2"/>
      <c r="BA62" s="2"/>
      <c r="BB62" s="2"/>
      <c r="BC62" s="2"/>
      <c r="BD62" s="10"/>
      <c r="BE62" s="10"/>
      <c r="BF62" s="10"/>
      <c r="BG62" s="10"/>
      <c r="BH62" s="10"/>
      <c r="BI62" s="10"/>
      <c r="BJ62" s="10"/>
      <c r="BK62" s="38"/>
      <c r="BL62" s="34"/>
      <c r="BM62" s="51"/>
      <c r="BN62" s="72"/>
      <c r="BO62" s="34"/>
    </row>
    <row r="63" spans="1:92" ht="10" x14ac:dyDescent="0.2">
      <c r="A63" s="32"/>
      <c r="B63" s="34"/>
      <c r="C63" s="51"/>
      <c r="D63" s="51"/>
      <c r="E63" s="34"/>
      <c r="F63" s="32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8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2"/>
      <c r="AY63" s="2"/>
      <c r="AZ63" s="2"/>
      <c r="BA63" s="2"/>
      <c r="BB63" s="2"/>
      <c r="BC63" s="2"/>
      <c r="BD63" s="10"/>
      <c r="BE63" s="10"/>
      <c r="BF63" s="10"/>
      <c r="BG63" s="10"/>
      <c r="BH63" s="10"/>
      <c r="BI63" s="10"/>
      <c r="BJ63" s="10"/>
      <c r="BK63" s="38"/>
      <c r="BL63" s="34"/>
      <c r="BM63" s="51"/>
      <c r="BN63" s="72"/>
      <c r="BO63" s="34"/>
    </row>
    <row r="64" spans="1:92" ht="10" x14ac:dyDescent="0.2">
      <c r="A64" s="32"/>
      <c r="B64" s="34"/>
      <c r="C64" s="51"/>
      <c r="D64" s="51"/>
      <c r="E64" s="34"/>
      <c r="F64" s="32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8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2"/>
      <c r="AY64" s="2"/>
      <c r="AZ64" s="2"/>
      <c r="BA64" s="2"/>
      <c r="BB64" s="2"/>
      <c r="BC64" s="2"/>
      <c r="BD64" s="10"/>
      <c r="BE64" s="10"/>
      <c r="BF64" s="10"/>
      <c r="BG64" s="10"/>
      <c r="BH64" s="10"/>
      <c r="BI64" s="10"/>
      <c r="BJ64" s="10"/>
      <c r="BK64" s="38"/>
      <c r="BL64" s="34"/>
      <c r="BM64" s="51"/>
      <c r="BN64" s="72"/>
      <c r="BO64" s="34"/>
    </row>
    <row r="65" spans="1:67" ht="10" x14ac:dyDescent="0.2">
      <c r="A65" s="32"/>
      <c r="B65" s="34"/>
      <c r="C65" s="51"/>
      <c r="D65" s="51"/>
      <c r="E65" s="34"/>
      <c r="F65" s="32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8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0"/>
      <c r="BE65" s="10"/>
      <c r="BF65" s="10"/>
      <c r="BG65" s="10"/>
      <c r="BH65" s="10"/>
      <c r="BI65" s="10"/>
      <c r="BJ65" s="10"/>
      <c r="BK65" s="38"/>
      <c r="BL65" s="34"/>
      <c r="BM65" s="51"/>
      <c r="BN65" s="72"/>
      <c r="BO65" s="34"/>
    </row>
    <row r="66" spans="1:67" ht="10" x14ac:dyDescent="0.2">
      <c r="A66" s="32"/>
      <c r="B66" s="34"/>
      <c r="C66" s="51"/>
      <c r="D66" s="51"/>
      <c r="E66" s="34"/>
      <c r="F66" s="32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8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0"/>
      <c r="BE66" s="10"/>
      <c r="BF66" s="10"/>
      <c r="BG66" s="10"/>
      <c r="BH66" s="10"/>
      <c r="BI66" s="10"/>
      <c r="BJ66" s="10"/>
      <c r="BK66" s="38"/>
      <c r="BL66" s="34"/>
      <c r="BM66" s="51"/>
      <c r="BN66" s="72"/>
      <c r="BO66" s="34"/>
    </row>
    <row r="67" spans="1:67" ht="10" x14ac:dyDescent="0.2">
      <c r="A67" s="32"/>
      <c r="B67" s="34"/>
      <c r="C67" s="51"/>
      <c r="D67" s="51"/>
      <c r="E67" s="34"/>
      <c r="F67" s="32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8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0"/>
      <c r="BE67" s="10"/>
      <c r="BF67" s="10"/>
      <c r="BG67" s="10"/>
      <c r="BH67" s="10"/>
      <c r="BI67" s="10"/>
      <c r="BJ67" s="10"/>
      <c r="BK67" s="38"/>
      <c r="BL67" s="34"/>
      <c r="BM67" s="51"/>
      <c r="BN67" s="72"/>
      <c r="BO67" s="34"/>
    </row>
    <row r="68" spans="1:67" ht="10" x14ac:dyDescent="0.2">
      <c r="A68" s="32"/>
      <c r="B68" s="34"/>
      <c r="C68" s="51"/>
      <c r="D68" s="51"/>
      <c r="E68" s="34"/>
      <c r="F68" s="32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8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0"/>
      <c r="BE68" s="10"/>
      <c r="BF68" s="10"/>
      <c r="BG68" s="10"/>
      <c r="BH68" s="10"/>
      <c r="BI68" s="10"/>
      <c r="BJ68" s="10"/>
      <c r="BK68" s="38"/>
      <c r="BL68" s="34"/>
      <c r="BM68" s="51"/>
      <c r="BN68" s="72"/>
      <c r="BO68" s="34"/>
    </row>
    <row r="69" spans="1:67" ht="10" x14ac:dyDescent="0.2">
      <c r="A69" s="32"/>
      <c r="B69" s="34"/>
      <c r="C69" s="51"/>
      <c r="D69" s="51"/>
      <c r="E69" s="34"/>
      <c r="F69" s="32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8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0"/>
      <c r="BE69" s="10"/>
      <c r="BF69" s="10"/>
      <c r="BG69" s="10"/>
      <c r="BH69" s="10"/>
      <c r="BI69" s="10"/>
      <c r="BJ69" s="10"/>
      <c r="BK69" s="38"/>
      <c r="BL69" s="34"/>
      <c r="BM69" s="51"/>
      <c r="BN69" s="72"/>
      <c r="BO69" s="34"/>
    </row>
    <row r="70" spans="1:67" ht="10" x14ac:dyDescent="0.2">
      <c r="A70" s="32"/>
      <c r="B70" s="34"/>
      <c r="C70" s="51"/>
      <c r="D70" s="51"/>
      <c r="E70" s="34"/>
      <c r="F70" s="32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8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10"/>
      <c r="BE70" s="10"/>
      <c r="BF70" s="10"/>
      <c r="BG70" s="10"/>
      <c r="BH70" s="10"/>
      <c r="BI70" s="10"/>
      <c r="BJ70" s="10"/>
      <c r="BK70" s="38"/>
      <c r="BL70" s="34"/>
      <c r="BM70" s="51"/>
      <c r="BN70" s="72"/>
      <c r="BO70" s="34"/>
    </row>
    <row r="71" spans="1:67" ht="10" x14ac:dyDescent="0.2">
      <c r="A71" s="32"/>
      <c r="B71" s="34"/>
      <c r="C71" s="51"/>
      <c r="D71" s="51"/>
      <c r="E71" s="34"/>
      <c r="F71" s="32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8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0"/>
      <c r="BE71" s="10"/>
      <c r="BF71" s="10"/>
      <c r="BG71" s="10"/>
      <c r="BH71" s="10"/>
      <c r="BI71" s="10"/>
      <c r="BJ71" s="10"/>
      <c r="BK71" s="38"/>
      <c r="BL71" s="34"/>
      <c r="BM71" s="51"/>
      <c r="BN71" s="72"/>
      <c r="BO71" s="34"/>
    </row>
    <row r="72" spans="1:67" ht="10" x14ac:dyDescent="0.2">
      <c r="A72" s="32"/>
      <c r="B72" s="34"/>
      <c r="C72" s="51"/>
      <c r="D72" s="51"/>
      <c r="E72" s="34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8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0"/>
      <c r="BE72" s="10"/>
      <c r="BF72" s="10"/>
      <c r="BG72" s="10"/>
      <c r="BH72" s="10"/>
      <c r="BI72" s="10"/>
      <c r="BJ72" s="10"/>
      <c r="BK72" s="38"/>
      <c r="BL72" s="34"/>
      <c r="BM72" s="51"/>
      <c r="BN72" s="72"/>
      <c r="BO72" s="34"/>
    </row>
    <row r="73" spans="1:67" ht="10" x14ac:dyDescent="0.2">
      <c r="A73" s="32"/>
      <c r="B73" s="34"/>
      <c r="C73" s="51"/>
      <c r="D73" s="51"/>
      <c r="E73" s="34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8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0"/>
      <c r="BE73" s="10"/>
      <c r="BF73" s="10"/>
      <c r="BG73" s="10"/>
      <c r="BH73" s="10"/>
      <c r="BI73" s="10"/>
      <c r="BJ73" s="10"/>
      <c r="BK73" s="38"/>
      <c r="BL73" s="34"/>
      <c r="BM73" s="51"/>
      <c r="BN73" s="72"/>
      <c r="BO73" s="34"/>
    </row>
    <row r="74" spans="1:67" ht="10" x14ac:dyDescent="0.2">
      <c r="A74" s="32"/>
      <c r="B74" s="34"/>
      <c r="C74" s="51"/>
      <c r="D74" s="51"/>
      <c r="E74" s="34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8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0"/>
      <c r="BE74" s="10"/>
      <c r="BF74" s="10"/>
      <c r="BG74" s="10"/>
      <c r="BH74" s="10"/>
      <c r="BI74" s="10"/>
      <c r="BJ74" s="10"/>
      <c r="BK74" s="38"/>
      <c r="BL74" s="34"/>
      <c r="BM74" s="51"/>
      <c r="BN74" s="72"/>
      <c r="BO74" s="34"/>
    </row>
    <row r="75" spans="1:67" ht="10" x14ac:dyDescent="0.2">
      <c r="A75" s="32"/>
      <c r="B75" s="34"/>
      <c r="C75" s="51"/>
      <c r="D75" s="51"/>
      <c r="E75" s="34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8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0"/>
      <c r="BE75" s="10"/>
      <c r="BF75" s="10"/>
      <c r="BG75" s="10"/>
      <c r="BH75" s="10"/>
      <c r="BI75" s="10"/>
      <c r="BJ75" s="10"/>
      <c r="BK75" s="38"/>
      <c r="BL75" s="34"/>
      <c r="BM75" s="51"/>
      <c r="BN75" s="72"/>
      <c r="BO75" s="34"/>
    </row>
    <row r="76" spans="1:67" ht="10" x14ac:dyDescent="0.2">
      <c r="A76" s="32"/>
      <c r="B76" s="34"/>
      <c r="C76" s="51"/>
      <c r="D76" s="51"/>
      <c r="E76" s="34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8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0"/>
      <c r="BE76" s="10"/>
      <c r="BF76" s="10"/>
      <c r="BG76" s="10"/>
      <c r="BH76" s="10"/>
      <c r="BI76" s="10"/>
      <c r="BJ76" s="10"/>
      <c r="BK76" s="38"/>
      <c r="BL76" s="34"/>
      <c r="BM76" s="51"/>
      <c r="BN76" s="72"/>
      <c r="BO76" s="34"/>
    </row>
    <row r="77" spans="1:67" ht="10" x14ac:dyDescent="0.2">
      <c r="A77" s="32"/>
      <c r="B77" s="34"/>
      <c r="C77" s="51"/>
      <c r="D77" s="51"/>
      <c r="E77" s="34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8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0"/>
      <c r="BE77" s="10"/>
      <c r="BF77" s="10"/>
      <c r="BG77" s="10"/>
      <c r="BH77" s="10"/>
      <c r="BI77" s="10"/>
      <c r="BJ77" s="10"/>
      <c r="BK77" s="38"/>
      <c r="BL77" s="34"/>
      <c r="BM77" s="51"/>
      <c r="BN77" s="72"/>
      <c r="BO77" s="34"/>
    </row>
    <row r="78" spans="1:67" ht="10" x14ac:dyDescent="0.2">
      <c r="A78" s="32"/>
      <c r="B78" s="34"/>
      <c r="C78" s="51"/>
      <c r="D78" s="51"/>
      <c r="E78" s="34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8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0"/>
      <c r="BE78" s="10"/>
      <c r="BF78" s="10"/>
      <c r="BG78" s="10"/>
      <c r="BH78" s="10"/>
      <c r="BI78" s="10"/>
      <c r="BJ78" s="10"/>
      <c r="BK78" s="38"/>
      <c r="BL78" s="34"/>
      <c r="BM78" s="51"/>
      <c r="BN78" s="72"/>
      <c r="BO78" s="34"/>
    </row>
    <row r="79" spans="1:67" ht="10" x14ac:dyDescent="0.2">
      <c r="A79" s="32"/>
      <c r="B79" s="34"/>
      <c r="C79" s="51"/>
      <c r="D79" s="51"/>
      <c r="E79" s="34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8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0"/>
      <c r="BE79" s="10"/>
      <c r="BF79" s="10"/>
      <c r="BG79" s="10"/>
      <c r="BH79" s="10"/>
      <c r="BI79" s="10"/>
      <c r="BJ79" s="10"/>
      <c r="BK79" s="38"/>
      <c r="BL79" s="34"/>
      <c r="BM79" s="51"/>
      <c r="BN79" s="72"/>
      <c r="BO79" s="34"/>
    </row>
    <row r="80" spans="1:67" ht="10" x14ac:dyDescent="0.2">
      <c r="A80" s="32"/>
      <c r="B80" s="34"/>
      <c r="C80" s="51"/>
      <c r="D80" s="51"/>
      <c r="E80" s="34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8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0"/>
      <c r="BE80" s="10"/>
      <c r="BF80" s="10"/>
      <c r="BG80" s="10"/>
      <c r="BH80" s="10"/>
      <c r="BI80" s="10"/>
      <c r="BJ80" s="10"/>
      <c r="BK80" s="38"/>
      <c r="BL80" s="34"/>
      <c r="BM80" s="51"/>
      <c r="BN80" s="72"/>
      <c r="BO80" s="34"/>
    </row>
    <row r="81" spans="1:67" ht="10" x14ac:dyDescent="0.2">
      <c r="A81" s="32"/>
      <c r="B81" s="34"/>
      <c r="C81" s="51"/>
      <c r="D81" s="51"/>
      <c r="E81" s="34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8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0"/>
      <c r="BE81" s="10"/>
      <c r="BF81" s="10"/>
      <c r="BG81" s="10"/>
      <c r="BH81" s="10"/>
      <c r="BI81" s="10"/>
      <c r="BJ81" s="10"/>
      <c r="BK81" s="38"/>
      <c r="BL81" s="34"/>
      <c r="BM81" s="51"/>
      <c r="BN81" s="72"/>
      <c r="BO81" s="34"/>
    </row>
    <row r="82" spans="1:67" ht="10" x14ac:dyDescent="0.2">
      <c r="A82" s="32"/>
      <c r="B82" s="34"/>
      <c r="C82" s="51"/>
      <c r="D82" s="51"/>
      <c r="E82" s="34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8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10"/>
      <c r="BK82" s="38"/>
      <c r="BL82" s="34"/>
      <c r="BM82" s="51"/>
      <c r="BN82" s="72"/>
      <c r="BO82" s="34"/>
    </row>
    <row r="83" spans="1:67" ht="10" x14ac:dyDescent="0.2">
      <c r="A83" s="32"/>
      <c r="B83" s="34"/>
      <c r="C83" s="51"/>
      <c r="D83" s="51"/>
      <c r="E83" s="34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8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10"/>
      <c r="BK83" s="38"/>
      <c r="BL83" s="34"/>
      <c r="BM83" s="51"/>
      <c r="BN83" s="72"/>
      <c r="BO83" s="34"/>
    </row>
    <row r="84" spans="1:67" ht="10" x14ac:dyDescent="0.2">
      <c r="A84" s="32"/>
      <c r="B84" s="34"/>
      <c r="C84" s="51"/>
      <c r="D84" s="51"/>
      <c r="E84" s="34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8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10"/>
      <c r="BK84" s="38"/>
      <c r="BL84" s="34"/>
      <c r="BM84" s="51"/>
      <c r="BN84" s="72"/>
      <c r="BO84" s="34"/>
    </row>
    <row r="85" spans="1:67" ht="10" x14ac:dyDescent="0.2">
      <c r="A85" s="32"/>
      <c r="B85" s="34"/>
      <c r="C85" s="51"/>
      <c r="D85" s="51"/>
      <c r="E85" s="34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8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10"/>
      <c r="BK85" s="38"/>
      <c r="BL85" s="34"/>
      <c r="BM85" s="51"/>
      <c r="BN85" s="72"/>
      <c r="BO85" s="34"/>
    </row>
    <row r="86" spans="1:67" ht="10" x14ac:dyDescent="0.2">
      <c r="A86" s="32"/>
      <c r="B86" s="34"/>
      <c r="C86" s="51"/>
      <c r="D86" s="51"/>
      <c r="E86" s="34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8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10"/>
      <c r="BK86" s="38"/>
      <c r="BL86" s="34"/>
      <c r="BM86" s="51"/>
      <c r="BN86" s="72"/>
      <c r="BO86" s="34"/>
    </row>
    <row r="87" spans="1:67" ht="10" x14ac:dyDescent="0.2">
      <c r="A87" s="32"/>
      <c r="B87" s="34"/>
      <c r="C87" s="51"/>
      <c r="D87" s="51"/>
      <c r="E87" s="34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8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10"/>
      <c r="BK87" s="38"/>
      <c r="BL87" s="34"/>
      <c r="BM87" s="51"/>
      <c r="BN87" s="72"/>
      <c r="BO87" s="34"/>
    </row>
    <row r="88" spans="1:67" ht="10" x14ac:dyDescent="0.2">
      <c r="A88" s="32"/>
      <c r="B88" s="34"/>
      <c r="C88" s="51"/>
      <c r="D88" s="51"/>
      <c r="E88" s="34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8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10"/>
      <c r="BK88" s="38"/>
      <c r="BL88" s="34"/>
      <c r="BM88" s="51"/>
      <c r="BN88" s="72"/>
      <c r="BO88" s="34"/>
    </row>
    <row r="89" spans="1:67" ht="10" x14ac:dyDescent="0.2">
      <c r="A89" s="32"/>
      <c r="B89" s="34"/>
      <c r="C89" s="51"/>
      <c r="D89" s="51"/>
      <c r="E89" s="34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8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10"/>
      <c r="BK89" s="38"/>
      <c r="BL89" s="34"/>
      <c r="BM89" s="51"/>
      <c r="BN89" s="72"/>
      <c r="BO89" s="34"/>
    </row>
    <row r="90" spans="1:67" ht="10" x14ac:dyDescent="0.2">
      <c r="A90" s="32"/>
      <c r="B90" s="34"/>
      <c r="C90" s="51"/>
      <c r="D90" s="51"/>
      <c r="E90" s="34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8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10"/>
      <c r="BK90" s="38"/>
      <c r="BL90" s="34"/>
      <c r="BM90" s="51"/>
      <c r="BN90" s="72"/>
      <c r="BO90" s="34"/>
    </row>
    <row r="91" spans="1:67" ht="10" x14ac:dyDescent="0.2">
      <c r="A91" s="32"/>
      <c r="B91" s="34"/>
      <c r="C91" s="51"/>
      <c r="D91" s="51"/>
      <c r="E91" s="34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8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10"/>
      <c r="BK91" s="38"/>
      <c r="BL91" s="34"/>
      <c r="BM91" s="51"/>
      <c r="BN91" s="72"/>
      <c r="BO91" s="34"/>
    </row>
    <row r="92" spans="1:67" ht="10" x14ac:dyDescent="0.2">
      <c r="A92" s="32"/>
      <c r="B92" s="34"/>
      <c r="C92" s="51"/>
      <c r="D92" s="51"/>
      <c r="E92" s="34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8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10"/>
      <c r="BK92" s="38"/>
      <c r="BL92" s="34"/>
      <c r="BM92" s="51"/>
      <c r="BN92" s="72"/>
      <c r="BO92" s="34"/>
    </row>
    <row r="93" spans="1:67" ht="10" x14ac:dyDescent="0.2">
      <c r="A93" s="32"/>
      <c r="B93" s="34"/>
      <c r="C93" s="51"/>
      <c r="D93" s="51"/>
      <c r="E93" s="34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8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10"/>
      <c r="BK93" s="38"/>
      <c r="BL93" s="34"/>
      <c r="BM93" s="51"/>
      <c r="BN93" s="72"/>
      <c r="BO93" s="34"/>
    </row>
    <row r="94" spans="1:67" ht="10" x14ac:dyDescent="0.2">
      <c r="A94" s="32"/>
      <c r="B94" s="34"/>
      <c r="C94" s="51"/>
      <c r="D94" s="51"/>
      <c r="E94" s="34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8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10"/>
      <c r="BK94" s="38"/>
      <c r="BL94" s="34"/>
      <c r="BM94" s="51"/>
      <c r="BN94" s="72"/>
      <c r="BO94" s="34"/>
    </row>
    <row r="95" spans="1:67" ht="10" x14ac:dyDescent="0.2">
      <c r="A95" s="32"/>
      <c r="B95" s="34"/>
      <c r="C95" s="51"/>
      <c r="D95" s="51"/>
      <c r="E95" s="34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8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10"/>
      <c r="BK95" s="38"/>
      <c r="BL95" s="34"/>
      <c r="BM95" s="51"/>
      <c r="BN95" s="72"/>
      <c r="BO95" s="34"/>
    </row>
    <row r="96" spans="1:67" ht="10" x14ac:dyDescent="0.2">
      <c r="A96" s="32"/>
      <c r="B96" s="34"/>
      <c r="C96" s="51"/>
      <c r="D96" s="51"/>
      <c r="E96" s="34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8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10"/>
      <c r="BK96" s="38"/>
      <c r="BL96" s="34"/>
      <c r="BM96" s="51"/>
      <c r="BN96" s="72"/>
      <c r="BO96" s="34"/>
    </row>
    <row r="97" spans="1:67" ht="10" x14ac:dyDescent="0.2">
      <c r="A97" s="32"/>
      <c r="B97" s="34"/>
      <c r="C97" s="51"/>
      <c r="D97" s="51"/>
      <c r="E97" s="34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8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10"/>
      <c r="BK97" s="38"/>
      <c r="BL97" s="34"/>
      <c r="BM97" s="51"/>
      <c r="BN97" s="72"/>
      <c r="BO97" s="34"/>
    </row>
    <row r="98" spans="1:67" ht="10" x14ac:dyDescent="0.2">
      <c r="A98" s="32"/>
      <c r="B98" s="34"/>
      <c r="C98" s="51"/>
      <c r="D98" s="51"/>
      <c r="E98" s="34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8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10"/>
      <c r="BK98" s="38"/>
      <c r="BL98" s="34"/>
      <c r="BM98" s="51"/>
      <c r="BN98" s="72"/>
      <c r="BO98" s="34"/>
    </row>
    <row r="99" spans="1:67" ht="10" x14ac:dyDescent="0.2">
      <c r="A99" s="32"/>
      <c r="B99" s="34"/>
      <c r="C99" s="51"/>
      <c r="D99" s="51"/>
      <c r="E99" s="34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8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10"/>
      <c r="BK99" s="38"/>
      <c r="BL99" s="34"/>
      <c r="BM99" s="51"/>
      <c r="BN99" s="72"/>
      <c r="BO99" s="34"/>
    </row>
    <row r="100" spans="1:67" ht="10" x14ac:dyDescent="0.2">
      <c r="A100" s="32"/>
      <c r="B100" s="34"/>
      <c r="C100" s="51"/>
      <c r="D100" s="51"/>
      <c r="E100" s="34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8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10"/>
      <c r="BK100" s="38"/>
      <c r="BL100" s="34"/>
      <c r="BM100" s="51"/>
      <c r="BN100" s="72"/>
      <c r="BO100" s="34"/>
    </row>
    <row r="101" spans="1:67" ht="10" x14ac:dyDescent="0.2">
      <c r="A101" s="32"/>
      <c r="B101" s="34"/>
      <c r="C101" s="51"/>
      <c r="D101" s="51"/>
      <c r="E101" s="34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8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10"/>
      <c r="BK101" s="38"/>
      <c r="BL101" s="34"/>
      <c r="BM101" s="51"/>
      <c r="BN101" s="72"/>
      <c r="BO101" s="34"/>
    </row>
    <row r="102" spans="1:67" ht="10" x14ac:dyDescent="0.2">
      <c r="A102" s="32"/>
      <c r="B102" s="34"/>
      <c r="C102" s="51"/>
      <c r="D102" s="51"/>
      <c r="E102" s="34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8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10"/>
      <c r="BK102" s="38"/>
      <c r="BL102" s="34"/>
      <c r="BM102" s="51"/>
      <c r="BN102" s="72"/>
      <c r="BO102" s="34"/>
    </row>
    <row r="103" spans="1:67" ht="10" x14ac:dyDescent="0.2">
      <c r="A103" s="32"/>
      <c r="B103" s="34"/>
      <c r="C103" s="51"/>
      <c r="D103" s="51"/>
      <c r="E103" s="34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8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10"/>
      <c r="BK103" s="38"/>
      <c r="BL103" s="34"/>
      <c r="BM103" s="51"/>
      <c r="BN103" s="72"/>
      <c r="BO103" s="34"/>
    </row>
    <row r="104" spans="1:67" ht="10" x14ac:dyDescent="0.2">
      <c r="A104" s="32"/>
      <c r="B104" s="34"/>
      <c r="C104" s="51"/>
      <c r="D104" s="51"/>
      <c r="E104" s="34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8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10"/>
      <c r="BK104" s="38"/>
      <c r="BL104" s="34"/>
      <c r="BM104" s="51"/>
      <c r="BN104" s="72"/>
      <c r="BO104" s="34"/>
    </row>
    <row r="105" spans="1:67" ht="10" x14ac:dyDescent="0.2">
      <c r="A105" s="32"/>
      <c r="B105" s="34"/>
      <c r="C105" s="51"/>
      <c r="D105" s="51"/>
      <c r="E105" s="34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8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10"/>
      <c r="BK105" s="38"/>
      <c r="BL105" s="34"/>
      <c r="BM105" s="51"/>
      <c r="BN105" s="72"/>
      <c r="BO105" s="34"/>
    </row>
    <row r="106" spans="1:67" ht="10" x14ac:dyDescent="0.2">
      <c r="A106" s="32"/>
      <c r="B106" s="34"/>
      <c r="C106" s="51"/>
      <c r="D106" s="51"/>
      <c r="E106" s="34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8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10"/>
      <c r="BK106" s="38"/>
      <c r="BL106" s="34"/>
      <c r="BM106" s="51"/>
      <c r="BN106" s="72"/>
      <c r="BO106" s="34"/>
    </row>
    <row r="107" spans="1:67" ht="10" x14ac:dyDescent="0.2">
      <c r="A107" s="32"/>
      <c r="B107" s="34"/>
      <c r="C107" s="51"/>
      <c r="D107" s="51"/>
      <c r="E107" s="34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8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10"/>
      <c r="BK107" s="38"/>
      <c r="BL107" s="34"/>
      <c r="BM107" s="51"/>
      <c r="BN107" s="72"/>
      <c r="BO107" s="34"/>
    </row>
    <row r="108" spans="1:67" ht="10" x14ac:dyDescent="0.2">
      <c r="A108" s="32"/>
      <c r="B108" s="34"/>
      <c r="C108" s="51"/>
      <c r="D108" s="51"/>
      <c r="E108" s="34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8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10"/>
      <c r="BK108" s="38"/>
      <c r="BL108" s="34"/>
      <c r="BM108" s="51"/>
      <c r="BN108" s="72"/>
      <c r="BO108" s="34"/>
    </row>
    <row r="109" spans="1:67" ht="10" x14ac:dyDescent="0.2">
      <c r="A109" s="32"/>
      <c r="B109" s="34"/>
      <c r="C109" s="51"/>
      <c r="D109" s="51"/>
      <c r="E109" s="34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8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10"/>
      <c r="BK109" s="38"/>
      <c r="BL109" s="34"/>
      <c r="BM109" s="51"/>
      <c r="BN109" s="72"/>
      <c r="BO109" s="34"/>
    </row>
    <row r="110" spans="1:67" ht="10" x14ac:dyDescent="0.2">
      <c r="A110" s="32"/>
      <c r="B110" s="34"/>
      <c r="C110" s="51"/>
      <c r="D110" s="51"/>
      <c r="E110" s="34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8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10"/>
      <c r="BK110" s="38"/>
      <c r="BL110" s="34"/>
      <c r="BM110" s="51"/>
      <c r="BN110" s="72"/>
      <c r="BO110" s="34"/>
    </row>
    <row r="111" spans="1:67" ht="10" x14ac:dyDescent="0.2">
      <c r="A111" s="32"/>
      <c r="B111" s="34"/>
      <c r="C111" s="51"/>
      <c r="D111" s="51"/>
      <c r="E111" s="34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8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10"/>
      <c r="BK111" s="38"/>
      <c r="BL111" s="34"/>
      <c r="BM111" s="51"/>
      <c r="BN111" s="72"/>
      <c r="BO111" s="34"/>
    </row>
    <row r="112" spans="1:67" ht="10" x14ac:dyDescent="0.2">
      <c r="A112" s="32"/>
      <c r="B112" s="34"/>
      <c r="C112" s="51"/>
      <c r="D112" s="51"/>
      <c r="E112" s="34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8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10"/>
      <c r="BK112" s="38"/>
      <c r="BL112" s="34"/>
      <c r="BM112" s="51"/>
      <c r="BN112" s="72"/>
      <c r="BO112" s="34"/>
    </row>
    <row r="113" spans="1:67" ht="10" x14ac:dyDescent="0.2">
      <c r="A113" s="32"/>
      <c r="B113" s="34"/>
      <c r="C113" s="51"/>
      <c r="D113" s="51"/>
      <c r="E113" s="34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8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10"/>
      <c r="BK113" s="38"/>
      <c r="BL113" s="34"/>
      <c r="BM113" s="51"/>
      <c r="BN113" s="72"/>
      <c r="BO113" s="34"/>
    </row>
    <row r="114" spans="1:67" ht="10" x14ac:dyDescent="0.2">
      <c r="A114" s="32"/>
      <c r="B114" s="34"/>
      <c r="C114" s="51"/>
      <c r="D114" s="51"/>
      <c r="E114" s="34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8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10"/>
      <c r="BK114" s="38"/>
      <c r="BL114" s="34"/>
      <c r="BM114" s="51"/>
      <c r="BN114" s="72"/>
      <c r="BO114" s="34"/>
    </row>
    <row r="115" spans="1:67" ht="10" x14ac:dyDescent="0.2">
      <c r="A115" s="32"/>
      <c r="B115" s="34"/>
      <c r="C115" s="51"/>
      <c r="D115" s="51"/>
      <c r="E115" s="34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8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10"/>
      <c r="BK115" s="38"/>
      <c r="BL115" s="34"/>
      <c r="BM115" s="51"/>
      <c r="BN115" s="72"/>
      <c r="BO115" s="34"/>
    </row>
    <row r="116" spans="1:67" ht="10" x14ac:dyDescent="0.2">
      <c r="A116" s="32"/>
      <c r="B116" s="34"/>
      <c r="C116" s="51"/>
      <c r="D116" s="51"/>
      <c r="E116" s="34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8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10"/>
      <c r="BK116" s="38"/>
      <c r="BL116" s="34"/>
      <c r="BM116" s="51"/>
      <c r="BN116" s="72"/>
      <c r="BO116" s="34"/>
    </row>
    <row r="117" spans="1:67" ht="10" x14ac:dyDescent="0.2">
      <c r="A117" s="32"/>
      <c r="B117" s="34"/>
      <c r="C117" s="51"/>
      <c r="D117" s="51"/>
      <c r="E117" s="34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8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10"/>
      <c r="BK117" s="38"/>
      <c r="BL117" s="34"/>
      <c r="BM117" s="51"/>
      <c r="BN117" s="72"/>
      <c r="BO117" s="34"/>
    </row>
    <row r="118" spans="1:67" ht="10" x14ac:dyDescent="0.2">
      <c r="A118" s="32"/>
      <c r="B118" s="34"/>
      <c r="C118" s="51"/>
      <c r="D118" s="51"/>
      <c r="E118" s="34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8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10"/>
      <c r="BK118" s="38"/>
      <c r="BL118" s="34"/>
      <c r="BM118" s="51"/>
      <c r="BN118" s="72"/>
      <c r="BO118" s="34"/>
    </row>
    <row r="119" spans="1:67" ht="10" x14ac:dyDescent="0.2">
      <c r="A119" s="32"/>
      <c r="B119" s="34"/>
      <c r="C119" s="51"/>
      <c r="D119" s="51"/>
      <c r="E119" s="34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8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10"/>
      <c r="BK119" s="38"/>
      <c r="BL119" s="34"/>
      <c r="BM119" s="51"/>
      <c r="BN119" s="72"/>
      <c r="BO119" s="34"/>
    </row>
    <row r="120" spans="1:67" ht="10" x14ac:dyDescent="0.2">
      <c r="A120" s="32"/>
      <c r="B120" s="34"/>
      <c r="C120" s="51"/>
      <c r="D120" s="51"/>
      <c r="E120" s="34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8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10"/>
      <c r="BK120" s="38"/>
      <c r="BL120" s="34"/>
      <c r="BM120" s="51"/>
      <c r="BN120" s="72"/>
      <c r="BO120" s="34"/>
    </row>
    <row r="121" spans="1:67" ht="10" x14ac:dyDescent="0.2">
      <c r="A121" s="32"/>
      <c r="B121" s="34"/>
      <c r="C121" s="51"/>
      <c r="D121" s="51"/>
      <c r="E121" s="34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8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10"/>
      <c r="BK121" s="38"/>
      <c r="BL121" s="34"/>
      <c r="BM121" s="51"/>
      <c r="BN121" s="72"/>
      <c r="BO121" s="34"/>
    </row>
    <row r="122" spans="1:67" ht="10" x14ac:dyDescent="0.2">
      <c r="A122" s="32"/>
      <c r="B122" s="34"/>
      <c r="C122" s="51"/>
      <c r="D122" s="51"/>
      <c r="E122" s="34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8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10"/>
      <c r="BK122" s="38"/>
      <c r="BL122" s="34"/>
      <c r="BM122" s="51"/>
      <c r="BN122" s="72"/>
      <c r="BO122" s="34"/>
    </row>
    <row r="123" spans="1:67" ht="10" x14ac:dyDescent="0.2">
      <c r="A123" s="32"/>
      <c r="B123" s="34"/>
      <c r="C123" s="51"/>
      <c r="D123" s="51"/>
      <c r="E123" s="34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8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10"/>
      <c r="BK123" s="38"/>
      <c r="BL123" s="34"/>
      <c r="BM123" s="51"/>
      <c r="BN123" s="72"/>
      <c r="BO123" s="34"/>
    </row>
    <row r="124" spans="1:67" ht="10" x14ac:dyDescent="0.2">
      <c r="A124" s="32"/>
      <c r="B124" s="34"/>
      <c r="C124" s="51"/>
      <c r="D124" s="51"/>
      <c r="E124" s="34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8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10"/>
      <c r="BK124" s="38"/>
      <c r="BL124" s="34"/>
      <c r="BM124" s="51"/>
      <c r="BN124" s="72"/>
      <c r="BO124" s="34"/>
    </row>
    <row r="125" spans="1:67" ht="10" x14ac:dyDescent="0.2">
      <c r="A125" s="32"/>
      <c r="B125" s="34"/>
      <c r="C125" s="51"/>
      <c r="D125" s="51"/>
      <c r="E125" s="34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8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10"/>
      <c r="BK125" s="38"/>
      <c r="BL125" s="34"/>
      <c r="BM125" s="51"/>
      <c r="BN125" s="72"/>
      <c r="BO125" s="34"/>
    </row>
    <row r="126" spans="1:67" ht="10" x14ac:dyDescent="0.2">
      <c r="A126" s="32"/>
      <c r="B126" s="34"/>
      <c r="C126" s="51"/>
      <c r="D126" s="51"/>
      <c r="E126" s="34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8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10"/>
      <c r="BK126" s="38"/>
      <c r="BL126" s="34"/>
      <c r="BM126" s="51"/>
      <c r="BN126" s="72"/>
      <c r="BO126" s="34"/>
    </row>
    <row r="127" spans="1:67" ht="10" x14ac:dyDescent="0.2">
      <c r="A127" s="32"/>
      <c r="B127" s="34"/>
      <c r="C127" s="51"/>
      <c r="D127" s="51"/>
      <c r="E127" s="34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8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10"/>
      <c r="BK127" s="38"/>
      <c r="BL127" s="34"/>
      <c r="BM127" s="51"/>
      <c r="BN127" s="72"/>
      <c r="BO127" s="34"/>
    </row>
    <row r="128" spans="1:67" ht="10" x14ac:dyDescent="0.2">
      <c r="A128" s="32"/>
      <c r="B128" s="34"/>
      <c r="C128" s="51"/>
      <c r="D128" s="51"/>
      <c r="E128" s="34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8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10"/>
      <c r="BK128" s="38"/>
      <c r="BL128" s="34"/>
      <c r="BM128" s="51"/>
      <c r="BN128" s="72"/>
      <c r="BO128" s="34"/>
    </row>
    <row r="129" spans="1:67" ht="10" x14ac:dyDescent="0.2">
      <c r="A129" s="32"/>
      <c r="B129" s="34"/>
      <c r="C129" s="51"/>
      <c r="D129" s="51"/>
      <c r="E129" s="34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8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10"/>
      <c r="BK129" s="38"/>
      <c r="BL129" s="34"/>
      <c r="BM129" s="51"/>
      <c r="BN129" s="72"/>
      <c r="BO129" s="34"/>
    </row>
    <row r="130" spans="1:67" ht="10" x14ac:dyDescent="0.2">
      <c r="A130" s="32"/>
      <c r="B130" s="34"/>
      <c r="C130" s="51"/>
      <c r="D130" s="51"/>
      <c r="E130" s="34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8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10"/>
      <c r="BK130" s="38"/>
      <c r="BL130" s="34"/>
      <c r="BM130" s="51"/>
      <c r="BN130" s="72"/>
      <c r="BO130" s="34"/>
    </row>
    <row r="131" spans="1:67" ht="10" x14ac:dyDescent="0.2">
      <c r="A131" s="32"/>
      <c r="B131" s="34"/>
      <c r="C131" s="51"/>
      <c r="D131" s="51"/>
      <c r="E131" s="34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8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10"/>
      <c r="BK131" s="38"/>
      <c r="BL131" s="34"/>
      <c r="BM131" s="51"/>
      <c r="BN131" s="72"/>
      <c r="BO131" s="34"/>
    </row>
    <row r="132" spans="1:67" ht="10" x14ac:dyDescent="0.2">
      <c r="A132" s="32"/>
      <c r="B132" s="34"/>
      <c r="C132" s="51"/>
      <c r="D132" s="51"/>
      <c r="E132" s="34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8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10"/>
      <c r="BK132" s="38"/>
      <c r="BL132" s="34"/>
      <c r="BM132" s="51"/>
      <c r="BN132" s="72"/>
      <c r="BO132" s="34"/>
    </row>
    <row r="133" spans="1:67" ht="10" x14ac:dyDescent="0.2">
      <c r="A133" s="32"/>
      <c r="B133" s="34"/>
      <c r="C133" s="51"/>
      <c r="D133" s="51"/>
      <c r="E133" s="34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8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10"/>
      <c r="BK133" s="38"/>
      <c r="BL133" s="34"/>
      <c r="BM133" s="51"/>
      <c r="BN133" s="72"/>
      <c r="BO133" s="34"/>
    </row>
    <row r="134" spans="1:67" ht="10" x14ac:dyDescent="0.2">
      <c r="A134" s="32"/>
      <c r="B134" s="34"/>
      <c r="C134" s="51"/>
      <c r="D134" s="51"/>
      <c r="E134" s="34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8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10"/>
      <c r="BK134" s="38"/>
      <c r="BL134" s="34"/>
      <c r="BM134" s="51"/>
      <c r="BN134" s="72"/>
      <c r="BO134" s="34"/>
    </row>
    <row r="135" spans="1:67" ht="10" x14ac:dyDescent="0.2">
      <c r="A135" s="32"/>
      <c r="B135" s="34"/>
      <c r="C135" s="51"/>
      <c r="D135" s="51"/>
      <c r="E135" s="34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8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10"/>
      <c r="BK135" s="38"/>
      <c r="BL135" s="34"/>
      <c r="BM135" s="51"/>
      <c r="BN135" s="72"/>
      <c r="BO135" s="34"/>
    </row>
    <row r="136" spans="1:67" ht="10" x14ac:dyDescent="0.2">
      <c r="A136" s="32"/>
      <c r="B136" s="34"/>
      <c r="C136" s="51"/>
      <c r="D136" s="51"/>
      <c r="E136" s="34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8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10"/>
      <c r="BK136" s="38"/>
      <c r="BL136" s="34"/>
      <c r="BM136" s="51"/>
      <c r="BN136" s="72"/>
      <c r="BO136" s="34"/>
    </row>
    <row r="137" spans="1:67" ht="10" x14ac:dyDescent="0.2">
      <c r="A137" s="32"/>
      <c r="B137" s="34"/>
      <c r="C137" s="51"/>
      <c r="D137" s="51"/>
      <c r="E137" s="34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8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10"/>
      <c r="BK137" s="38"/>
      <c r="BL137" s="34"/>
      <c r="BM137" s="51"/>
      <c r="BN137" s="72"/>
      <c r="BO137" s="34"/>
    </row>
    <row r="138" spans="1:67" ht="10" x14ac:dyDescent="0.2">
      <c r="A138" s="32"/>
      <c r="B138" s="34"/>
      <c r="C138" s="51"/>
      <c r="D138" s="51"/>
      <c r="E138" s="34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8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10"/>
      <c r="BK138" s="38"/>
      <c r="BL138" s="34"/>
      <c r="BM138" s="51"/>
      <c r="BN138" s="72"/>
      <c r="BO138" s="34"/>
    </row>
    <row r="139" spans="1:67" ht="10" x14ac:dyDescent="0.2">
      <c r="A139" s="32"/>
      <c r="B139" s="34"/>
      <c r="C139" s="51"/>
      <c r="D139" s="51"/>
      <c r="E139" s="34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8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10"/>
      <c r="BK139" s="38"/>
      <c r="BL139" s="34"/>
      <c r="BM139" s="51"/>
      <c r="BN139" s="72"/>
      <c r="BO139" s="34"/>
    </row>
    <row r="140" spans="1:67" ht="10" x14ac:dyDescent="0.2">
      <c r="A140" s="32"/>
      <c r="B140" s="34"/>
      <c r="C140" s="51"/>
      <c r="D140" s="51"/>
      <c r="E140" s="34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8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10"/>
      <c r="BK140" s="38"/>
      <c r="BL140" s="34"/>
      <c r="BM140" s="51"/>
      <c r="BN140" s="72"/>
      <c r="BO140" s="34"/>
    </row>
    <row r="141" spans="1:67" ht="10" x14ac:dyDescent="0.2">
      <c r="A141" s="32"/>
      <c r="B141" s="34"/>
      <c r="C141" s="51"/>
      <c r="D141" s="51"/>
      <c r="E141" s="34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8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10"/>
      <c r="BK141" s="38"/>
      <c r="BL141" s="34"/>
      <c r="BM141" s="51"/>
      <c r="BN141" s="72"/>
      <c r="BO141" s="34"/>
    </row>
    <row r="142" spans="1:67" ht="10" x14ac:dyDescent="0.2">
      <c r="A142" s="32"/>
      <c r="B142" s="34"/>
      <c r="C142" s="51"/>
      <c r="D142" s="51"/>
      <c r="E142" s="34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8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10"/>
      <c r="BK142" s="38"/>
      <c r="BL142" s="34"/>
      <c r="BM142" s="51"/>
      <c r="BN142" s="72"/>
      <c r="BO142" s="34"/>
    </row>
    <row r="143" spans="1:67" ht="10" x14ac:dyDescent="0.2">
      <c r="A143" s="32"/>
      <c r="B143" s="34"/>
      <c r="C143" s="51"/>
      <c r="D143" s="51"/>
      <c r="E143" s="34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8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10"/>
      <c r="BK143" s="38"/>
      <c r="BL143" s="34"/>
      <c r="BM143" s="51"/>
      <c r="BN143" s="72"/>
      <c r="BO143" s="34"/>
    </row>
    <row r="144" spans="1:67" ht="10" x14ac:dyDescent="0.2">
      <c r="A144" s="32"/>
      <c r="B144" s="34"/>
      <c r="C144" s="51"/>
      <c r="D144" s="51"/>
      <c r="E144" s="34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8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10"/>
      <c r="BK144" s="38"/>
      <c r="BL144" s="34"/>
      <c r="BM144" s="51"/>
      <c r="BN144" s="72"/>
      <c r="BO144" s="34"/>
    </row>
    <row r="145" spans="1:67" ht="10" x14ac:dyDescent="0.2">
      <c r="A145" s="32"/>
      <c r="B145" s="34"/>
      <c r="C145" s="51"/>
      <c r="D145" s="51"/>
      <c r="E145" s="34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8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10"/>
      <c r="BK145" s="38"/>
      <c r="BL145" s="34"/>
      <c r="BM145" s="51"/>
      <c r="BN145" s="72"/>
      <c r="BO145" s="34"/>
    </row>
    <row r="146" spans="1:67" ht="10" x14ac:dyDescent="0.2">
      <c r="A146" s="32"/>
      <c r="B146" s="34"/>
      <c r="C146" s="51"/>
      <c r="D146" s="51"/>
      <c r="E146" s="34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8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10"/>
      <c r="BK146" s="38"/>
      <c r="BL146" s="34"/>
      <c r="BM146" s="51"/>
      <c r="BN146" s="72"/>
      <c r="BO146" s="34"/>
    </row>
    <row r="147" spans="1:67" ht="10" x14ac:dyDescent="0.2">
      <c r="A147" s="32"/>
      <c r="B147" s="34"/>
      <c r="C147" s="51"/>
      <c r="D147" s="51"/>
      <c r="E147" s="34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8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10"/>
      <c r="BK147" s="38"/>
      <c r="BL147" s="34"/>
      <c r="BM147" s="51"/>
      <c r="BN147" s="72"/>
      <c r="BO147" s="34"/>
    </row>
    <row r="148" spans="1:67" ht="10" x14ac:dyDescent="0.2">
      <c r="A148" s="32"/>
      <c r="B148" s="34"/>
      <c r="C148" s="51"/>
      <c r="D148" s="51"/>
      <c r="E148" s="34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8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10"/>
      <c r="BK148" s="38"/>
      <c r="BL148" s="34"/>
      <c r="BM148" s="51"/>
      <c r="BN148" s="72"/>
      <c r="BO148" s="34"/>
    </row>
    <row r="149" spans="1:67" ht="10" x14ac:dyDescent="0.2">
      <c r="A149" s="32"/>
      <c r="B149" s="34"/>
      <c r="C149" s="51"/>
      <c r="D149" s="51"/>
      <c r="E149" s="34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8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10"/>
      <c r="BK149" s="38"/>
      <c r="BL149" s="34"/>
      <c r="BM149" s="51"/>
      <c r="BN149" s="72"/>
      <c r="BO149" s="34"/>
    </row>
    <row r="150" spans="1:67" ht="10" x14ac:dyDescent="0.2">
      <c r="A150" s="32"/>
      <c r="B150" s="34"/>
      <c r="C150" s="51"/>
      <c r="D150" s="51"/>
      <c r="E150" s="34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8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10"/>
      <c r="BK150" s="38"/>
      <c r="BL150" s="34"/>
      <c r="BM150" s="51"/>
      <c r="BN150" s="72"/>
      <c r="BO150" s="34"/>
    </row>
    <row r="151" spans="1:67" ht="10" x14ac:dyDescent="0.2">
      <c r="A151" s="32"/>
      <c r="B151" s="34"/>
      <c r="C151" s="51"/>
      <c r="D151" s="51"/>
      <c r="E151" s="34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8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10"/>
      <c r="BK151" s="38"/>
      <c r="BL151" s="34"/>
      <c r="BM151" s="51"/>
      <c r="BN151" s="72"/>
      <c r="BO151" s="34"/>
    </row>
    <row r="152" spans="1:67" ht="10" x14ac:dyDescent="0.2">
      <c r="A152" s="32"/>
      <c r="B152" s="34"/>
      <c r="C152" s="51"/>
      <c r="D152" s="51"/>
      <c r="E152" s="34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8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10"/>
      <c r="BK152" s="38"/>
      <c r="BL152" s="34"/>
      <c r="BM152" s="51"/>
      <c r="BN152" s="72"/>
      <c r="BO152" s="34"/>
    </row>
    <row r="153" spans="1:67" ht="10" x14ac:dyDescent="0.2">
      <c r="A153" s="32"/>
      <c r="B153" s="34"/>
      <c r="C153" s="51"/>
      <c r="D153" s="51"/>
      <c r="E153" s="34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8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10"/>
      <c r="BK153" s="38"/>
      <c r="BL153" s="34"/>
      <c r="BM153" s="51"/>
      <c r="BN153" s="72"/>
      <c r="BO153" s="34"/>
    </row>
    <row r="154" spans="1:67" ht="10" x14ac:dyDescent="0.2">
      <c r="A154" s="32"/>
      <c r="B154" s="34"/>
      <c r="C154" s="51"/>
      <c r="D154" s="51"/>
      <c r="E154" s="34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8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10"/>
      <c r="BK154" s="38"/>
      <c r="BL154" s="34"/>
      <c r="BM154" s="51"/>
      <c r="BN154" s="72"/>
      <c r="BO154" s="34"/>
    </row>
    <row r="155" spans="1:67" ht="10" x14ac:dyDescent="0.2">
      <c r="A155" s="32"/>
      <c r="B155" s="34"/>
      <c r="C155" s="51"/>
      <c r="D155" s="51"/>
      <c r="E155" s="34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8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10"/>
      <c r="BK155" s="38"/>
      <c r="BL155" s="34"/>
      <c r="BM155" s="51"/>
      <c r="BN155" s="72"/>
      <c r="BO155" s="34"/>
    </row>
    <row r="156" spans="1:67" ht="10" x14ac:dyDescent="0.2">
      <c r="A156" s="32"/>
      <c r="B156" s="34"/>
      <c r="C156" s="51"/>
      <c r="D156" s="51"/>
      <c r="E156" s="34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8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10"/>
      <c r="BK156" s="38"/>
      <c r="BL156" s="34"/>
      <c r="BM156" s="51"/>
      <c r="BN156" s="72"/>
      <c r="BO156" s="34"/>
    </row>
    <row r="157" spans="1:67" ht="10" x14ac:dyDescent="0.2">
      <c r="A157" s="32"/>
      <c r="B157" s="34"/>
      <c r="C157" s="51"/>
      <c r="D157" s="51"/>
      <c r="E157" s="34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8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10"/>
      <c r="BK157" s="38"/>
      <c r="BL157" s="34"/>
      <c r="BM157" s="51"/>
      <c r="BN157" s="72"/>
      <c r="BO157" s="34"/>
    </row>
    <row r="158" spans="1:67" ht="10" x14ac:dyDescent="0.2">
      <c r="A158" s="32"/>
      <c r="B158" s="34"/>
      <c r="C158" s="51"/>
      <c r="D158" s="51"/>
      <c r="E158" s="34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8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10"/>
      <c r="BK158" s="38"/>
      <c r="BL158" s="34"/>
      <c r="BM158" s="51"/>
      <c r="BN158" s="72"/>
      <c r="BO158" s="34"/>
    </row>
    <row r="159" spans="1:67" ht="10" x14ac:dyDescent="0.2">
      <c r="A159" s="32"/>
      <c r="B159" s="34"/>
      <c r="C159" s="51"/>
      <c r="D159" s="51"/>
      <c r="E159" s="34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8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10"/>
      <c r="BK159" s="38"/>
      <c r="BL159" s="34"/>
      <c r="BM159" s="51"/>
      <c r="BN159" s="72"/>
      <c r="BO159" s="34"/>
    </row>
    <row r="160" spans="1:67" ht="10" x14ac:dyDescent="0.2">
      <c r="A160" s="32"/>
      <c r="B160" s="34"/>
      <c r="C160" s="51"/>
      <c r="D160" s="51"/>
      <c r="E160" s="34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8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10"/>
      <c r="BK160" s="38"/>
      <c r="BL160" s="34"/>
      <c r="BM160" s="51"/>
      <c r="BN160" s="72"/>
      <c r="BO160" s="34"/>
    </row>
    <row r="161" spans="1:67" ht="10" x14ac:dyDescent="0.2">
      <c r="A161" s="32"/>
      <c r="B161" s="34"/>
      <c r="C161" s="51"/>
      <c r="D161" s="51"/>
      <c r="E161" s="34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8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10"/>
      <c r="BK161" s="38"/>
      <c r="BL161" s="34"/>
      <c r="BM161" s="51"/>
      <c r="BN161" s="72"/>
      <c r="BO161" s="34"/>
    </row>
    <row r="162" spans="1:67" ht="10" x14ac:dyDescent="0.2">
      <c r="A162" s="32"/>
      <c r="B162" s="34"/>
      <c r="C162" s="51"/>
      <c r="D162" s="51"/>
      <c r="E162" s="34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8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10"/>
      <c r="BK162" s="38"/>
      <c r="BL162" s="34"/>
      <c r="BM162" s="51"/>
      <c r="BN162" s="72"/>
      <c r="BO162" s="34"/>
    </row>
    <row r="163" spans="1:67" ht="10" x14ac:dyDescent="0.2">
      <c r="A163" s="32"/>
      <c r="B163" s="34"/>
      <c r="C163" s="51"/>
      <c r="D163" s="51"/>
      <c r="E163" s="34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8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10"/>
      <c r="BK163" s="38"/>
      <c r="BL163" s="34"/>
      <c r="BM163" s="51"/>
      <c r="BN163" s="72"/>
      <c r="BO163" s="34"/>
    </row>
    <row r="164" spans="1:67" ht="10" x14ac:dyDescent="0.2">
      <c r="A164" s="32"/>
      <c r="B164" s="34"/>
      <c r="C164" s="51"/>
      <c r="D164" s="51"/>
      <c r="E164" s="34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8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10"/>
      <c r="BK164" s="38"/>
      <c r="BL164" s="34"/>
      <c r="BM164" s="51"/>
      <c r="BN164" s="72"/>
      <c r="BO164" s="34"/>
    </row>
    <row r="165" spans="1:67" ht="10" x14ac:dyDescent="0.2">
      <c r="A165" s="32"/>
      <c r="B165" s="34"/>
      <c r="C165" s="51"/>
      <c r="D165" s="51"/>
      <c r="E165" s="34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8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10"/>
      <c r="BK165" s="38"/>
      <c r="BL165" s="34"/>
      <c r="BM165" s="51"/>
      <c r="BN165" s="72"/>
      <c r="BO165" s="34"/>
    </row>
    <row r="166" spans="1:67" ht="10" x14ac:dyDescent="0.2">
      <c r="A166" s="32"/>
      <c r="B166" s="34"/>
      <c r="C166" s="51"/>
      <c r="D166" s="51"/>
      <c r="E166" s="34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8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10"/>
      <c r="BK166" s="38"/>
      <c r="BL166" s="34"/>
      <c r="BM166" s="51"/>
      <c r="BN166" s="72"/>
      <c r="BO166" s="34"/>
    </row>
    <row r="167" spans="1:67" ht="10" x14ac:dyDescent="0.2">
      <c r="A167" s="32"/>
      <c r="B167" s="34"/>
      <c r="C167" s="51"/>
      <c r="D167" s="51"/>
      <c r="E167" s="34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8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10"/>
      <c r="BK167" s="38"/>
      <c r="BL167" s="34"/>
      <c r="BM167" s="51"/>
      <c r="BN167" s="72"/>
      <c r="BO167" s="34"/>
    </row>
    <row r="168" spans="1:67" ht="10" x14ac:dyDescent="0.2">
      <c r="A168" s="32"/>
      <c r="B168" s="34"/>
      <c r="C168" s="51"/>
      <c r="D168" s="51"/>
      <c r="E168" s="34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8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10"/>
      <c r="BK168" s="38"/>
      <c r="BL168" s="34"/>
      <c r="BM168" s="51"/>
      <c r="BN168" s="72"/>
      <c r="BO168" s="34"/>
    </row>
    <row r="169" spans="1:67" ht="10" x14ac:dyDescent="0.2">
      <c r="A169" s="32"/>
      <c r="B169" s="34"/>
      <c r="C169" s="51"/>
      <c r="D169" s="51"/>
      <c r="E169" s="34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8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10"/>
      <c r="BK169" s="38"/>
      <c r="BL169" s="34"/>
      <c r="BM169" s="51"/>
      <c r="BN169" s="72"/>
      <c r="BO169" s="34"/>
    </row>
    <row r="170" spans="1:67" ht="10" x14ac:dyDescent="0.2">
      <c r="A170" s="32"/>
      <c r="B170" s="34"/>
      <c r="C170" s="51"/>
      <c r="D170" s="51"/>
      <c r="E170" s="34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8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10"/>
      <c r="BK170" s="38"/>
      <c r="BL170" s="34"/>
      <c r="BM170" s="51"/>
      <c r="BN170" s="72"/>
      <c r="BO170" s="34"/>
    </row>
    <row r="171" spans="1:67" ht="10" x14ac:dyDescent="0.2">
      <c r="A171" s="32"/>
      <c r="B171" s="34"/>
      <c r="C171" s="51"/>
      <c r="D171" s="51"/>
      <c r="E171" s="34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8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10"/>
      <c r="BK171" s="38"/>
      <c r="BL171" s="34"/>
      <c r="BM171" s="51"/>
      <c r="BN171" s="72"/>
      <c r="BO171" s="34"/>
    </row>
    <row r="172" spans="1:67" ht="10" x14ac:dyDescent="0.2">
      <c r="A172" s="32"/>
      <c r="B172" s="34"/>
      <c r="C172" s="51"/>
      <c r="D172" s="51"/>
      <c r="E172" s="34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8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10"/>
      <c r="BK172" s="38"/>
      <c r="BL172" s="34"/>
      <c r="BM172" s="51"/>
      <c r="BN172" s="72"/>
      <c r="BO172" s="34"/>
    </row>
    <row r="173" spans="1:67" ht="10" x14ac:dyDescent="0.2">
      <c r="A173" s="32"/>
      <c r="B173" s="34"/>
      <c r="C173" s="51"/>
      <c r="D173" s="51"/>
      <c r="E173" s="34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8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10"/>
      <c r="BK173" s="38"/>
      <c r="BL173" s="34"/>
      <c r="BM173" s="51"/>
      <c r="BN173" s="72"/>
      <c r="BO173" s="34"/>
    </row>
    <row r="174" spans="1:67" ht="10" x14ac:dyDescent="0.2">
      <c r="A174" s="32"/>
      <c r="B174" s="34"/>
      <c r="C174" s="51"/>
      <c r="D174" s="51"/>
      <c r="E174" s="34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8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10"/>
      <c r="BK174" s="38"/>
      <c r="BL174" s="34"/>
      <c r="BM174" s="51"/>
      <c r="BN174" s="72"/>
      <c r="BO174" s="34"/>
    </row>
    <row r="175" spans="1:67" ht="10" x14ac:dyDescent="0.2">
      <c r="A175" s="32"/>
      <c r="B175" s="34"/>
      <c r="C175" s="51"/>
      <c r="D175" s="51"/>
      <c r="E175" s="34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8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10"/>
      <c r="BK175" s="38"/>
      <c r="BL175" s="34"/>
      <c r="BM175" s="51"/>
      <c r="BN175" s="72"/>
      <c r="BO175" s="34"/>
    </row>
    <row r="176" spans="1:67" ht="10" x14ac:dyDescent="0.2">
      <c r="A176" s="32"/>
      <c r="B176" s="34"/>
      <c r="C176" s="51"/>
      <c r="D176" s="51"/>
      <c r="E176" s="34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8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10"/>
      <c r="BK176" s="38"/>
      <c r="BL176" s="34"/>
      <c r="BM176" s="51"/>
      <c r="BN176" s="72"/>
      <c r="BO176" s="34"/>
    </row>
    <row r="177" spans="1:67" ht="10" x14ac:dyDescent="0.2">
      <c r="A177" s="32"/>
      <c r="B177" s="34"/>
      <c r="C177" s="51"/>
      <c r="D177" s="51"/>
      <c r="E177" s="34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8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10"/>
      <c r="BK177" s="38"/>
      <c r="BL177" s="34"/>
      <c r="BM177" s="51"/>
      <c r="BN177" s="72"/>
      <c r="BO177" s="34"/>
    </row>
    <row r="178" spans="1:67" ht="10" x14ac:dyDescent="0.2">
      <c r="A178" s="32"/>
      <c r="B178" s="34"/>
      <c r="C178" s="51"/>
      <c r="D178" s="51"/>
      <c r="E178" s="34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8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10"/>
      <c r="BK178" s="38"/>
      <c r="BL178" s="34"/>
      <c r="BM178" s="51"/>
      <c r="BN178" s="72"/>
      <c r="BO178" s="34"/>
    </row>
    <row r="179" spans="1:67" ht="10" x14ac:dyDescent="0.2">
      <c r="A179" s="32"/>
      <c r="B179" s="34"/>
      <c r="C179" s="51"/>
      <c r="D179" s="51"/>
      <c r="E179" s="34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8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10"/>
      <c r="BK179" s="38"/>
      <c r="BL179" s="34"/>
      <c r="BM179" s="51"/>
      <c r="BN179" s="72"/>
      <c r="BO179" s="34"/>
    </row>
    <row r="180" spans="1:67" ht="10" x14ac:dyDescent="0.2">
      <c r="A180" s="32"/>
      <c r="B180" s="34"/>
      <c r="C180" s="51"/>
      <c r="D180" s="51"/>
      <c r="E180" s="34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8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10"/>
      <c r="BK180" s="38"/>
      <c r="BL180" s="34"/>
      <c r="BM180" s="51"/>
      <c r="BN180" s="72"/>
      <c r="BO180" s="34"/>
    </row>
    <row r="181" spans="1:67" ht="10" x14ac:dyDescent="0.2">
      <c r="A181" s="32"/>
      <c r="B181" s="34"/>
      <c r="C181" s="51"/>
      <c r="D181" s="51"/>
      <c r="E181" s="34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8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10"/>
      <c r="BK181" s="38"/>
      <c r="BL181" s="34"/>
      <c r="BM181" s="51"/>
      <c r="BN181" s="72"/>
      <c r="BO181" s="34"/>
    </row>
    <row r="182" spans="1:67" ht="10" x14ac:dyDescent="0.2">
      <c r="A182" s="32"/>
      <c r="B182" s="34"/>
      <c r="C182" s="51"/>
      <c r="D182" s="51"/>
      <c r="E182" s="34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8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10"/>
      <c r="BK182" s="38"/>
      <c r="BL182" s="34"/>
      <c r="BM182" s="51"/>
      <c r="BN182" s="72"/>
      <c r="BO182" s="34"/>
    </row>
    <row r="183" spans="1:67" ht="10" x14ac:dyDescent="0.2">
      <c r="A183" s="32"/>
      <c r="B183" s="34"/>
      <c r="C183" s="51"/>
      <c r="D183" s="51"/>
      <c r="E183" s="34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8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10"/>
      <c r="BK183" s="38"/>
      <c r="BL183" s="34"/>
      <c r="BM183" s="51"/>
      <c r="BN183" s="72"/>
      <c r="BO183" s="34"/>
    </row>
    <row r="184" spans="1:67" ht="10" x14ac:dyDescent="0.2">
      <c r="A184" s="32"/>
      <c r="B184" s="34"/>
      <c r="C184" s="51"/>
      <c r="D184" s="51"/>
      <c r="E184" s="34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8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10"/>
      <c r="BK184" s="38"/>
      <c r="BL184" s="34"/>
      <c r="BM184" s="51"/>
      <c r="BN184" s="72"/>
      <c r="BO184" s="34"/>
    </row>
    <row r="185" spans="1:67" ht="10" x14ac:dyDescent="0.2">
      <c r="A185" s="32"/>
      <c r="B185" s="34"/>
      <c r="C185" s="51"/>
      <c r="D185" s="51"/>
      <c r="E185" s="34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8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10"/>
      <c r="BK185" s="38"/>
      <c r="BL185" s="34"/>
      <c r="BM185" s="51"/>
      <c r="BN185" s="72"/>
      <c r="BO185" s="34"/>
    </row>
    <row r="186" spans="1:67" ht="10" x14ac:dyDescent="0.2">
      <c r="A186" s="32"/>
      <c r="B186" s="34"/>
      <c r="C186" s="51"/>
      <c r="D186" s="51"/>
      <c r="E186" s="34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8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10"/>
      <c r="BK186" s="38"/>
      <c r="BL186" s="34"/>
      <c r="BM186" s="51"/>
      <c r="BN186" s="72"/>
      <c r="BO186" s="34"/>
    </row>
    <row r="187" spans="1:67" ht="10" x14ac:dyDescent="0.2">
      <c r="A187" s="32"/>
      <c r="B187" s="34"/>
      <c r="C187" s="51"/>
      <c r="D187" s="51"/>
      <c r="E187" s="34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8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10"/>
      <c r="BK187" s="38"/>
      <c r="BL187" s="34"/>
      <c r="BM187" s="51"/>
      <c r="BN187" s="72"/>
      <c r="BO187" s="34"/>
    </row>
    <row r="188" spans="1:67" ht="10" x14ac:dyDescent="0.2">
      <c r="A188" s="32"/>
      <c r="B188" s="34"/>
      <c r="C188" s="51"/>
      <c r="D188" s="51"/>
      <c r="E188" s="34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8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10"/>
      <c r="BK188" s="38"/>
      <c r="BL188" s="34"/>
      <c r="BM188" s="51"/>
      <c r="BN188" s="72"/>
      <c r="BO188" s="34"/>
    </row>
    <row r="189" spans="1:67" ht="10" x14ac:dyDescent="0.2">
      <c r="A189" s="32"/>
      <c r="B189" s="34"/>
      <c r="C189" s="51"/>
      <c r="D189" s="51"/>
      <c r="E189" s="34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8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10"/>
      <c r="BK189" s="38"/>
      <c r="BL189" s="34"/>
      <c r="BM189" s="51"/>
      <c r="BN189" s="72"/>
      <c r="BO189" s="34"/>
    </row>
    <row r="190" spans="1:67" ht="10" x14ac:dyDescent="0.2">
      <c r="A190" s="32"/>
      <c r="B190" s="34"/>
      <c r="C190" s="51"/>
      <c r="D190" s="51"/>
      <c r="E190" s="34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8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10"/>
      <c r="BK190" s="38"/>
      <c r="BL190" s="34"/>
      <c r="BM190" s="51"/>
      <c r="BN190" s="72"/>
      <c r="BO190" s="34"/>
    </row>
    <row r="191" spans="1:67" ht="10" x14ac:dyDescent="0.2">
      <c r="A191" s="32"/>
      <c r="B191" s="34"/>
      <c r="C191" s="51"/>
      <c r="D191" s="51"/>
      <c r="E191" s="34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8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10"/>
      <c r="BK191" s="38"/>
      <c r="BL191" s="34"/>
      <c r="BM191" s="51"/>
      <c r="BN191" s="72"/>
      <c r="BO191" s="34"/>
    </row>
    <row r="192" spans="1:67" ht="10" x14ac:dyDescent="0.2">
      <c r="A192" s="32"/>
      <c r="B192" s="34"/>
      <c r="C192" s="51"/>
      <c r="D192" s="51"/>
      <c r="E192" s="34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8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10"/>
      <c r="BK192" s="38"/>
      <c r="BL192" s="34"/>
      <c r="BM192" s="51"/>
      <c r="BN192" s="72"/>
      <c r="BO192" s="34"/>
    </row>
    <row r="193" spans="1:67" ht="10" x14ac:dyDescent="0.2">
      <c r="A193" s="32"/>
      <c r="B193" s="34"/>
      <c r="C193" s="51"/>
      <c r="D193" s="51"/>
      <c r="E193" s="34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8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10"/>
      <c r="BK193" s="38"/>
      <c r="BL193" s="34"/>
      <c r="BM193" s="51"/>
      <c r="BN193" s="72"/>
      <c r="BO193" s="34"/>
    </row>
    <row r="194" spans="1:67" ht="10" x14ac:dyDescent="0.2">
      <c r="A194" s="32"/>
      <c r="B194" s="34"/>
      <c r="C194" s="51"/>
      <c r="D194" s="51"/>
      <c r="E194" s="34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8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10"/>
      <c r="BK194" s="38"/>
      <c r="BL194" s="34"/>
      <c r="BM194" s="51"/>
      <c r="BN194" s="72"/>
      <c r="BO194" s="34"/>
    </row>
    <row r="195" spans="1:67" ht="10" x14ac:dyDescent="0.2">
      <c r="A195" s="32"/>
      <c r="B195" s="34"/>
      <c r="C195" s="51"/>
      <c r="D195" s="51"/>
      <c r="E195" s="34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8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10"/>
      <c r="BK195" s="38"/>
      <c r="BL195" s="34"/>
      <c r="BM195" s="51"/>
      <c r="BN195" s="72"/>
      <c r="BO195" s="34"/>
    </row>
    <row r="196" spans="1:67" ht="10" x14ac:dyDescent="0.2">
      <c r="A196" s="32"/>
      <c r="B196" s="34"/>
      <c r="C196" s="51"/>
      <c r="D196" s="51"/>
      <c r="E196" s="34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8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10"/>
      <c r="BK196" s="38"/>
      <c r="BL196" s="34"/>
      <c r="BM196" s="51"/>
      <c r="BN196" s="72"/>
      <c r="BO196" s="34"/>
    </row>
    <row r="197" spans="1:67" ht="10" x14ac:dyDescent="0.2">
      <c r="A197" s="32"/>
      <c r="B197" s="34"/>
      <c r="C197" s="51"/>
      <c r="D197" s="51"/>
      <c r="E197" s="34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8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10"/>
      <c r="BK197" s="38"/>
      <c r="BL197" s="34"/>
      <c r="BM197" s="51"/>
      <c r="BN197" s="72"/>
      <c r="BO197" s="34"/>
    </row>
    <row r="198" spans="1:67" ht="10" x14ac:dyDescent="0.2">
      <c r="A198" s="32"/>
      <c r="B198" s="34"/>
      <c r="C198" s="51"/>
      <c r="D198" s="51"/>
      <c r="E198" s="34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8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10"/>
      <c r="BK198" s="38"/>
      <c r="BL198" s="34"/>
      <c r="BM198" s="51"/>
      <c r="BN198" s="72"/>
      <c r="BO198" s="34"/>
    </row>
    <row r="199" spans="1:67" ht="10" x14ac:dyDescent="0.2">
      <c r="A199" s="32"/>
      <c r="B199" s="34"/>
      <c r="C199" s="51"/>
      <c r="D199" s="51"/>
      <c r="E199" s="34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8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10"/>
      <c r="BK199" s="38"/>
      <c r="BL199" s="34"/>
      <c r="BM199" s="51"/>
      <c r="BN199" s="72"/>
      <c r="BO199" s="34"/>
    </row>
    <row r="200" spans="1:67" ht="10" x14ac:dyDescent="0.2">
      <c r="A200" s="32"/>
      <c r="B200" s="34"/>
      <c r="C200" s="51"/>
      <c r="D200" s="51"/>
      <c r="E200" s="34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8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10"/>
      <c r="BK200" s="38"/>
      <c r="BL200" s="34"/>
      <c r="BM200" s="51"/>
      <c r="BN200" s="72"/>
      <c r="BO200" s="34"/>
    </row>
    <row r="201" spans="1:67" ht="10" x14ac:dyDescent="0.2">
      <c r="A201" s="32"/>
      <c r="B201" s="34"/>
      <c r="C201" s="51"/>
      <c r="D201" s="51"/>
      <c r="E201" s="34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8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10"/>
      <c r="BK201" s="38"/>
      <c r="BL201" s="34"/>
      <c r="BM201" s="51"/>
      <c r="BN201" s="72"/>
      <c r="BO201" s="34"/>
    </row>
    <row r="202" spans="1:67" ht="10" x14ac:dyDescent="0.2">
      <c r="A202" s="32"/>
      <c r="B202" s="34"/>
      <c r="C202" s="51"/>
      <c r="D202" s="51"/>
      <c r="E202" s="34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8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10"/>
      <c r="BK202" s="38"/>
      <c r="BL202" s="34"/>
      <c r="BM202" s="51"/>
      <c r="BN202" s="72"/>
      <c r="BO202" s="34"/>
    </row>
    <row r="203" spans="1:67" ht="10" x14ac:dyDescent="0.2">
      <c r="A203" s="32"/>
      <c r="B203" s="34"/>
      <c r="C203" s="51"/>
      <c r="D203" s="51"/>
      <c r="E203" s="34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8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10"/>
      <c r="BK203" s="38"/>
      <c r="BL203" s="34"/>
      <c r="BM203" s="51"/>
      <c r="BN203" s="72"/>
      <c r="BO203" s="34"/>
    </row>
    <row r="204" spans="1:67" ht="10" x14ac:dyDescent="0.2">
      <c r="A204" s="32"/>
      <c r="B204" s="34"/>
      <c r="C204" s="51"/>
      <c r="D204" s="51"/>
      <c r="E204" s="34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8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10"/>
      <c r="BK204" s="38"/>
      <c r="BL204" s="34"/>
      <c r="BM204" s="51"/>
      <c r="BN204" s="72"/>
      <c r="BO204" s="34"/>
    </row>
    <row r="205" spans="1:67" ht="10" x14ac:dyDescent="0.2">
      <c r="A205" s="32"/>
      <c r="B205" s="34"/>
      <c r="C205" s="51"/>
      <c r="D205" s="51"/>
      <c r="E205" s="34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8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10"/>
      <c r="BK205" s="38"/>
      <c r="BL205" s="34"/>
      <c r="BM205" s="51"/>
      <c r="BN205" s="72"/>
      <c r="BO205" s="34"/>
    </row>
    <row r="206" spans="1:67" ht="10" x14ac:dyDescent="0.2">
      <c r="A206" s="32"/>
      <c r="B206" s="34"/>
      <c r="C206" s="51"/>
      <c r="D206" s="51"/>
      <c r="E206" s="34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8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10"/>
      <c r="BK206" s="38"/>
      <c r="BL206" s="34"/>
      <c r="BM206" s="51"/>
      <c r="BN206" s="72"/>
      <c r="BO206" s="34"/>
    </row>
    <row r="207" spans="1:67" ht="10" x14ac:dyDescent="0.2">
      <c r="A207" s="32"/>
      <c r="B207" s="34"/>
      <c r="C207" s="51"/>
      <c r="D207" s="51"/>
      <c r="E207" s="34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8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10"/>
      <c r="BK207" s="38"/>
      <c r="BL207" s="34"/>
      <c r="BM207" s="51"/>
      <c r="BN207" s="72"/>
      <c r="BO207" s="34"/>
    </row>
    <row r="208" spans="1:67" ht="10" x14ac:dyDescent="0.2">
      <c r="A208" s="32"/>
      <c r="B208" s="34"/>
      <c r="C208" s="51"/>
      <c r="D208" s="51"/>
      <c r="E208" s="34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8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10"/>
      <c r="BK208" s="38"/>
      <c r="BL208" s="34"/>
      <c r="BM208" s="51"/>
      <c r="BN208" s="72"/>
      <c r="BO208" s="34"/>
    </row>
    <row r="209" spans="1:67" x14ac:dyDescent="0.3">
      <c r="A209" s="32"/>
      <c r="B209" s="34"/>
      <c r="C209" s="51"/>
      <c r="D209" s="51"/>
      <c r="E209" s="34"/>
      <c r="F209" s="8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8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10"/>
      <c r="BK209" s="38"/>
      <c r="BL209" s="34"/>
      <c r="BM209" s="51"/>
      <c r="BN209" s="72"/>
      <c r="BO209" s="34"/>
    </row>
    <row r="210" spans="1:67" x14ac:dyDescent="0.3">
      <c r="A210" s="32"/>
      <c r="B210" s="34"/>
      <c r="C210" s="51"/>
      <c r="D210" s="51"/>
      <c r="E210" s="34"/>
      <c r="F210" s="8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8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10"/>
      <c r="BK210" s="38"/>
      <c r="BL210" s="34"/>
      <c r="BM210" s="51"/>
      <c r="BN210" s="72"/>
      <c r="BO210" s="34"/>
    </row>
    <row r="211" spans="1:67" x14ac:dyDescent="0.3">
      <c r="A211" s="32"/>
      <c r="B211" s="34"/>
      <c r="C211" s="51"/>
      <c r="D211" s="51"/>
      <c r="E211" s="34"/>
      <c r="F211" s="8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8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10"/>
      <c r="BK211" s="38"/>
      <c r="BL211" s="34"/>
      <c r="BM211" s="51"/>
      <c r="BN211" s="72"/>
      <c r="BO211" s="34"/>
    </row>
    <row r="212" spans="1:67" x14ac:dyDescent="0.3">
      <c r="A212" s="32"/>
      <c r="B212" s="34"/>
      <c r="C212" s="51"/>
      <c r="D212" s="51"/>
      <c r="E212" s="34"/>
      <c r="F212" s="8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8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10"/>
      <c r="BK212" s="38"/>
      <c r="BL212" s="34"/>
      <c r="BM212" s="51"/>
      <c r="BN212" s="72"/>
      <c r="BO212" s="34"/>
    </row>
    <row r="213" spans="1:67" x14ac:dyDescent="0.3">
      <c r="A213" s="32"/>
      <c r="B213" s="34"/>
      <c r="C213" s="51"/>
      <c r="D213" s="51"/>
      <c r="E213" s="34"/>
      <c r="F213" s="8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8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10"/>
      <c r="BK213" s="38"/>
      <c r="BL213" s="34"/>
      <c r="BM213" s="51"/>
      <c r="BN213" s="72"/>
      <c r="BO213" s="34"/>
    </row>
    <row r="214" spans="1:67" x14ac:dyDescent="0.3">
      <c r="A214" s="32"/>
      <c r="B214" s="34"/>
      <c r="C214" s="51"/>
      <c r="D214" s="51"/>
      <c r="E214" s="34"/>
      <c r="F214" s="8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8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10"/>
      <c r="BK214" s="38"/>
      <c r="BL214" s="34"/>
      <c r="BM214" s="51"/>
      <c r="BN214" s="72"/>
      <c r="BO214" s="34"/>
    </row>
    <row r="215" spans="1:67" x14ac:dyDescent="0.3">
      <c r="A215" s="32"/>
      <c r="B215" s="34"/>
      <c r="C215" s="51"/>
      <c r="D215" s="51"/>
      <c r="E215" s="34"/>
      <c r="F215" s="8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8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10"/>
      <c r="BK215" s="38"/>
      <c r="BL215" s="34"/>
      <c r="BM215" s="51"/>
      <c r="BN215" s="72"/>
      <c r="BO215" s="34"/>
    </row>
    <row r="216" spans="1:67" x14ac:dyDescent="0.3">
      <c r="A216" s="32"/>
      <c r="B216" s="34"/>
      <c r="C216" s="51"/>
      <c r="D216" s="51"/>
      <c r="E216" s="34"/>
      <c r="F216" s="8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8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10"/>
      <c r="BK216" s="38"/>
      <c r="BL216" s="34"/>
      <c r="BM216" s="51"/>
      <c r="BN216" s="72"/>
      <c r="BO216" s="34"/>
    </row>
    <row r="217" spans="1:67" x14ac:dyDescent="0.3">
      <c r="A217" s="32"/>
      <c r="B217" s="34"/>
      <c r="C217" s="51"/>
      <c r="D217" s="51"/>
      <c r="E217" s="34"/>
      <c r="F217" s="8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8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10"/>
      <c r="BK217" s="38"/>
      <c r="BL217" s="34"/>
      <c r="BM217" s="51"/>
      <c r="BN217" s="72"/>
      <c r="BO217" s="34"/>
    </row>
    <row r="218" spans="1:67" x14ac:dyDescent="0.3">
      <c r="A218" s="32"/>
      <c r="B218" s="34"/>
      <c r="C218" s="51"/>
      <c r="D218" s="51"/>
      <c r="E218" s="34"/>
      <c r="F218" s="8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8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10"/>
      <c r="BK218" s="38"/>
      <c r="BL218" s="34"/>
      <c r="BM218" s="51"/>
      <c r="BN218" s="72"/>
      <c r="BO218" s="34"/>
    </row>
    <row r="219" spans="1:67" x14ac:dyDescent="0.3">
      <c r="A219" s="32"/>
      <c r="B219" s="34"/>
      <c r="C219" s="51"/>
      <c r="D219" s="51"/>
      <c r="E219" s="34"/>
      <c r="F219" s="8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8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10"/>
      <c r="BK219" s="38"/>
      <c r="BL219" s="34"/>
      <c r="BM219" s="51"/>
      <c r="BN219" s="72"/>
      <c r="BO219" s="34"/>
    </row>
    <row r="220" spans="1:67" x14ac:dyDescent="0.3">
      <c r="A220" s="32"/>
      <c r="B220" s="34"/>
      <c r="C220" s="51"/>
      <c r="D220" s="51"/>
      <c r="E220" s="34"/>
      <c r="F220" s="8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8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10"/>
      <c r="BK220" s="38"/>
      <c r="BL220" s="34"/>
      <c r="BM220" s="51"/>
      <c r="BN220" s="72"/>
      <c r="BO220" s="34"/>
    </row>
    <row r="221" spans="1:67" x14ac:dyDescent="0.3">
      <c r="A221" s="32"/>
      <c r="B221" s="34"/>
      <c r="C221" s="51"/>
      <c r="D221" s="51"/>
      <c r="E221" s="34"/>
      <c r="F221" s="8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8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10"/>
      <c r="BK221" s="38"/>
      <c r="BL221" s="34"/>
      <c r="BM221" s="51"/>
      <c r="BN221" s="72"/>
      <c r="BO221" s="34"/>
    </row>
    <row r="222" spans="1:67" x14ac:dyDescent="0.3">
      <c r="A222" s="32"/>
      <c r="B222" s="34"/>
      <c r="C222" s="51"/>
      <c r="D222" s="51"/>
      <c r="E222" s="34"/>
      <c r="F222" s="8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8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10"/>
      <c r="BK222" s="38"/>
      <c r="BL222" s="34"/>
      <c r="BM222" s="51"/>
      <c r="BN222" s="72"/>
      <c r="BO222" s="34"/>
    </row>
    <row r="223" spans="1:67" x14ac:dyDescent="0.3">
      <c r="A223" s="32"/>
      <c r="B223" s="34"/>
      <c r="C223" s="51"/>
      <c r="D223" s="51"/>
      <c r="E223" s="34"/>
      <c r="F223" s="8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8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10"/>
      <c r="BK223" s="38"/>
      <c r="BL223" s="34"/>
      <c r="BM223" s="51"/>
      <c r="BN223" s="72"/>
      <c r="BO223" s="34"/>
    </row>
    <row r="224" spans="1:67" x14ac:dyDescent="0.3">
      <c r="A224" s="32"/>
      <c r="B224" s="34"/>
      <c r="C224" s="51"/>
      <c r="D224" s="51"/>
      <c r="E224" s="34"/>
      <c r="F224" s="8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8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10"/>
      <c r="BK224" s="38"/>
      <c r="BL224" s="34"/>
      <c r="BM224" s="51"/>
      <c r="BN224" s="72"/>
      <c r="BO224" s="34"/>
    </row>
    <row r="225" spans="1:67" x14ac:dyDescent="0.3">
      <c r="A225" s="32"/>
      <c r="B225" s="34"/>
      <c r="C225" s="51"/>
      <c r="D225" s="51"/>
      <c r="E225" s="34"/>
      <c r="F225" s="8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8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10"/>
      <c r="BK225" s="38"/>
      <c r="BL225" s="34"/>
      <c r="BM225" s="51"/>
      <c r="BN225" s="72"/>
      <c r="BO225" s="34"/>
    </row>
    <row r="226" spans="1:67" x14ac:dyDescent="0.3">
      <c r="A226" s="32"/>
      <c r="B226" s="34"/>
      <c r="C226" s="51"/>
      <c r="D226" s="51"/>
      <c r="E226" s="34"/>
      <c r="F226" s="8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8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10"/>
      <c r="BK226" s="38"/>
      <c r="BL226" s="34"/>
      <c r="BM226" s="51"/>
      <c r="BN226" s="72"/>
      <c r="BO226" s="34"/>
    </row>
    <row r="227" spans="1:67" x14ac:dyDescent="0.3">
      <c r="A227" s="32"/>
      <c r="B227" s="34"/>
      <c r="C227" s="51"/>
      <c r="D227" s="51"/>
      <c r="E227" s="34"/>
      <c r="F227" s="8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8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10"/>
      <c r="BK227" s="38"/>
      <c r="BL227" s="34"/>
      <c r="BM227" s="51"/>
      <c r="BN227" s="72"/>
      <c r="BO227" s="34"/>
    </row>
    <row r="228" spans="1:67" x14ac:dyDescent="0.3">
      <c r="A228" s="32"/>
      <c r="B228" s="34"/>
      <c r="C228" s="51"/>
      <c r="D228" s="51"/>
      <c r="E228" s="34"/>
      <c r="F228" s="8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8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10"/>
      <c r="BK228" s="38"/>
      <c r="BL228" s="34"/>
      <c r="BM228" s="51"/>
      <c r="BN228" s="72"/>
      <c r="BO228" s="34"/>
    </row>
    <row r="229" spans="1:67" x14ac:dyDescent="0.3">
      <c r="A229" s="32"/>
      <c r="B229" s="34"/>
      <c r="C229" s="51"/>
      <c r="D229" s="51"/>
      <c r="E229" s="34"/>
      <c r="F229" s="8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8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10"/>
      <c r="BK229" s="38"/>
      <c r="BL229" s="34"/>
      <c r="BM229" s="51"/>
      <c r="BN229" s="72"/>
      <c r="BO229" s="34"/>
    </row>
    <row r="230" spans="1:67" x14ac:dyDescent="0.3">
      <c r="A230" s="32"/>
      <c r="B230" s="34"/>
      <c r="C230" s="51"/>
      <c r="D230" s="51"/>
      <c r="E230" s="34"/>
      <c r="F230" s="8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8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10"/>
      <c r="BK230" s="38"/>
      <c r="BL230" s="34"/>
      <c r="BM230" s="51"/>
      <c r="BN230" s="72"/>
      <c r="BO230" s="34"/>
    </row>
    <row r="231" spans="1:67" x14ac:dyDescent="0.3">
      <c r="A231" s="32"/>
      <c r="B231" s="34"/>
      <c r="C231" s="51"/>
      <c r="D231" s="51"/>
      <c r="E231" s="34"/>
      <c r="F231" s="8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8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10"/>
      <c r="BK231" s="38"/>
      <c r="BL231" s="34"/>
      <c r="BM231" s="51"/>
      <c r="BN231" s="72"/>
      <c r="BO231" s="34"/>
    </row>
    <row r="232" spans="1:67" x14ac:dyDescent="0.3">
      <c r="A232" s="32"/>
      <c r="B232" s="34"/>
      <c r="C232" s="51"/>
      <c r="D232" s="51"/>
      <c r="E232" s="34"/>
      <c r="F232" s="8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8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10"/>
      <c r="BK232" s="38"/>
      <c r="BL232" s="34"/>
      <c r="BM232" s="51"/>
      <c r="BN232" s="72"/>
      <c r="BO232" s="34"/>
    </row>
    <row r="233" spans="1:67" x14ac:dyDescent="0.3">
      <c r="A233" s="32"/>
      <c r="B233" s="34"/>
      <c r="C233" s="51"/>
      <c r="D233" s="51"/>
      <c r="E233" s="34"/>
      <c r="F233" s="8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8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10"/>
      <c r="BK233" s="38"/>
      <c r="BL233" s="34"/>
      <c r="BM233" s="51"/>
      <c r="BN233" s="72"/>
      <c r="BO233" s="34"/>
    </row>
    <row r="234" spans="1:67" x14ac:dyDescent="0.3">
      <c r="A234" s="32"/>
      <c r="B234" s="34"/>
      <c r="C234" s="51"/>
      <c r="D234" s="51"/>
      <c r="E234" s="34"/>
      <c r="F234" s="8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8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10"/>
      <c r="BK234" s="38"/>
      <c r="BL234" s="34"/>
      <c r="BM234" s="51"/>
      <c r="BN234" s="72"/>
      <c r="BO234" s="34"/>
    </row>
    <row r="235" spans="1:67" x14ac:dyDescent="0.3">
      <c r="A235" s="32"/>
      <c r="B235" s="34"/>
      <c r="C235" s="51"/>
      <c r="D235" s="51"/>
      <c r="E235" s="34"/>
      <c r="F235" s="8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8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10"/>
      <c r="BK235" s="38"/>
      <c r="BL235" s="34"/>
      <c r="BM235" s="51"/>
      <c r="BN235" s="72"/>
      <c r="BO235" s="34"/>
    </row>
    <row r="236" spans="1:67" x14ac:dyDescent="0.3">
      <c r="A236" s="32"/>
      <c r="B236" s="34"/>
      <c r="C236" s="51"/>
      <c r="D236" s="51"/>
      <c r="E236" s="34"/>
      <c r="F236" s="8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8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10"/>
      <c r="BK236" s="38"/>
      <c r="BL236" s="34"/>
      <c r="BM236" s="51"/>
      <c r="BN236" s="72"/>
      <c r="BO236" s="34"/>
    </row>
    <row r="237" spans="1:67" x14ac:dyDescent="0.3">
      <c r="A237" s="32"/>
      <c r="B237" s="34"/>
      <c r="C237" s="51"/>
      <c r="D237" s="51"/>
      <c r="E237" s="34"/>
      <c r="F237" s="8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8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10"/>
      <c r="BK237" s="38"/>
      <c r="BL237" s="34"/>
      <c r="BM237" s="51"/>
      <c r="BN237" s="72"/>
      <c r="BO237" s="34"/>
    </row>
    <row r="238" spans="1:67" x14ac:dyDescent="0.3">
      <c r="A238" s="32"/>
      <c r="B238" s="34"/>
      <c r="C238" s="51"/>
      <c r="D238" s="51"/>
      <c r="E238" s="34"/>
      <c r="F238" s="8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8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10"/>
      <c r="BK238" s="38"/>
      <c r="BL238" s="34"/>
      <c r="BM238" s="51"/>
      <c r="BN238" s="72"/>
      <c r="BO238" s="34"/>
    </row>
    <row r="239" spans="1:67" x14ac:dyDescent="0.3">
      <c r="A239" s="32"/>
      <c r="B239" s="34"/>
      <c r="C239" s="51"/>
      <c r="D239" s="51"/>
      <c r="E239" s="34"/>
      <c r="F239" s="8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8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10"/>
      <c r="BK239" s="38"/>
      <c r="BL239" s="34"/>
      <c r="BM239" s="51"/>
      <c r="BN239" s="72"/>
      <c r="BO239" s="34"/>
    </row>
    <row r="240" spans="1:67" x14ac:dyDescent="0.3">
      <c r="A240" s="32"/>
      <c r="B240" s="34"/>
      <c r="C240" s="51"/>
      <c r="D240" s="51"/>
      <c r="E240" s="34"/>
      <c r="F240" s="8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8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10"/>
      <c r="BK240" s="38"/>
      <c r="BL240" s="34"/>
      <c r="BM240" s="51"/>
      <c r="BN240" s="72"/>
      <c r="BO240" s="34"/>
    </row>
    <row r="241" spans="1:67" x14ac:dyDescent="0.3">
      <c r="A241" s="32"/>
      <c r="B241" s="34"/>
      <c r="C241" s="51"/>
      <c r="D241" s="51"/>
      <c r="E241" s="34"/>
      <c r="F241" s="8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8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10"/>
      <c r="BK241" s="38"/>
      <c r="BL241" s="34"/>
      <c r="BM241" s="51"/>
      <c r="BN241" s="72"/>
      <c r="BO241" s="34"/>
    </row>
    <row r="242" spans="1:67" x14ac:dyDescent="0.3">
      <c r="A242" s="32"/>
      <c r="B242" s="34"/>
      <c r="C242" s="51"/>
      <c r="D242" s="51"/>
      <c r="E242" s="34"/>
      <c r="F242" s="8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8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10"/>
      <c r="BK242" s="38"/>
      <c r="BL242" s="34"/>
      <c r="BM242" s="51"/>
      <c r="BN242" s="72"/>
      <c r="BO242" s="34"/>
    </row>
    <row r="243" spans="1:67" x14ac:dyDescent="0.3">
      <c r="A243" s="32"/>
      <c r="B243" s="34"/>
      <c r="C243" s="51"/>
      <c r="D243" s="51"/>
      <c r="E243" s="34"/>
      <c r="F243" s="8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8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10"/>
      <c r="BK243" s="38"/>
      <c r="BL243" s="34"/>
      <c r="BM243" s="51"/>
      <c r="BN243" s="72"/>
      <c r="BO243" s="34"/>
    </row>
    <row r="244" spans="1:67" x14ac:dyDescent="0.3">
      <c r="A244" s="32"/>
      <c r="B244" s="34"/>
      <c r="C244" s="51"/>
      <c r="D244" s="51"/>
      <c r="E244" s="34"/>
      <c r="F244" s="8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8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10"/>
      <c r="BK244" s="38"/>
      <c r="BL244" s="34"/>
      <c r="BM244" s="51"/>
      <c r="BN244" s="72"/>
      <c r="BO244" s="34"/>
    </row>
    <row r="245" spans="1:67" x14ac:dyDescent="0.3">
      <c r="A245" s="32"/>
      <c r="B245" s="34"/>
      <c r="C245" s="51"/>
      <c r="D245" s="51"/>
      <c r="E245" s="34"/>
      <c r="F245" s="8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8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10"/>
      <c r="BK245" s="38"/>
      <c r="BL245" s="34"/>
      <c r="BM245" s="51"/>
      <c r="BN245" s="72"/>
      <c r="BO245" s="34"/>
    </row>
    <row r="246" spans="1:67" x14ac:dyDescent="0.3">
      <c r="A246" s="32"/>
      <c r="B246" s="34"/>
      <c r="C246" s="51"/>
      <c r="D246" s="51"/>
      <c r="E246" s="34"/>
      <c r="F246" s="8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8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10"/>
      <c r="BK246" s="38"/>
      <c r="BL246" s="34"/>
      <c r="BM246" s="51"/>
      <c r="BN246" s="72"/>
      <c r="BO246" s="34"/>
    </row>
    <row r="247" spans="1:67" x14ac:dyDescent="0.3">
      <c r="A247" s="32"/>
      <c r="B247" s="34"/>
      <c r="C247" s="51"/>
      <c r="D247" s="51"/>
      <c r="E247" s="34"/>
      <c r="F247" s="8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8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10"/>
      <c r="BK247" s="38"/>
      <c r="BL247" s="34"/>
      <c r="BM247" s="51"/>
      <c r="BN247" s="72"/>
      <c r="BO247" s="34"/>
    </row>
    <row r="248" spans="1:67" x14ac:dyDescent="0.3">
      <c r="A248" s="32"/>
      <c r="B248" s="34"/>
      <c r="C248" s="51"/>
      <c r="D248" s="51"/>
      <c r="E248" s="34"/>
      <c r="F248" s="8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8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10"/>
      <c r="BK248" s="38"/>
      <c r="BL248" s="34"/>
      <c r="BM248" s="51"/>
      <c r="BN248" s="72"/>
      <c r="BO248" s="34"/>
    </row>
    <row r="249" spans="1:67" x14ac:dyDescent="0.3">
      <c r="A249" s="32"/>
      <c r="B249" s="34"/>
      <c r="C249" s="51"/>
      <c r="D249" s="51"/>
      <c r="E249" s="34"/>
      <c r="F249" s="8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8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10"/>
      <c r="BK249" s="38"/>
      <c r="BL249" s="34"/>
      <c r="BM249" s="51"/>
      <c r="BN249" s="72"/>
      <c r="BO249" s="34"/>
    </row>
    <row r="250" spans="1:67" x14ac:dyDescent="0.3">
      <c r="A250" s="32"/>
      <c r="B250" s="34"/>
      <c r="C250" s="51"/>
      <c r="D250" s="51"/>
      <c r="E250" s="34"/>
      <c r="F250" s="8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8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10"/>
      <c r="BK250" s="38"/>
      <c r="BL250" s="34"/>
      <c r="BM250" s="51"/>
      <c r="BN250" s="72"/>
      <c r="BO250" s="34"/>
    </row>
    <row r="251" spans="1:67" x14ac:dyDescent="0.3">
      <c r="A251" s="32"/>
      <c r="B251" s="34"/>
      <c r="C251" s="51"/>
      <c r="D251" s="51"/>
      <c r="E251" s="34"/>
      <c r="F251" s="8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8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10"/>
      <c r="BK251" s="38"/>
      <c r="BL251" s="34"/>
      <c r="BM251" s="51"/>
      <c r="BN251" s="72"/>
      <c r="BO251" s="34"/>
    </row>
    <row r="252" spans="1:67" x14ac:dyDescent="0.3">
      <c r="A252" s="32"/>
      <c r="B252" s="34"/>
      <c r="C252" s="51"/>
      <c r="D252" s="51"/>
      <c r="E252" s="34"/>
      <c r="F252" s="8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8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10"/>
      <c r="BK252" s="38"/>
      <c r="BL252" s="34"/>
      <c r="BM252" s="51"/>
      <c r="BN252" s="72"/>
      <c r="BO252" s="34"/>
    </row>
    <row r="253" spans="1:67" x14ac:dyDescent="0.3">
      <c r="A253" s="32"/>
      <c r="B253" s="34"/>
      <c r="C253" s="51"/>
      <c r="D253" s="51"/>
      <c r="E253" s="34"/>
      <c r="F253" s="8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8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10"/>
      <c r="BK253" s="38"/>
      <c r="BL253" s="34"/>
      <c r="BM253" s="51"/>
      <c r="BN253" s="72"/>
      <c r="BO253" s="34"/>
    </row>
    <row r="254" spans="1:67" x14ac:dyDescent="0.3">
      <c r="A254" s="32"/>
      <c r="B254" s="34"/>
      <c r="C254" s="51"/>
      <c r="D254" s="51"/>
      <c r="E254" s="34"/>
      <c r="F254" s="8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8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10"/>
      <c r="BK254" s="38"/>
      <c r="BL254" s="34"/>
      <c r="BM254" s="51"/>
      <c r="BN254" s="72"/>
      <c r="BO254" s="34"/>
    </row>
    <row r="255" spans="1:67" x14ac:dyDescent="0.3">
      <c r="A255" s="32"/>
      <c r="B255" s="34"/>
      <c r="C255" s="51"/>
      <c r="D255" s="51"/>
      <c r="E255" s="34"/>
      <c r="F255" s="8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8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10"/>
      <c r="BK255" s="38"/>
      <c r="BL255" s="34"/>
      <c r="BM255" s="51"/>
      <c r="BN255" s="72"/>
      <c r="BO255" s="34"/>
    </row>
    <row r="256" spans="1:67" x14ac:dyDescent="0.3">
      <c r="A256" s="32"/>
      <c r="B256" s="34"/>
      <c r="C256" s="51"/>
      <c r="D256" s="51"/>
      <c r="E256" s="34"/>
      <c r="F256" s="8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8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10"/>
      <c r="BK256" s="38"/>
      <c r="BL256" s="34"/>
      <c r="BM256" s="51"/>
      <c r="BN256" s="72"/>
      <c r="BO256" s="34"/>
    </row>
    <row r="257" spans="1:67" x14ac:dyDescent="0.3">
      <c r="A257" s="32"/>
      <c r="B257" s="34"/>
      <c r="C257" s="51"/>
      <c r="D257" s="51"/>
      <c r="E257" s="34"/>
      <c r="F257" s="8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8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10"/>
      <c r="BK257" s="38"/>
      <c r="BL257" s="34"/>
      <c r="BM257" s="51"/>
      <c r="BN257" s="72"/>
      <c r="BO257" s="34"/>
    </row>
    <row r="258" spans="1:67" x14ac:dyDescent="0.3">
      <c r="A258" s="32"/>
      <c r="B258" s="34"/>
      <c r="C258" s="51"/>
      <c r="D258" s="51"/>
      <c r="E258" s="34"/>
      <c r="F258" s="8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8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10"/>
      <c r="BK258" s="38"/>
      <c r="BL258" s="34"/>
      <c r="BM258" s="51"/>
      <c r="BN258" s="72"/>
      <c r="BO258" s="34"/>
    </row>
    <row r="259" spans="1:67" x14ac:dyDescent="0.3">
      <c r="A259" s="32"/>
      <c r="B259" s="34"/>
      <c r="C259" s="51"/>
      <c r="D259" s="51"/>
      <c r="E259" s="34"/>
      <c r="F259" s="8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8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10"/>
      <c r="BK259" s="38"/>
      <c r="BL259" s="34"/>
      <c r="BM259" s="51"/>
      <c r="BN259" s="72"/>
      <c r="BO259" s="34"/>
    </row>
    <row r="260" spans="1:67" x14ac:dyDescent="0.3">
      <c r="A260" s="32"/>
      <c r="B260" s="34"/>
      <c r="C260" s="51"/>
      <c r="D260" s="51"/>
      <c r="E260" s="34"/>
      <c r="F260" s="8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8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10"/>
      <c r="BK260" s="38"/>
      <c r="BL260" s="34"/>
      <c r="BM260" s="51"/>
      <c r="BN260" s="72"/>
      <c r="BO260" s="34"/>
    </row>
    <row r="261" spans="1:67" x14ac:dyDescent="0.3">
      <c r="A261" s="32"/>
      <c r="B261" s="34"/>
      <c r="C261" s="51"/>
      <c r="D261" s="51"/>
      <c r="E261" s="34"/>
      <c r="F261" s="8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8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10"/>
      <c r="BK261" s="38"/>
      <c r="BL261" s="34"/>
      <c r="BM261" s="51"/>
      <c r="BN261" s="72"/>
      <c r="BO261" s="34"/>
    </row>
    <row r="262" spans="1:67" x14ac:dyDescent="0.3">
      <c r="A262" s="32"/>
      <c r="B262" s="34"/>
      <c r="C262" s="51"/>
      <c r="D262" s="51"/>
      <c r="E262" s="34"/>
      <c r="F262" s="8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8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10"/>
      <c r="BK262" s="38"/>
      <c r="BL262" s="34"/>
      <c r="BM262" s="51"/>
      <c r="BN262" s="72"/>
      <c r="BO262" s="34"/>
    </row>
    <row r="263" spans="1:67" x14ac:dyDescent="0.3">
      <c r="A263" s="32"/>
      <c r="B263" s="34"/>
      <c r="C263" s="51"/>
      <c r="D263" s="51"/>
      <c r="E263" s="34"/>
      <c r="F263" s="8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8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10"/>
      <c r="BK263" s="38"/>
      <c r="BL263" s="34"/>
      <c r="BM263" s="51"/>
      <c r="BN263" s="72"/>
      <c r="BO263" s="34"/>
    </row>
    <row r="264" spans="1:67" x14ac:dyDescent="0.3">
      <c r="A264" s="32"/>
      <c r="B264" s="34"/>
      <c r="C264" s="51"/>
      <c r="D264" s="51"/>
      <c r="E264" s="34"/>
      <c r="F264" s="8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8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10"/>
      <c r="BK264" s="38"/>
      <c r="BL264" s="34"/>
      <c r="BM264" s="51"/>
      <c r="BN264" s="72"/>
      <c r="BO264" s="34"/>
    </row>
    <row r="265" spans="1:67" x14ac:dyDescent="0.3">
      <c r="A265" s="32"/>
      <c r="B265" s="34"/>
      <c r="C265" s="51"/>
      <c r="D265" s="51"/>
      <c r="E265" s="34"/>
      <c r="F265" s="8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8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10"/>
      <c r="BK265" s="38"/>
      <c r="BL265" s="34"/>
      <c r="BM265" s="51"/>
      <c r="BN265" s="72"/>
      <c r="BO265" s="34"/>
    </row>
    <row r="266" spans="1:67" x14ac:dyDescent="0.3">
      <c r="A266" s="32"/>
      <c r="B266" s="34"/>
      <c r="C266" s="51"/>
      <c r="D266" s="51"/>
      <c r="E266" s="34"/>
      <c r="F266" s="8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8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10"/>
      <c r="BK266" s="38"/>
      <c r="BL266" s="34"/>
      <c r="BM266" s="51"/>
      <c r="BN266" s="72"/>
      <c r="BO266" s="34"/>
    </row>
    <row r="267" spans="1:67" x14ac:dyDescent="0.3">
      <c r="A267" s="32"/>
      <c r="B267" s="34"/>
      <c r="C267" s="51"/>
      <c r="D267" s="51"/>
      <c r="E267" s="34"/>
      <c r="F267" s="8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8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10"/>
      <c r="BK267" s="38"/>
      <c r="BL267" s="34"/>
      <c r="BM267" s="51"/>
      <c r="BN267" s="72"/>
      <c r="BO267" s="34"/>
    </row>
    <row r="268" spans="1:67" x14ac:dyDescent="0.3">
      <c r="A268" s="32"/>
      <c r="B268" s="34"/>
      <c r="C268" s="51"/>
      <c r="D268" s="51"/>
      <c r="E268" s="34"/>
      <c r="F268" s="8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8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10"/>
      <c r="BK268" s="38"/>
      <c r="BL268" s="34"/>
      <c r="BM268" s="51"/>
      <c r="BN268" s="72"/>
      <c r="BO268" s="34"/>
    </row>
    <row r="269" spans="1:67" x14ac:dyDescent="0.3">
      <c r="A269" s="32"/>
      <c r="B269" s="34"/>
      <c r="C269" s="51"/>
      <c r="D269" s="51"/>
      <c r="E269" s="34"/>
      <c r="F269" s="8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8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10"/>
      <c r="BK269" s="38"/>
      <c r="BL269" s="34"/>
      <c r="BM269" s="51"/>
      <c r="BN269" s="72"/>
      <c r="BO269" s="34"/>
    </row>
    <row r="270" spans="1:67" x14ac:dyDescent="0.3">
      <c r="A270" s="32"/>
      <c r="B270" s="34"/>
      <c r="C270" s="51"/>
      <c r="D270" s="51"/>
      <c r="E270" s="34"/>
      <c r="F270" s="8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8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10"/>
      <c r="BK270" s="38"/>
      <c r="BL270" s="34"/>
      <c r="BM270" s="51"/>
      <c r="BN270" s="72"/>
      <c r="BO270" s="34"/>
    </row>
    <row r="271" spans="1:67" x14ac:dyDescent="0.3">
      <c r="A271" s="32"/>
      <c r="B271" s="34"/>
      <c r="C271" s="51"/>
      <c r="D271" s="51"/>
      <c r="E271" s="34"/>
      <c r="F271" s="8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8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10"/>
      <c r="BK271" s="38"/>
      <c r="BL271" s="34"/>
      <c r="BM271" s="51"/>
      <c r="BN271" s="72"/>
      <c r="BO271" s="34"/>
    </row>
    <row r="272" spans="1:67" x14ac:dyDescent="0.3">
      <c r="A272" s="32"/>
      <c r="B272" s="34"/>
      <c r="C272" s="51"/>
      <c r="D272" s="51"/>
      <c r="E272" s="34"/>
      <c r="F272" s="8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8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10"/>
      <c r="BK272" s="38"/>
      <c r="BL272" s="34"/>
      <c r="BM272" s="51"/>
      <c r="BN272" s="72"/>
      <c r="BO272" s="34"/>
    </row>
    <row r="273" spans="1:67" x14ac:dyDescent="0.3">
      <c r="A273" s="32"/>
      <c r="B273" s="34"/>
      <c r="C273" s="51"/>
      <c r="D273" s="51"/>
      <c r="E273" s="34"/>
      <c r="F273" s="8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8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10"/>
      <c r="BK273" s="38"/>
      <c r="BL273" s="34"/>
      <c r="BM273" s="51"/>
      <c r="BN273" s="72"/>
      <c r="BO273" s="34"/>
    </row>
    <row r="274" spans="1:67" x14ac:dyDescent="0.3">
      <c r="A274" s="32"/>
      <c r="B274" s="34"/>
      <c r="C274" s="51"/>
      <c r="D274" s="51"/>
      <c r="E274" s="34"/>
      <c r="F274" s="8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8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10"/>
      <c r="BK274" s="38"/>
      <c r="BL274" s="34"/>
      <c r="BM274" s="51"/>
      <c r="BN274" s="72"/>
      <c r="BO274" s="34"/>
    </row>
    <row r="275" spans="1:67" x14ac:dyDescent="0.3">
      <c r="A275" s="32"/>
      <c r="B275" s="34"/>
      <c r="C275" s="51"/>
      <c r="D275" s="51"/>
      <c r="E275" s="34"/>
      <c r="F275" s="8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8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10"/>
      <c r="BK275" s="38"/>
      <c r="BL275" s="34"/>
      <c r="BM275" s="51"/>
      <c r="BN275" s="72"/>
      <c r="BO275" s="34"/>
    </row>
    <row r="276" spans="1:67" x14ac:dyDescent="0.3">
      <c r="A276" s="32"/>
      <c r="B276" s="34"/>
      <c r="C276" s="51"/>
      <c r="D276" s="51"/>
      <c r="E276" s="34"/>
      <c r="F276" s="8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8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10"/>
      <c r="BK276" s="38"/>
      <c r="BL276" s="34"/>
      <c r="BM276" s="51"/>
      <c r="BN276" s="72"/>
      <c r="BO276" s="34"/>
    </row>
    <row r="277" spans="1:67" x14ac:dyDescent="0.3">
      <c r="A277" s="32"/>
      <c r="B277" s="34"/>
      <c r="C277" s="51"/>
      <c r="D277" s="51"/>
      <c r="E277" s="34"/>
      <c r="F277" s="8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8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10"/>
      <c r="BK277" s="38"/>
      <c r="BL277" s="34"/>
      <c r="BM277" s="51"/>
      <c r="BN277" s="72"/>
      <c r="BO277" s="34"/>
    </row>
    <row r="278" spans="1:67" x14ac:dyDescent="0.3">
      <c r="A278" s="32"/>
      <c r="B278" s="34"/>
      <c r="C278" s="51"/>
      <c r="D278" s="51"/>
      <c r="E278" s="34"/>
      <c r="F278" s="8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8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10"/>
      <c r="BK278" s="38"/>
      <c r="BL278" s="34"/>
      <c r="BM278" s="51"/>
      <c r="BN278" s="72"/>
      <c r="BO278" s="34"/>
    </row>
    <row r="279" spans="1:67" x14ac:dyDescent="0.3">
      <c r="A279" s="32"/>
      <c r="B279" s="34"/>
      <c r="C279" s="51"/>
      <c r="D279" s="51"/>
      <c r="E279" s="34"/>
      <c r="F279" s="8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8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10"/>
      <c r="BK279" s="38"/>
      <c r="BL279" s="34"/>
      <c r="BM279" s="51"/>
      <c r="BN279" s="72"/>
      <c r="BO279" s="34"/>
    </row>
    <row r="280" spans="1:67" x14ac:dyDescent="0.3">
      <c r="A280" s="32"/>
      <c r="B280" s="34"/>
      <c r="C280" s="51"/>
      <c r="D280" s="51"/>
      <c r="E280" s="34"/>
      <c r="F280" s="8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8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10"/>
      <c r="BK280" s="38"/>
      <c r="BL280" s="34"/>
      <c r="BM280" s="51"/>
      <c r="BN280" s="72"/>
      <c r="BO280" s="34"/>
    </row>
    <row r="281" spans="1:67" x14ac:dyDescent="0.3">
      <c r="A281" s="32"/>
      <c r="B281" s="34"/>
      <c r="C281" s="51"/>
      <c r="D281" s="51"/>
      <c r="E281" s="34"/>
      <c r="F281" s="8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8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10"/>
      <c r="BK281" s="38"/>
      <c r="BL281" s="34"/>
      <c r="BM281" s="51"/>
      <c r="BN281" s="72"/>
      <c r="BO281" s="34"/>
    </row>
    <row r="282" spans="1:67" x14ac:dyDescent="0.3">
      <c r="A282" s="32"/>
      <c r="B282" s="34"/>
      <c r="C282" s="51"/>
      <c r="D282" s="51"/>
      <c r="E282" s="34"/>
      <c r="F282" s="8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8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10"/>
      <c r="BK282" s="38"/>
      <c r="BL282" s="34"/>
      <c r="BM282" s="51"/>
      <c r="BN282" s="72"/>
      <c r="BO282" s="34"/>
    </row>
    <row r="283" spans="1:67" x14ac:dyDescent="0.3">
      <c r="A283" s="32"/>
      <c r="B283" s="34"/>
      <c r="C283" s="51"/>
      <c r="D283" s="51"/>
      <c r="E283" s="34"/>
      <c r="F283" s="8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8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10"/>
      <c r="BK283" s="38"/>
      <c r="BL283" s="34"/>
      <c r="BM283" s="51"/>
      <c r="BN283" s="72"/>
      <c r="BO283" s="34"/>
    </row>
    <row r="284" spans="1:67" x14ac:dyDescent="0.3">
      <c r="A284" s="32"/>
      <c r="B284" s="34"/>
      <c r="C284" s="51"/>
      <c r="D284" s="51"/>
      <c r="E284" s="34"/>
      <c r="F284" s="8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8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10"/>
      <c r="BK284" s="38"/>
      <c r="BL284" s="34"/>
      <c r="BM284" s="51"/>
      <c r="BN284" s="72"/>
      <c r="BO284" s="34"/>
    </row>
    <row r="285" spans="1:67" x14ac:dyDescent="0.3">
      <c r="A285" s="32"/>
      <c r="B285" s="34"/>
      <c r="C285" s="51"/>
      <c r="D285" s="51"/>
      <c r="E285" s="34"/>
      <c r="F285" s="8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8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10"/>
      <c r="BK285" s="38"/>
      <c r="BL285" s="34"/>
      <c r="BM285" s="51"/>
      <c r="BN285" s="72"/>
      <c r="BO285" s="34"/>
    </row>
    <row r="286" spans="1:67" x14ac:dyDescent="0.3">
      <c r="A286" s="32"/>
      <c r="B286" s="34"/>
      <c r="C286" s="51"/>
      <c r="D286" s="51"/>
      <c r="E286" s="34"/>
      <c r="F286" s="8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8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10"/>
      <c r="BK286" s="38"/>
      <c r="BL286" s="34"/>
      <c r="BM286" s="51"/>
      <c r="BN286" s="72"/>
      <c r="BO286" s="34"/>
    </row>
    <row r="287" spans="1:67" x14ac:dyDescent="0.3">
      <c r="A287" s="32"/>
      <c r="B287" s="34"/>
      <c r="C287" s="51"/>
      <c r="D287" s="51"/>
      <c r="E287" s="34"/>
      <c r="F287" s="8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8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10"/>
      <c r="BK287" s="38"/>
      <c r="BL287" s="34"/>
      <c r="BM287" s="51"/>
      <c r="BN287" s="72"/>
      <c r="BO287" s="34"/>
    </row>
    <row r="288" spans="1:67" x14ac:dyDescent="0.3">
      <c r="A288" s="32"/>
      <c r="B288" s="34"/>
      <c r="C288" s="51"/>
      <c r="D288" s="51"/>
      <c r="E288" s="34"/>
      <c r="F288" s="8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8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10"/>
      <c r="BK288" s="38"/>
      <c r="BL288" s="34"/>
      <c r="BM288" s="51"/>
      <c r="BN288" s="72"/>
      <c r="BO288" s="34"/>
    </row>
    <row r="289" spans="1:67" x14ac:dyDescent="0.3">
      <c r="A289" s="32"/>
      <c r="B289" s="34"/>
      <c r="C289" s="51"/>
      <c r="D289" s="51"/>
      <c r="E289" s="34"/>
      <c r="F289" s="8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8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10"/>
      <c r="BK289" s="38"/>
      <c r="BL289" s="34"/>
      <c r="BM289" s="51"/>
      <c r="BN289" s="72"/>
      <c r="BO289" s="34"/>
    </row>
    <row r="290" spans="1:67" x14ac:dyDescent="0.3">
      <c r="A290" s="32"/>
      <c r="B290" s="34"/>
      <c r="C290" s="51"/>
      <c r="D290" s="51"/>
      <c r="E290" s="34"/>
      <c r="F290" s="8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8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10"/>
      <c r="BK290" s="38"/>
      <c r="BL290" s="34"/>
      <c r="BM290" s="51"/>
      <c r="BN290" s="72"/>
      <c r="BO290" s="34"/>
    </row>
    <row r="291" spans="1:67" x14ac:dyDescent="0.3">
      <c r="A291" s="32"/>
      <c r="B291" s="34"/>
      <c r="C291" s="51"/>
      <c r="D291" s="51"/>
      <c r="E291" s="34"/>
      <c r="F291" s="8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8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10"/>
      <c r="BK291" s="38"/>
      <c r="BL291" s="34"/>
      <c r="BM291" s="51"/>
      <c r="BN291" s="72"/>
      <c r="BO291" s="34"/>
    </row>
    <row r="292" spans="1:67" x14ac:dyDescent="0.3">
      <c r="A292" s="32"/>
      <c r="B292" s="34"/>
      <c r="C292" s="51"/>
      <c r="D292" s="51"/>
      <c r="E292" s="34"/>
      <c r="F292" s="8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8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10"/>
      <c r="BK292" s="38"/>
      <c r="BL292" s="34"/>
      <c r="BM292" s="51"/>
      <c r="BN292" s="72"/>
      <c r="BO292" s="34"/>
    </row>
    <row r="293" spans="1:67" x14ac:dyDescent="0.3">
      <c r="A293" s="32"/>
      <c r="B293" s="34"/>
      <c r="C293" s="51"/>
      <c r="D293" s="51"/>
      <c r="E293" s="34"/>
      <c r="F293" s="8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8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10"/>
      <c r="BK293" s="38"/>
      <c r="BL293" s="34"/>
      <c r="BM293" s="51"/>
      <c r="BN293" s="72"/>
      <c r="BO293" s="34"/>
    </row>
    <row r="294" spans="1:67" x14ac:dyDescent="0.3">
      <c r="A294" s="32"/>
      <c r="B294" s="34"/>
      <c r="C294" s="51"/>
      <c r="D294" s="51"/>
      <c r="E294" s="34"/>
      <c r="F294" s="8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8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10"/>
      <c r="BK294" s="38"/>
      <c r="BL294" s="34"/>
      <c r="BM294" s="51"/>
      <c r="BN294" s="72"/>
      <c r="BO294" s="34"/>
    </row>
    <row r="295" spans="1:67" x14ac:dyDescent="0.3">
      <c r="A295" s="32"/>
      <c r="B295" s="34"/>
      <c r="C295" s="51"/>
      <c r="D295" s="51"/>
      <c r="E295" s="34"/>
      <c r="F295" s="8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8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10"/>
      <c r="BK295" s="38"/>
      <c r="BL295" s="34"/>
      <c r="BM295" s="51"/>
      <c r="BN295" s="72"/>
      <c r="BO295" s="34"/>
    </row>
    <row r="296" spans="1:67" x14ac:dyDescent="0.3">
      <c r="A296" s="32"/>
      <c r="B296" s="34"/>
      <c r="C296" s="51"/>
      <c r="D296" s="51"/>
      <c r="E296" s="34"/>
      <c r="F296" s="8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8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10"/>
      <c r="BK296" s="38"/>
      <c r="BL296" s="34"/>
      <c r="BM296" s="51"/>
      <c r="BN296" s="72"/>
      <c r="BO296" s="34"/>
    </row>
    <row r="297" spans="1:67" x14ac:dyDescent="0.3">
      <c r="A297" s="32"/>
      <c r="B297" s="34"/>
      <c r="C297" s="51"/>
      <c r="D297" s="51"/>
      <c r="E297" s="34"/>
      <c r="F297" s="8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8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10"/>
      <c r="BK297" s="38"/>
      <c r="BL297" s="34"/>
      <c r="BM297" s="51"/>
      <c r="BN297" s="72"/>
      <c r="BO297" s="34"/>
    </row>
    <row r="298" spans="1:67" x14ac:dyDescent="0.3">
      <c r="A298" s="32"/>
      <c r="B298" s="34"/>
      <c r="C298" s="51"/>
      <c r="D298" s="51"/>
      <c r="E298" s="34"/>
      <c r="F298" s="8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8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10"/>
      <c r="BK298" s="38"/>
      <c r="BL298" s="34"/>
      <c r="BM298" s="51"/>
      <c r="BN298" s="72"/>
      <c r="BO298" s="34"/>
    </row>
    <row r="299" spans="1:67" x14ac:dyDescent="0.3">
      <c r="A299" s="32"/>
      <c r="B299" s="34"/>
      <c r="C299" s="51"/>
      <c r="D299" s="51"/>
      <c r="E299" s="34"/>
      <c r="F299" s="8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8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10"/>
      <c r="BK299" s="38"/>
      <c r="BL299" s="34"/>
      <c r="BM299" s="51"/>
      <c r="BN299" s="72"/>
      <c r="BO299" s="34"/>
    </row>
    <row r="300" spans="1:67" x14ac:dyDescent="0.3">
      <c r="A300" s="32"/>
      <c r="B300" s="34"/>
      <c r="C300" s="51"/>
      <c r="D300" s="51"/>
      <c r="E300" s="34"/>
      <c r="F300" s="8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8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71"/>
      <c r="BI300" s="71"/>
      <c r="BJ300" s="77"/>
      <c r="BK300" s="38"/>
      <c r="BL300" s="34"/>
      <c r="BM300" s="51"/>
      <c r="BN300" s="72"/>
      <c r="BO300" s="34"/>
    </row>
    <row r="301" spans="1:67" x14ac:dyDescent="0.3">
      <c r="A301" s="32"/>
      <c r="B301" s="34"/>
      <c r="C301" s="51"/>
      <c r="D301" s="51"/>
      <c r="E301" s="34"/>
      <c r="F301" s="8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8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71"/>
      <c r="BI301" s="71"/>
      <c r="BJ301" s="77"/>
      <c r="BK301" s="38"/>
      <c r="BL301" s="34"/>
      <c r="BM301" s="51"/>
      <c r="BN301" s="72"/>
      <c r="BO301" s="34"/>
    </row>
    <row r="302" spans="1:67" x14ac:dyDescent="0.3">
      <c r="A302" s="32"/>
      <c r="B302" s="34"/>
      <c r="C302" s="51"/>
      <c r="D302" s="51"/>
      <c r="E302" s="34"/>
      <c r="F302" s="8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8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71"/>
      <c r="BI302" s="71"/>
      <c r="BJ302" s="77"/>
      <c r="BK302" s="38"/>
      <c r="BL302" s="34"/>
      <c r="BM302" s="51"/>
      <c r="BN302" s="72"/>
      <c r="BO302" s="34"/>
    </row>
    <row r="303" spans="1:67" x14ac:dyDescent="0.3">
      <c r="A303" s="32"/>
      <c r="B303" s="34"/>
      <c r="C303" s="51"/>
      <c r="D303" s="51"/>
      <c r="E303" s="34"/>
      <c r="F303" s="8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8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71"/>
      <c r="BI303" s="71"/>
      <c r="BJ303" s="77"/>
      <c r="BK303" s="38"/>
      <c r="BL303" s="34"/>
      <c r="BM303" s="51"/>
      <c r="BN303" s="72"/>
      <c r="BO303" s="34"/>
    </row>
    <row r="304" spans="1:67" x14ac:dyDescent="0.3">
      <c r="A304" s="32"/>
      <c r="B304" s="34"/>
      <c r="C304" s="51"/>
      <c r="D304" s="51"/>
      <c r="E304" s="34"/>
      <c r="F304" s="8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8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71"/>
      <c r="BI304" s="71"/>
      <c r="BJ304" s="77"/>
      <c r="BK304" s="38"/>
      <c r="BL304" s="34"/>
      <c r="BM304" s="51"/>
      <c r="BN304" s="72"/>
      <c r="BO304" s="34"/>
    </row>
    <row r="305" spans="1:67" x14ac:dyDescent="0.3">
      <c r="A305" s="32"/>
      <c r="B305" s="34"/>
      <c r="C305" s="51"/>
      <c r="D305" s="51"/>
      <c r="E305" s="34"/>
      <c r="F305" s="8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8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71"/>
      <c r="BI305" s="71"/>
      <c r="BJ305" s="77"/>
      <c r="BK305" s="38"/>
      <c r="BL305" s="34"/>
      <c r="BM305" s="51"/>
      <c r="BN305" s="72"/>
      <c r="BO305" s="34"/>
    </row>
    <row r="306" spans="1:67" x14ac:dyDescent="0.3">
      <c r="A306" s="32"/>
      <c r="B306" s="34"/>
      <c r="C306" s="51"/>
      <c r="D306" s="51"/>
      <c r="E306" s="34"/>
      <c r="F306" s="8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8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71"/>
      <c r="BI306" s="71"/>
      <c r="BJ306" s="77"/>
      <c r="BK306" s="38"/>
      <c r="BL306" s="34"/>
      <c r="BM306" s="51"/>
      <c r="BN306" s="72"/>
      <c r="BO306" s="34"/>
    </row>
    <row r="307" spans="1:67" x14ac:dyDescent="0.3">
      <c r="A307" s="32"/>
      <c r="B307" s="34"/>
      <c r="C307" s="51"/>
      <c r="D307" s="51"/>
      <c r="E307" s="34"/>
      <c r="F307" s="8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8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71"/>
      <c r="BI307" s="71"/>
      <c r="BJ307" s="77"/>
      <c r="BK307" s="38"/>
      <c r="BL307" s="34"/>
      <c r="BM307" s="51"/>
      <c r="BN307" s="72"/>
      <c r="BO307" s="34"/>
    </row>
    <row r="308" spans="1:67" x14ac:dyDescent="0.3">
      <c r="A308" s="32"/>
      <c r="B308" s="34"/>
      <c r="C308" s="51"/>
      <c r="D308" s="51"/>
      <c r="E308" s="34"/>
      <c r="F308" s="8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8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71"/>
      <c r="BI308" s="71"/>
      <c r="BJ308" s="77"/>
      <c r="BK308" s="38"/>
      <c r="BL308" s="34"/>
      <c r="BM308" s="51"/>
      <c r="BN308" s="72"/>
      <c r="BO308" s="34"/>
    </row>
    <row r="309" spans="1:67" x14ac:dyDescent="0.3">
      <c r="A309" s="32"/>
      <c r="B309" s="34"/>
      <c r="C309" s="51"/>
      <c r="D309" s="51"/>
      <c r="E309" s="34"/>
      <c r="F309" s="8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8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71"/>
      <c r="BI309" s="71"/>
      <c r="BJ309" s="77"/>
      <c r="BK309" s="38"/>
      <c r="BL309" s="34"/>
      <c r="BM309" s="51"/>
      <c r="BN309" s="72"/>
      <c r="BO309" s="34"/>
    </row>
    <row r="310" spans="1:67" x14ac:dyDescent="0.3">
      <c r="A310" s="32"/>
      <c r="B310" s="34"/>
      <c r="C310" s="51"/>
      <c r="D310" s="51"/>
      <c r="E310" s="34"/>
      <c r="F310" s="8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8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71"/>
      <c r="BI310" s="71"/>
      <c r="BJ310" s="77"/>
      <c r="BK310" s="38"/>
      <c r="BL310" s="34"/>
      <c r="BM310" s="51"/>
      <c r="BN310" s="72"/>
      <c r="BO310" s="34"/>
    </row>
    <row r="311" spans="1:67" x14ac:dyDescent="0.3">
      <c r="A311" s="32"/>
      <c r="B311" s="34"/>
      <c r="C311" s="51"/>
      <c r="D311" s="51"/>
      <c r="E311" s="34"/>
      <c r="F311" s="8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8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71"/>
      <c r="BI311" s="71"/>
      <c r="BJ311" s="77"/>
      <c r="BK311" s="38"/>
      <c r="BL311" s="34"/>
      <c r="BM311" s="51"/>
      <c r="BN311" s="72"/>
      <c r="BO311" s="34"/>
    </row>
    <row r="312" spans="1:67" x14ac:dyDescent="0.3">
      <c r="A312" s="32"/>
      <c r="B312" s="34"/>
      <c r="C312" s="51"/>
      <c r="D312" s="51"/>
      <c r="E312" s="34"/>
      <c r="F312" s="8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8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71"/>
      <c r="BI312" s="71"/>
      <c r="BJ312" s="77"/>
      <c r="BK312" s="38"/>
      <c r="BL312" s="34"/>
      <c r="BM312" s="51"/>
      <c r="BN312" s="72"/>
      <c r="BO312" s="34"/>
    </row>
    <row r="313" spans="1:67" x14ac:dyDescent="0.3">
      <c r="A313" s="32"/>
      <c r="B313" s="34"/>
      <c r="C313" s="51"/>
      <c r="D313" s="51"/>
      <c r="E313" s="34"/>
      <c r="F313" s="8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8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71"/>
      <c r="BI313" s="71"/>
      <c r="BJ313" s="77"/>
      <c r="BK313" s="38"/>
      <c r="BL313" s="34"/>
      <c r="BM313" s="51"/>
      <c r="BN313" s="72"/>
      <c r="BO313" s="34"/>
    </row>
    <row r="314" spans="1:67" x14ac:dyDescent="0.3">
      <c r="A314" s="32"/>
      <c r="B314" s="34"/>
      <c r="C314" s="51"/>
      <c r="D314" s="51"/>
      <c r="E314" s="34"/>
      <c r="F314" s="8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8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71"/>
      <c r="BI314" s="71"/>
      <c r="BJ314" s="77"/>
      <c r="BK314" s="38"/>
      <c r="BL314" s="34"/>
      <c r="BM314" s="51"/>
      <c r="BN314" s="72"/>
      <c r="BO314" s="34"/>
    </row>
    <row r="315" spans="1:67" x14ac:dyDescent="0.3">
      <c r="A315" s="32"/>
      <c r="B315" s="34"/>
      <c r="C315" s="51"/>
      <c r="D315" s="51"/>
      <c r="E315" s="34"/>
      <c r="F315" s="8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8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71"/>
      <c r="BI315" s="71"/>
      <c r="BJ315" s="77"/>
      <c r="BK315" s="38"/>
      <c r="BL315" s="34"/>
      <c r="BM315" s="51"/>
      <c r="BN315" s="72"/>
      <c r="BO315" s="34"/>
    </row>
    <row r="316" spans="1:67" x14ac:dyDescent="0.3">
      <c r="A316" s="32"/>
      <c r="B316" s="34"/>
      <c r="C316" s="51"/>
      <c r="D316" s="51"/>
      <c r="E316" s="34"/>
      <c r="F316" s="8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8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71"/>
      <c r="BI316" s="71"/>
      <c r="BJ316" s="77"/>
      <c r="BK316" s="38"/>
      <c r="BL316" s="34"/>
      <c r="BM316" s="51"/>
      <c r="BN316" s="72"/>
      <c r="BO316" s="34"/>
    </row>
    <row r="317" spans="1:67" x14ac:dyDescent="0.3">
      <c r="A317" s="32"/>
      <c r="B317" s="34"/>
      <c r="C317" s="51"/>
      <c r="D317" s="51"/>
      <c r="E317" s="34"/>
      <c r="F317" s="8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8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71"/>
      <c r="BI317" s="71"/>
      <c r="BJ317" s="77"/>
      <c r="BK317" s="38"/>
      <c r="BL317" s="34"/>
      <c r="BM317" s="51"/>
      <c r="BN317" s="72"/>
      <c r="BO317" s="34"/>
    </row>
    <row r="318" spans="1:67" x14ac:dyDescent="0.3">
      <c r="A318" s="32"/>
      <c r="B318" s="34"/>
      <c r="C318" s="51"/>
      <c r="D318" s="51"/>
      <c r="E318" s="34"/>
      <c r="F318" s="8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8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71"/>
      <c r="BI318" s="71"/>
      <c r="BJ318" s="77"/>
      <c r="BK318" s="38"/>
      <c r="BL318" s="34"/>
      <c r="BM318" s="51"/>
      <c r="BN318" s="72"/>
      <c r="BO318" s="34"/>
    </row>
    <row r="319" spans="1:67" x14ac:dyDescent="0.3">
      <c r="A319" s="32"/>
      <c r="B319" s="34"/>
      <c r="C319" s="51"/>
      <c r="D319" s="51"/>
      <c r="E319" s="34"/>
      <c r="F319" s="8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8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71"/>
      <c r="BI319" s="71"/>
      <c r="BJ319" s="77"/>
      <c r="BK319" s="38"/>
      <c r="BL319" s="34"/>
      <c r="BM319" s="51"/>
      <c r="BN319" s="72"/>
      <c r="BO319" s="34"/>
    </row>
    <row r="320" spans="1:67" x14ac:dyDescent="0.3">
      <c r="A320" s="32"/>
      <c r="B320" s="34"/>
      <c r="C320" s="51"/>
      <c r="D320" s="51"/>
      <c r="E320" s="34"/>
      <c r="F320" s="8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8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71"/>
      <c r="BI320" s="71"/>
      <c r="BJ320" s="77"/>
      <c r="BK320" s="38"/>
      <c r="BL320" s="34"/>
      <c r="BM320" s="51"/>
      <c r="BN320" s="72"/>
      <c r="BO320" s="34"/>
    </row>
    <row r="321" spans="1:67" x14ac:dyDescent="0.3">
      <c r="A321" s="32"/>
      <c r="B321" s="34"/>
      <c r="C321" s="51"/>
      <c r="D321" s="51"/>
      <c r="E321" s="34"/>
      <c r="F321" s="8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8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71"/>
      <c r="BI321" s="71"/>
      <c r="BJ321" s="77"/>
      <c r="BK321" s="38"/>
      <c r="BL321" s="34"/>
      <c r="BM321" s="51"/>
      <c r="BN321" s="72"/>
      <c r="BO321" s="34"/>
    </row>
    <row r="322" spans="1:67" x14ac:dyDescent="0.3">
      <c r="A322" s="32"/>
      <c r="B322" s="34"/>
      <c r="C322" s="51"/>
      <c r="D322" s="51"/>
      <c r="E322" s="34"/>
      <c r="F322" s="8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8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71"/>
      <c r="BI322" s="71"/>
      <c r="BJ322" s="77"/>
      <c r="BK322" s="38"/>
      <c r="BL322" s="34"/>
      <c r="BM322" s="51"/>
      <c r="BN322" s="72"/>
      <c r="BO322" s="34"/>
    </row>
    <row r="323" spans="1:67" x14ac:dyDescent="0.3">
      <c r="A323" s="32"/>
      <c r="B323" s="34"/>
      <c r="C323" s="51"/>
      <c r="D323" s="51"/>
      <c r="E323" s="34"/>
      <c r="F323" s="8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8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71"/>
      <c r="BI323" s="71"/>
      <c r="BJ323" s="77"/>
      <c r="BK323" s="38"/>
      <c r="BL323" s="34"/>
      <c r="BM323" s="51"/>
      <c r="BN323" s="72"/>
      <c r="BO323" s="34"/>
    </row>
    <row r="324" spans="1:67" x14ac:dyDescent="0.3">
      <c r="A324" s="32"/>
      <c r="B324" s="34"/>
      <c r="C324" s="51"/>
      <c r="D324" s="51"/>
      <c r="E324" s="34"/>
      <c r="F324" s="8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8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71"/>
      <c r="BI324" s="71"/>
      <c r="BJ324" s="77"/>
      <c r="BK324" s="38"/>
      <c r="BL324" s="34"/>
      <c r="BM324" s="51"/>
      <c r="BN324" s="72"/>
      <c r="BO324" s="34"/>
    </row>
    <row r="325" spans="1:67" x14ac:dyDescent="0.3">
      <c r="A325" s="32"/>
      <c r="B325" s="34"/>
      <c r="C325" s="51"/>
      <c r="D325" s="51"/>
      <c r="E325" s="34"/>
      <c r="F325" s="8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8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71"/>
      <c r="BI325" s="71"/>
      <c r="BJ325" s="77"/>
      <c r="BK325" s="38"/>
      <c r="BL325" s="34"/>
      <c r="BM325" s="51"/>
      <c r="BN325" s="72"/>
      <c r="BO325" s="34"/>
    </row>
    <row r="326" spans="1:67" x14ac:dyDescent="0.3">
      <c r="A326" s="32"/>
      <c r="B326" s="34"/>
      <c r="C326" s="51"/>
      <c r="D326" s="51"/>
      <c r="E326" s="34"/>
      <c r="F326" s="8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8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71"/>
      <c r="BI326" s="71"/>
      <c r="BJ326" s="77"/>
      <c r="BK326" s="38"/>
      <c r="BL326" s="34"/>
      <c r="BM326" s="51"/>
      <c r="BN326" s="72"/>
      <c r="BO326" s="34"/>
    </row>
    <row r="327" spans="1:67" x14ac:dyDescent="0.3">
      <c r="A327" s="32"/>
      <c r="B327" s="34"/>
      <c r="C327" s="51"/>
      <c r="D327" s="51"/>
      <c r="E327" s="34"/>
      <c r="F327" s="8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8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71"/>
      <c r="BI327" s="71"/>
      <c r="BJ327" s="77"/>
      <c r="BK327" s="38"/>
      <c r="BL327" s="34"/>
      <c r="BM327" s="51"/>
      <c r="BN327" s="72"/>
      <c r="BO327" s="34"/>
    </row>
    <row r="328" spans="1:67" x14ac:dyDescent="0.3">
      <c r="A328" s="32"/>
      <c r="B328" s="34"/>
      <c r="C328" s="51"/>
      <c r="D328" s="51"/>
      <c r="E328" s="34"/>
      <c r="F328" s="8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8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71"/>
      <c r="BI328" s="71"/>
      <c r="BJ328" s="77"/>
      <c r="BK328" s="38"/>
      <c r="BL328" s="34"/>
      <c r="BM328" s="51"/>
      <c r="BN328" s="72"/>
      <c r="BO328" s="34"/>
    </row>
    <row r="329" spans="1:67" x14ac:dyDescent="0.3">
      <c r="A329" s="32"/>
      <c r="B329" s="34"/>
      <c r="C329" s="51"/>
      <c r="D329" s="51"/>
      <c r="E329" s="34"/>
      <c r="F329" s="8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8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71"/>
      <c r="BI329" s="71"/>
      <c r="BJ329" s="77"/>
      <c r="BK329" s="38"/>
      <c r="BL329" s="34"/>
      <c r="BM329" s="51"/>
      <c r="BN329" s="72"/>
      <c r="BO329" s="34"/>
    </row>
    <row r="330" spans="1:67" x14ac:dyDescent="0.3">
      <c r="A330" s="32"/>
      <c r="B330" s="34"/>
      <c r="C330" s="51"/>
      <c r="D330" s="51"/>
      <c r="E330" s="34"/>
      <c r="F330" s="8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8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71"/>
      <c r="BI330" s="71"/>
      <c r="BJ330" s="77"/>
      <c r="BK330" s="38"/>
      <c r="BL330" s="34"/>
      <c r="BM330" s="51"/>
      <c r="BN330" s="72"/>
      <c r="BO330" s="34"/>
    </row>
    <row r="331" spans="1:67" x14ac:dyDescent="0.3">
      <c r="A331" s="32"/>
      <c r="B331" s="34"/>
      <c r="C331" s="51"/>
      <c r="D331" s="51"/>
      <c r="E331" s="34"/>
      <c r="F331" s="8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8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71"/>
      <c r="BI331" s="71"/>
      <c r="BJ331" s="77"/>
      <c r="BK331" s="38"/>
      <c r="BL331" s="34"/>
      <c r="BM331" s="51"/>
      <c r="BN331" s="72"/>
      <c r="BO331" s="34"/>
    </row>
    <row r="332" spans="1:67" x14ac:dyDescent="0.3">
      <c r="A332" s="32"/>
      <c r="B332" s="34"/>
      <c r="C332" s="51"/>
      <c r="D332" s="51"/>
      <c r="E332" s="34"/>
      <c r="F332" s="8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8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71"/>
      <c r="BI332" s="71"/>
      <c r="BJ332" s="77"/>
      <c r="BK332" s="38"/>
      <c r="BL332" s="34"/>
      <c r="BM332" s="51"/>
      <c r="BN332" s="72"/>
      <c r="BO332" s="34"/>
    </row>
    <row r="333" spans="1:67" x14ac:dyDescent="0.3">
      <c r="A333" s="32"/>
      <c r="B333" s="34"/>
      <c r="C333" s="51"/>
      <c r="D333" s="51"/>
      <c r="E333" s="34"/>
      <c r="F333" s="8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8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71"/>
      <c r="BI333" s="71"/>
      <c r="BJ333" s="77"/>
      <c r="BK333" s="38"/>
      <c r="BL333" s="34"/>
      <c r="BM333" s="51"/>
      <c r="BN333" s="72"/>
      <c r="BO333" s="34"/>
    </row>
    <row r="334" spans="1:67" x14ac:dyDescent="0.3">
      <c r="A334" s="32"/>
      <c r="B334" s="34"/>
      <c r="C334" s="51"/>
      <c r="D334" s="51"/>
      <c r="E334" s="34"/>
      <c r="F334" s="8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8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71"/>
      <c r="BI334" s="71"/>
      <c r="BJ334" s="77"/>
      <c r="BK334" s="38"/>
      <c r="BL334" s="34"/>
      <c r="BM334" s="51"/>
      <c r="BN334" s="72"/>
      <c r="BO334" s="34"/>
    </row>
    <row r="335" spans="1:67" x14ac:dyDescent="0.3">
      <c r="A335" s="32"/>
      <c r="B335" s="34"/>
      <c r="C335" s="51"/>
      <c r="D335" s="51"/>
      <c r="E335" s="34"/>
      <c r="F335" s="8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8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71"/>
      <c r="BI335" s="71"/>
      <c r="BJ335" s="77"/>
      <c r="BK335" s="38"/>
      <c r="BL335" s="34"/>
      <c r="BM335" s="51"/>
      <c r="BN335" s="72"/>
      <c r="BO335" s="34"/>
    </row>
    <row r="336" spans="1:67" x14ac:dyDescent="0.3">
      <c r="A336" s="32"/>
      <c r="B336" s="34"/>
      <c r="C336" s="51"/>
      <c r="D336" s="51"/>
      <c r="E336" s="34"/>
      <c r="F336" s="8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8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71"/>
      <c r="BI336" s="71"/>
      <c r="BJ336" s="77"/>
      <c r="BK336" s="38"/>
      <c r="BL336" s="34"/>
      <c r="BM336" s="51"/>
      <c r="BN336" s="72"/>
      <c r="BO336" s="34"/>
    </row>
    <row r="337" spans="1:67" x14ac:dyDescent="0.3">
      <c r="A337" s="32"/>
      <c r="B337" s="34"/>
      <c r="C337" s="51"/>
      <c r="D337" s="51"/>
      <c r="E337" s="34"/>
      <c r="F337" s="8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8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71"/>
      <c r="BI337" s="71"/>
      <c r="BJ337" s="77"/>
      <c r="BK337" s="38"/>
      <c r="BL337" s="34"/>
      <c r="BM337" s="51"/>
      <c r="BN337" s="72"/>
      <c r="BO337" s="34"/>
    </row>
    <row r="338" spans="1:67" x14ac:dyDescent="0.3">
      <c r="A338" s="32"/>
      <c r="B338" s="34"/>
      <c r="C338" s="51"/>
      <c r="D338" s="51"/>
      <c r="E338" s="34"/>
      <c r="F338" s="8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8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71"/>
      <c r="BI338" s="71"/>
      <c r="BJ338" s="77"/>
      <c r="BK338" s="38"/>
      <c r="BL338" s="34"/>
      <c r="BM338" s="51"/>
      <c r="BN338" s="72"/>
      <c r="BO338" s="34"/>
    </row>
    <row r="339" spans="1:67" x14ac:dyDescent="0.3">
      <c r="A339" s="32"/>
      <c r="B339" s="34"/>
      <c r="C339" s="51"/>
      <c r="D339" s="51"/>
      <c r="E339" s="34"/>
      <c r="F339" s="8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8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71"/>
      <c r="BI339" s="71"/>
      <c r="BJ339" s="77"/>
      <c r="BK339" s="38"/>
      <c r="BL339" s="34"/>
      <c r="BM339" s="51"/>
      <c r="BN339" s="72"/>
      <c r="BO339" s="34"/>
    </row>
    <row r="340" spans="1:67" x14ac:dyDescent="0.3">
      <c r="A340" s="32"/>
      <c r="B340" s="34"/>
      <c r="C340" s="51"/>
      <c r="D340" s="51"/>
      <c r="E340" s="34"/>
      <c r="F340" s="8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8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71"/>
      <c r="BI340" s="71"/>
      <c r="BJ340" s="77"/>
      <c r="BK340" s="38"/>
      <c r="BL340" s="34"/>
      <c r="BM340" s="51"/>
      <c r="BN340" s="72"/>
      <c r="BO340" s="34"/>
    </row>
    <row r="341" spans="1:67" x14ac:dyDescent="0.3">
      <c r="A341" s="32"/>
      <c r="B341" s="34"/>
      <c r="C341" s="51"/>
      <c r="D341" s="51"/>
      <c r="E341" s="34"/>
      <c r="F341" s="8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8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71"/>
      <c r="BI341" s="71"/>
      <c r="BJ341" s="77"/>
      <c r="BK341" s="38"/>
      <c r="BL341" s="34"/>
      <c r="BM341" s="51"/>
      <c r="BN341" s="72"/>
      <c r="BO341" s="34"/>
    </row>
    <row r="342" spans="1:67" x14ac:dyDescent="0.3">
      <c r="A342" s="32"/>
      <c r="B342" s="34"/>
      <c r="C342" s="51"/>
      <c r="D342" s="51"/>
      <c r="E342" s="34"/>
      <c r="F342" s="8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8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71"/>
      <c r="BI342" s="71"/>
      <c r="BJ342" s="77"/>
      <c r="BK342" s="38"/>
      <c r="BL342" s="34"/>
      <c r="BM342" s="51"/>
      <c r="BN342" s="72"/>
      <c r="BO342" s="34"/>
    </row>
    <row r="343" spans="1:67" x14ac:dyDescent="0.3">
      <c r="A343" s="32"/>
      <c r="B343" s="34"/>
      <c r="C343" s="51"/>
      <c r="D343" s="51"/>
      <c r="E343" s="34"/>
      <c r="F343" s="8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8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71"/>
      <c r="BI343" s="71"/>
      <c r="BJ343" s="77"/>
      <c r="BK343" s="38"/>
      <c r="BL343" s="34"/>
      <c r="BM343" s="51"/>
      <c r="BN343" s="72"/>
      <c r="BO343" s="34"/>
    </row>
    <row r="344" spans="1:67" x14ac:dyDescent="0.3">
      <c r="A344" s="32"/>
      <c r="B344" s="34"/>
      <c r="C344" s="51"/>
      <c r="D344" s="51"/>
      <c r="E344" s="34"/>
      <c r="F344" s="8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8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71"/>
      <c r="BI344" s="71"/>
      <c r="BJ344" s="77"/>
      <c r="BK344" s="38"/>
      <c r="BL344" s="34"/>
      <c r="BM344" s="51"/>
      <c r="BN344" s="72"/>
      <c r="BO344" s="34"/>
    </row>
    <row r="345" spans="1:67" x14ac:dyDescent="0.3">
      <c r="A345" s="32"/>
      <c r="B345" s="34"/>
      <c r="C345" s="51"/>
      <c r="D345" s="51"/>
      <c r="E345" s="34"/>
      <c r="F345" s="8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8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71"/>
      <c r="BI345" s="71"/>
      <c r="BJ345" s="77"/>
      <c r="BK345" s="38"/>
      <c r="BL345" s="34"/>
      <c r="BM345" s="51"/>
      <c r="BN345" s="72"/>
      <c r="BO345" s="34"/>
    </row>
    <row r="346" spans="1:67" x14ac:dyDescent="0.3">
      <c r="A346" s="32"/>
      <c r="B346" s="34"/>
      <c r="C346" s="51"/>
      <c r="D346" s="51"/>
      <c r="E346" s="34"/>
      <c r="F346" s="8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8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71"/>
      <c r="BI346" s="71"/>
      <c r="BJ346" s="77"/>
      <c r="BK346" s="38"/>
      <c r="BL346" s="34"/>
      <c r="BM346" s="51"/>
      <c r="BN346" s="72"/>
      <c r="BO346" s="34"/>
    </row>
    <row r="347" spans="1:67" x14ac:dyDescent="0.3">
      <c r="A347" s="32"/>
      <c r="B347" s="34"/>
      <c r="C347" s="51"/>
      <c r="D347" s="51"/>
      <c r="E347" s="34"/>
      <c r="F347" s="8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8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71"/>
      <c r="BI347" s="71"/>
      <c r="BJ347" s="77"/>
      <c r="BK347" s="38"/>
      <c r="BL347" s="34"/>
      <c r="BM347" s="51"/>
      <c r="BN347" s="72"/>
      <c r="BO347" s="34"/>
    </row>
    <row r="348" spans="1:67" x14ac:dyDescent="0.3">
      <c r="A348" s="32"/>
      <c r="B348" s="34"/>
      <c r="C348" s="51"/>
      <c r="D348" s="51"/>
      <c r="E348" s="34"/>
      <c r="F348" s="8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8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71"/>
      <c r="BI348" s="71"/>
      <c r="BJ348" s="77"/>
      <c r="BK348" s="38"/>
      <c r="BL348" s="34"/>
      <c r="BM348" s="51"/>
      <c r="BN348" s="72"/>
      <c r="BO348" s="34"/>
    </row>
    <row r="349" spans="1:67" x14ac:dyDescent="0.3">
      <c r="A349" s="32"/>
      <c r="B349" s="34"/>
      <c r="C349" s="51"/>
      <c r="D349" s="51"/>
      <c r="E349" s="34"/>
      <c r="F349" s="8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8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71"/>
      <c r="BI349" s="71"/>
      <c r="BJ349" s="77"/>
      <c r="BK349" s="38"/>
      <c r="BL349" s="34"/>
      <c r="BM349" s="51"/>
      <c r="BN349" s="72"/>
      <c r="BO349" s="34"/>
    </row>
    <row r="350" spans="1:67" x14ac:dyDescent="0.3">
      <c r="A350" s="32"/>
      <c r="B350" s="34"/>
      <c r="C350" s="51"/>
      <c r="D350" s="51"/>
      <c r="E350" s="34"/>
      <c r="F350" s="8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8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71"/>
      <c r="BI350" s="71"/>
      <c r="BJ350" s="77"/>
      <c r="BK350" s="38"/>
      <c r="BL350" s="34"/>
      <c r="BM350" s="51"/>
      <c r="BN350" s="72"/>
      <c r="BO350" s="34"/>
    </row>
    <row r="351" spans="1:67" x14ac:dyDescent="0.3">
      <c r="A351" s="32"/>
      <c r="B351" s="34"/>
      <c r="C351" s="51"/>
      <c r="D351" s="51"/>
      <c r="E351" s="34"/>
      <c r="F351" s="8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8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71"/>
      <c r="BI351" s="71"/>
      <c r="BJ351" s="77"/>
      <c r="BK351" s="38"/>
      <c r="BL351" s="34"/>
      <c r="BM351" s="51"/>
      <c r="BN351" s="72"/>
      <c r="BO351" s="34"/>
    </row>
    <row r="352" spans="1:67" x14ac:dyDescent="0.3">
      <c r="A352" s="32"/>
      <c r="B352" s="34"/>
      <c r="C352" s="51"/>
      <c r="D352" s="51"/>
      <c r="E352" s="34"/>
      <c r="F352" s="8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8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71"/>
      <c r="BI352" s="71"/>
      <c r="BJ352" s="77"/>
      <c r="BK352" s="38"/>
      <c r="BL352" s="34"/>
      <c r="BM352" s="51"/>
      <c r="BN352" s="72"/>
      <c r="BO352" s="34"/>
    </row>
    <row r="353" spans="1:67" x14ac:dyDescent="0.3">
      <c r="A353" s="32"/>
      <c r="B353" s="34"/>
      <c r="C353" s="51"/>
      <c r="D353" s="51"/>
      <c r="E353" s="34"/>
      <c r="F353" s="8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8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71"/>
      <c r="BI353" s="71"/>
      <c r="BJ353" s="77"/>
      <c r="BK353" s="38"/>
      <c r="BL353" s="34"/>
      <c r="BM353" s="51"/>
      <c r="BN353" s="72"/>
      <c r="BO353" s="34"/>
    </row>
    <row r="354" spans="1:67" x14ac:dyDescent="0.3">
      <c r="A354" s="32"/>
      <c r="B354" s="34"/>
      <c r="C354" s="51"/>
      <c r="D354" s="51"/>
      <c r="E354" s="34"/>
      <c r="F354" s="8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8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71"/>
      <c r="BI354" s="71"/>
      <c r="BJ354" s="77"/>
      <c r="BK354" s="38"/>
      <c r="BL354" s="34"/>
      <c r="BM354" s="51"/>
      <c r="BN354" s="72"/>
      <c r="BO354" s="34"/>
    </row>
    <row r="355" spans="1:67" x14ac:dyDescent="0.3">
      <c r="A355" s="32"/>
      <c r="B355" s="34"/>
      <c r="C355" s="51"/>
      <c r="D355" s="51"/>
      <c r="E355" s="34"/>
      <c r="F355" s="8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8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71"/>
      <c r="BI355" s="71"/>
      <c r="BJ355" s="77"/>
      <c r="BK355" s="38"/>
      <c r="BL355" s="34"/>
      <c r="BM355" s="51"/>
      <c r="BN355" s="72"/>
      <c r="BO355" s="34"/>
    </row>
    <row r="356" spans="1:67" x14ac:dyDescent="0.3">
      <c r="A356" s="32"/>
      <c r="B356" s="34"/>
      <c r="C356" s="51"/>
      <c r="D356" s="51"/>
      <c r="E356" s="34"/>
      <c r="F356" s="8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8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71"/>
      <c r="BI356" s="71"/>
      <c r="BJ356" s="77"/>
      <c r="BK356" s="38"/>
      <c r="BL356" s="34"/>
      <c r="BM356" s="51"/>
      <c r="BN356" s="72"/>
      <c r="BO356" s="34"/>
    </row>
    <row r="357" spans="1:67" x14ac:dyDescent="0.3">
      <c r="A357" s="32"/>
      <c r="B357" s="34"/>
      <c r="C357" s="51"/>
      <c r="D357" s="51"/>
      <c r="E357" s="34"/>
      <c r="F357" s="8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8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71"/>
      <c r="BI357" s="71"/>
      <c r="BJ357" s="77"/>
      <c r="BK357" s="38"/>
      <c r="BL357" s="34"/>
      <c r="BM357" s="51"/>
      <c r="BN357" s="72"/>
      <c r="BO357" s="34"/>
    </row>
    <row r="358" spans="1:67" x14ac:dyDescent="0.3">
      <c r="A358" s="32"/>
      <c r="B358" s="34"/>
      <c r="C358" s="51"/>
      <c r="D358" s="51"/>
      <c r="E358" s="34"/>
      <c r="F358" s="8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8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71"/>
      <c r="BI358" s="71"/>
      <c r="BJ358" s="77"/>
      <c r="BK358" s="38"/>
      <c r="BL358" s="34"/>
      <c r="BM358" s="51"/>
      <c r="BN358" s="72"/>
      <c r="BO358" s="34"/>
    </row>
    <row r="359" spans="1:67" x14ac:dyDescent="0.3">
      <c r="A359" s="32"/>
      <c r="B359" s="34"/>
      <c r="C359" s="51"/>
      <c r="D359" s="51"/>
      <c r="E359" s="34"/>
      <c r="F359" s="8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8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71"/>
      <c r="BI359" s="71"/>
      <c r="BJ359" s="77"/>
      <c r="BK359" s="38"/>
      <c r="BL359" s="34"/>
      <c r="BM359" s="51"/>
      <c r="BN359" s="72"/>
      <c r="BO359" s="34"/>
    </row>
    <row r="360" spans="1:67" x14ac:dyDescent="0.3">
      <c r="A360" s="32"/>
      <c r="B360" s="34"/>
      <c r="C360" s="51"/>
      <c r="D360" s="51"/>
      <c r="E360" s="34"/>
      <c r="F360" s="8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8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71"/>
      <c r="BI360" s="71"/>
      <c r="BJ360" s="77"/>
      <c r="BK360" s="38"/>
      <c r="BL360" s="34"/>
      <c r="BM360" s="51"/>
      <c r="BN360" s="72"/>
      <c r="BO360" s="34"/>
    </row>
    <row r="361" spans="1:67" x14ac:dyDescent="0.3">
      <c r="A361" s="32"/>
      <c r="B361" s="34"/>
      <c r="C361" s="51"/>
      <c r="D361" s="51"/>
      <c r="E361" s="34"/>
      <c r="F361" s="8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8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71"/>
      <c r="BI361" s="71"/>
      <c r="BJ361" s="77"/>
      <c r="BK361" s="38"/>
      <c r="BL361" s="34"/>
      <c r="BM361" s="51"/>
      <c r="BN361" s="72"/>
      <c r="BO361" s="34"/>
    </row>
    <row r="362" spans="1:67" x14ac:dyDescent="0.3">
      <c r="A362" s="32"/>
      <c r="B362" s="34"/>
      <c r="C362" s="51"/>
      <c r="D362" s="51"/>
      <c r="E362" s="34"/>
      <c r="F362" s="8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8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71"/>
      <c r="BI362" s="71"/>
      <c r="BJ362" s="77"/>
      <c r="BK362" s="38"/>
      <c r="BL362" s="34"/>
      <c r="BM362" s="51"/>
      <c r="BN362" s="72"/>
      <c r="BO362" s="34"/>
    </row>
    <row r="363" spans="1:67" x14ac:dyDescent="0.3">
      <c r="A363" s="32"/>
      <c r="B363" s="34"/>
      <c r="C363" s="51"/>
      <c r="D363" s="51"/>
      <c r="E363" s="34"/>
      <c r="F363" s="8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8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71"/>
      <c r="BI363" s="71"/>
      <c r="BJ363" s="77"/>
      <c r="BK363" s="38"/>
      <c r="BL363" s="34"/>
      <c r="BM363" s="51"/>
      <c r="BN363" s="72"/>
      <c r="BO363" s="34"/>
    </row>
    <row r="364" spans="1:67" x14ac:dyDescent="0.3">
      <c r="A364" s="32"/>
      <c r="B364" s="34"/>
      <c r="C364" s="51"/>
      <c r="D364" s="51"/>
      <c r="E364" s="34"/>
      <c r="F364" s="8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8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71"/>
      <c r="BI364" s="71"/>
      <c r="BJ364" s="77"/>
      <c r="BK364" s="38"/>
      <c r="BL364" s="34"/>
      <c r="BM364" s="51"/>
      <c r="BN364" s="72"/>
      <c r="BO364" s="34"/>
    </row>
    <row r="365" spans="1:67" x14ac:dyDescent="0.3">
      <c r="A365" s="32"/>
      <c r="B365" s="34"/>
      <c r="C365" s="51"/>
      <c r="D365" s="51"/>
      <c r="E365" s="34"/>
      <c r="F365" s="8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8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71"/>
      <c r="BI365" s="71"/>
      <c r="BJ365" s="77"/>
      <c r="BK365" s="38"/>
      <c r="BL365" s="34"/>
      <c r="BM365" s="51"/>
      <c r="BN365" s="72"/>
      <c r="BO365" s="34"/>
    </row>
    <row r="366" spans="1:67" x14ac:dyDescent="0.3">
      <c r="A366" s="32"/>
      <c r="B366" s="34"/>
      <c r="C366" s="51"/>
      <c r="D366" s="51"/>
      <c r="E366" s="34"/>
      <c r="F366" s="8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8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71"/>
      <c r="BI366" s="71"/>
      <c r="BJ366" s="77"/>
      <c r="BK366" s="38"/>
      <c r="BL366" s="34"/>
      <c r="BM366" s="51"/>
      <c r="BN366" s="72"/>
      <c r="BO366" s="34"/>
    </row>
    <row r="367" spans="1:67" x14ac:dyDescent="0.3">
      <c r="A367" s="32"/>
      <c r="B367" s="34"/>
      <c r="C367" s="51"/>
      <c r="D367" s="51"/>
      <c r="E367" s="34"/>
      <c r="F367" s="8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8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71"/>
      <c r="BI367" s="71"/>
      <c r="BJ367" s="77"/>
      <c r="BK367" s="38"/>
      <c r="BL367" s="34"/>
      <c r="BM367" s="51"/>
      <c r="BN367" s="72"/>
      <c r="BO367" s="34"/>
    </row>
    <row r="368" spans="1:67" x14ac:dyDescent="0.3">
      <c r="A368" s="32"/>
      <c r="B368" s="34"/>
      <c r="C368" s="51"/>
      <c r="D368" s="51"/>
      <c r="E368" s="34"/>
      <c r="F368" s="8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8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71"/>
      <c r="BI368" s="71"/>
      <c r="BJ368" s="77"/>
      <c r="BK368" s="38"/>
      <c r="BL368" s="34"/>
      <c r="BM368" s="51"/>
      <c r="BN368" s="72"/>
      <c r="BO368" s="34"/>
    </row>
    <row r="369" spans="1:67" x14ac:dyDescent="0.3">
      <c r="A369" s="32"/>
      <c r="B369" s="34"/>
      <c r="C369" s="51"/>
      <c r="D369" s="51"/>
      <c r="E369" s="34"/>
      <c r="F369" s="8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8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71"/>
      <c r="BI369" s="71"/>
      <c r="BJ369" s="77"/>
      <c r="BK369" s="38"/>
      <c r="BL369" s="34"/>
      <c r="BM369" s="51"/>
      <c r="BN369" s="72"/>
      <c r="BO369" s="34"/>
    </row>
    <row r="370" spans="1:67" x14ac:dyDescent="0.3">
      <c r="A370" s="32"/>
      <c r="B370" s="34"/>
      <c r="C370" s="51"/>
      <c r="D370" s="51"/>
      <c r="E370" s="34"/>
      <c r="F370" s="8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8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71"/>
      <c r="BI370" s="71"/>
      <c r="BJ370" s="77"/>
      <c r="BK370" s="38"/>
      <c r="BL370" s="34"/>
      <c r="BM370" s="51"/>
      <c r="BN370" s="72"/>
      <c r="BO370" s="34"/>
    </row>
    <row r="371" spans="1:67" x14ac:dyDescent="0.3">
      <c r="A371" s="32"/>
      <c r="B371" s="34"/>
      <c r="C371" s="51"/>
      <c r="D371" s="51"/>
      <c r="E371" s="34"/>
      <c r="F371" s="8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8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71"/>
      <c r="BI371" s="71"/>
      <c r="BJ371" s="77"/>
      <c r="BK371" s="38"/>
      <c r="BL371" s="34"/>
      <c r="BM371" s="51"/>
      <c r="BN371" s="72"/>
      <c r="BO371" s="34"/>
    </row>
    <row r="372" spans="1:67" x14ac:dyDescent="0.3">
      <c r="A372" s="32"/>
      <c r="B372" s="34"/>
      <c r="C372" s="51"/>
      <c r="D372" s="51"/>
      <c r="E372" s="34"/>
      <c r="F372" s="8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8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71"/>
      <c r="BI372" s="71"/>
      <c r="BJ372" s="77"/>
      <c r="BK372" s="38"/>
      <c r="BL372" s="34"/>
      <c r="BM372" s="51"/>
      <c r="BN372" s="72"/>
      <c r="BO372" s="34"/>
    </row>
    <row r="373" spans="1:67" x14ac:dyDescent="0.3">
      <c r="A373" s="32"/>
      <c r="B373" s="34"/>
      <c r="C373" s="51"/>
      <c r="D373" s="51"/>
      <c r="E373" s="34"/>
      <c r="F373" s="8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8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71"/>
      <c r="BI373" s="71"/>
      <c r="BJ373" s="77"/>
      <c r="BK373" s="38"/>
      <c r="BL373" s="34"/>
      <c r="BM373" s="51"/>
      <c r="BN373" s="72"/>
      <c r="BO373" s="34"/>
    </row>
    <row r="374" spans="1:67" x14ac:dyDescent="0.3">
      <c r="A374" s="32"/>
      <c r="B374" s="34"/>
      <c r="C374" s="51"/>
      <c r="D374" s="51"/>
      <c r="E374" s="34"/>
      <c r="F374" s="8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8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71"/>
      <c r="BI374" s="71"/>
      <c r="BJ374" s="77"/>
      <c r="BK374" s="38"/>
      <c r="BL374" s="34"/>
      <c r="BM374" s="51"/>
      <c r="BN374" s="72"/>
      <c r="BO374" s="34"/>
    </row>
    <row r="375" spans="1:67" x14ac:dyDescent="0.3">
      <c r="A375" s="32"/>
      <c r="B375" s="34"/>
      <c r="C375" s="51"/>
      <c r="D375" s="51"/>
      <c r="E375" s="34"/>
      <c r="F375" s="8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8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71"/>
      <c r="BI375" s="71"/>
      <c r="BJ375" s="77"/>
      <c r="BK375" s="38"/>
      <c r="BL375" s="34"/>
      <c r="BM375" s="51"/>
      <c r="BN375" s="72"/>
      <c r="BO375" s="34"/>
    </row>
    <row r="376" spans="1:67" x14ac:dyDescent="0.3">
      <c r="A376" s="32"/>
      <c r="B376" s="34"/>
      <c r="C376" s="51"/>
      <c r="D376" s="51"/>
      <c r="E376" s="34"/>
      <c r="F376" s="8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8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71"/>
      <c r="BI376" s="71"/>
      <c r="BJ376" s="77"/>
      <c r="BK376" s="38"/>
      <c r="BL376" s="34"/>
      <c r="BM376" s="51"/>
      <c r="BN376" s="72"/>
      <c r="BO376" s="34"/>
    </row>
    <row r="377" spans="1:67" x14ac:dyDescent="0.3">
      <c r="A377" s="32"/>
      <c r="B377" s="34"/>
      <c r="C377" s="51"/>
      <c r="D377" s="51"/>
      <c r="E377" s="34"/>
      <c r="F377" s="8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8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71"/>
      <c r="BI377" s="71"/>
      <c r="BJ377" s="77"/>
      <c r="BK377" s="38"/>
      <c r="BL377" s="34"/>
      <c r="BM377" s="51"/>
      <c r="BN377" s="72"/>
      <c r="BO377" s="34"/>
    </row>
    <row r="378" spans="1:67" x14ac:dyDescent="0.3">
      <c r="A378" s="32"/>
      <c r="B378" s="34"/>
      <c r="C378" s="51"/>
      <c r="D378" s="51"/>
      <c r="E378" s="34"/>
      <c r="F378" s="8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8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71"/>
      <c r="BI378" s="71"/>
      <c r="BJ378" s="77"/>
      <c r="BK378" s="38"/>
      <c r="BL378" s="34"/>
      <c r="BM378" s="51"/>
      <c r="BN378" s="72"/>
      <c r="BO378" s="34"/>
    </row>
    <row r="379" spans="1:67" x14ac:dyDescent="0.3">
      <c r="A379" s="32"/>
      <c r="B379" s="34"/>
      <c r="C379" s="51"/>
      <c r="D379" s="51"/>
      <c r="E379" s="34"/>
      <c r="F379" s="8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8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71"/>
      <c r="BI379" s="71"/>
      <c r="BJ379" s="77"/>
      <c r="BK379" s="38"/>
      <c r="BL379" s="34"/>
      <c r="BM379" s="51"/>
      <c r="BN379" s="72"/>
      <c r="BO379" s="34"/>
    </row>
    <row r="380" spans="1:67" x14ac:dyDescent="0.3">
      <c r="A380" s="32"/>
      <c r="B380" s="34"/>
      <c r="C380" s="51"/>
      <c r="D380" s="51"/>
      <c r="E380" s="34"/>
      <c r="F380" s="8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8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71"/>
      <c r="BI380" s="71"/>
      <c r="BJ380" s="77"/>
      <c r="BK380" s="38"/>
      <c r="BL380" s="34"/>
      <c r="BM380" s="51"/>
      <c r="BN380" s="72"/>
      <c r="BO380" s="34"/>
    </row>
    <row r="381" spans="1:67" x14ac:dyDescent="0.3">
      <c r="A381" s="32"/>
      <c r="B381" s="34"/>
      <c r="C381" s="51"/>
      <c r="D381" s="51"/>
      <c r="E381" s="34"/>
      <c r="F381" s="8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8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71"/>
      <c r="BI381" s="71"/>
      <c r="BJ381" s="77"/>
      <c r="BK381" s="38"/>
      <c r="BL381" s="34"/>
      <c r="BM381" s="51"/>
      <c r="BN381" s="72"/>
      <c r="BO381" s="34"/>
    </row>
    <row r="382" spans="1:67" x14ac:dyDescent="0.3">
      <c r="A382" s="32"/>
      <c r="B382" s="34"/>
      <c r="C382" s="51"/>
      <c r="D382" s="51"/>
      <c r="E382" s="34"/>
      <c r="F382" s="8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8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71"/>
      <c r="BI382" s="71"/>
      <c r="BJ382" s="77"/>
      <c r="BK382" s="38"/>
      <c r="BL382" s="34"/>
      <c r="BM382" s="51"/>
      <c r="BN382" s="72"/>
      <c r="BO382" s="34"/>
    </row>
    <row r="383" spans="1:67" x14ac:dyDescent="0.3">
      <c r="A383" s="32"/>
      <c r="B383" s="34"/>
      <c r="C383" s="51"/>
      <c r="D383" s="51"/>
      <c r="E383" s="34"/>
      <c r="F383" s="8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8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71"/>
      <c r="BI383" s="71"/>
      <c r="BJ383" s="77"/>
      <c r="BK383" s="38"/>
      <c r="BL383" s="34"/>
      <c r="BM383" s="51"/>
      <c r="BN383" s="72"/>
      <c r="BO383" s="34"/>
    </row>
    <row r="384" spans="1:67" x14ac:dyDescent="0.3">
      <c r="A384" s="32"/>
      <c r="B384" s="34"/>
      <c r="C384" s="51"/>
      <c r="D384" s="51"/>
      <c r="E384" s="34"/>
      <c r="F384" s="8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8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71"/>
      <c r="BI384" s="71"/>
      <c r="BJ384" s="77"/>
      <c r="BK384" s="38"/>
      <c r="BL384" s="34"/>
      <c r="BM384" s="51"/>
      <c r="BN384" s="72"/>
      <c r="BO384" s="34"/>
    </row>
    <row r="385" spans="1:67" x14ac:dyDescent="0.3">
      <c r="A385" s="32"/>
      <c r="B385" s="34"/>
      <c r="C385" s="51"/>
      <c r="D385" s="51"/>
      <c r="E385" s="34"/>
      <c r="F385" s="8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8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71"/>
      <c r="BI385" s="71"/>
      <c r="BJ385" s="77"/>
      <c r="BK385" s="38"/>
      <c r="BL385" s="34"/>
      <c r="BM385" s="51"/>
      <c r="BN385" s="72"/>
      <c r="BO385" s="34"/>
    </row>
    <row r="386" spans="1:67" x14ac:dyDescent="0.3">
      <c r="A386" s="32"/>
      <c r="B386" s="34"/>
      <c r="C386" s="51"/>
      <c r="D386" s="51"/>
      <c r="E386" s="34"/>
      <c r="F386" s="8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8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71"/>
      <c r="BI386" s="71"/>
      <c r="BJ386" s="77"/>
      <c r="BK386" s="38"/>
      <c r="BL386" s="34"/>
      <c r="BM386" s="51"/>
      <c r="BN386" s="72"/>
      <c r="BO386" s="34"/>
    </row>
    <row r="387" spans="1:67" x14ac:dyDescent="0.3">
      <c r="A387" s="32"/>
      <c r="B387" s="34"/>
      <c r="C387" s="51"/>
      <c r="D387" s="51"/>
      <c r="E387" s="34"/>
      <c r="F387" s="8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8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71"/>
      <c r="BI387" s="71"/>
      <c r="BJ387" s="77"/>
      <c r="BK387" s="38"/>
      <c r="BL387" s="34"/>
      <c r="BM387" s="51"/>
      <c r="BN387" s="72"/>
      <c r="BO387" s="34"/>
    </row>
    <row r="388" spans="1:67" x14ac:dyDescent="0.3">
      <c r="A388" s="32"/>
      <c r="B388" s="34"/>
      <c r="C388" s="51"/>
      <c r="D388" s="51"/>
      <c r="E388" s="34"/>
      <c r="F388" s="8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8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71"/>
      <c r="BI388" s="71"/>
      <c r="BJ388" s="77"/>
      <c r="BK388" s="38"/>
      <c r="BL388" s="34"/>
      <c r="BM388" s="51"/>
      <c r="BN388" s="72"/>
      <c r="BO388" s="34"/>
    </row>
    <row r="389" spans="1:67" x14ac:dyDescent="0.3">
      <c r="A389" s="32"/>
      <c r="B389" s="34"/>
      <c r="C389" s="51"/>
      <c r="D389" s="51"/>
      <c r="E389" s="34"/>
      <c r="F389" s="8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8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71"/>
      <c r="BI389" s="71"/>
      <c r="BJ389" s="77"/>
      <c r="BK389" s="38"/>
      <c r="BL389" s="34"/>
      <c r="BM389" s="51"/>
      <c r="BN389" s="72"/>
      <c r="BO389" s="34"/>
    </row>
    <row r="390" spans="1:67" x14ac:dyDescent="0.3">
      <c r="A390" s="32"/>
      <c r="B390" s="34"/>
      <c r="C390" s="51"/>
      <c r="D390" s="51"/>
      <c r="E390" s="34"/>
      <c r="F390" s="8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8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71"/>
      <c r="BI390" s="71"/>
      <c r="BJ390" s="77"/>
      <c r="BK390" s="38"/>
      <c r="BL390" s="34"/>
      <c r="BM390" s="51"/>
      <c r="BN390" s="72"/>
      <c r="BO390" s="34"/>
    </row>
    <row r="391" spans="1:67" x14ac:dyDescent="0.3">
      <c r="A391" s="32"/>
      <c r="B391" s="34"/>
      <c r="C391" s="51"/>
      <c r="D391" s="51"/>
      <c r="E391" s="34"/>
      <c r="F391" s="8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8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71"/>
      <c r="BI391" s="71"/>
      <c r="BJ391" s="77"/>
      <c r="BK391" s="38"/>
      <c r="BL391" s="34"/>
      <c r="BM391" s="51"/>
      <c r="BN391" s="72"/>
      <c r="BO391" s="34"/>
    </row>
    <row r="392" spans="1:67" x14ac:dyDescent="0.3">
      <c r="A392" s="32"/>
      <c r="B392" s="34"/>
      <c r="C392" s="51"/>
      <c r="D392" s="51"/>
      <c r="E392" s="34"/>
      <c r="F392" s="8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8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71"/>
      <c r="BI392" s="71"/>
      <c r="BJ392" s="77"/>
      <c r="BK392" s="38"/>
      <c r="BL392" s="34"/>
      <c r="BM392" s="51"/>
      <c r="BN392" s="72"/>
      <c r="BO392" s="34"/>
    </row>
    <row r="393" spans="1:67" x14ac:dyDescent="0.3">
      <c r="A393" s="32"/>
      <c r="B393" s="34"/>
      <c r="C393" s="51"/>
      <c r="D393" s="51"/>
      <c r="E393" s="34"/>
      <c r="F393" s="8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8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71"/>
      <c r="BI393" s="71"/>
      <c r="BJ393" s="77"/>
      <c r="BK393" s="38"/>
      <c r="BL393" s="34"/>
      <c r="BM393" s="51"/>
      <c r="BN393" s="72"/>
      <c r="BO393" s="34"/>
    </row>
    <row r="394" spans="1:67" x14ac:dyDescent="0.3">
      <c r="A394" s="32"/>
      <c r="B394" s="34"/>
      <c r="C394" s="51"/>
      <c r="D394" s="51"/>
      <c r="E394" s="34"/>
      <c r="F394" s="8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8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71"/>
      <c r="BI394" s="71"/>
      <c r="BJ394" s="77"/>
      <c r="BK394" s="38"/>
      <c r="BL394" s="34"/>
      <c r="BM394" s="51"/>
      <c r="BN394" s="72"/>
      <c r="BO394" s="34"/>
    </row>
    <row r="395" spans="1:67" x14ac:dyDescent="0.3">
      <c r="A395" s="32"/>
      <c r="B395" s="34"/>
      <c r="C395" s="51"/>
      <c r="D395" s="51"/>
      <c r="E395" s="34"/>
      <c r="F395" s="8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8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71"/>
      <c r="BI395" s="71"/>
      <c r="BJ395" s="77"/>
      <c r="BK395" s="38"/>
      <c r="BL395" s="34"/>
      <c r="BM395" s="51"/>
      <c r="BN395" s="72"/>
      <c r="BO395" s="34"/>
    </row>
    <row r="396" spans="1:67" x14ac:dyDescent="0.3">
      <c r="A396" s="32"/>
      <c r="B396" s="34"/>
      <c r="C396" s="51"/>
      <c r="D396" s="51"/>
      <c r="E396" s="34"/>
      <c r="F396" s="8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8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71"/>
      <c r="BI396" s="71"/>
      <c r="BJ396" s="77"/>
      <c r="BK396" s="38"/>
      <c r="BL396" s="34"/>
      <c r="BM396" s="51"/>
      <c r="BN396" s="72"/>
      <c r="BO396" s="34"/>
    </row>
    <row r="397" spans="1:67" x14ac:dyDescent="0.3">
      <c r="A397" s="32"/>
      <c r="B397" s="34"/>
      <c r="C397" s="51"/>
      <c r="D397" s="51"/>
      <c r="E397" s="34"/>
      <c r="F397" s="8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8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71"/>
      <c r="BI397" s="71"/>
      <c r="BJ397" s="77"/>
      <c r="BK397" s="38"/>
      <c r="BL397" s="34"/>
      <c r="BM397" s="51"/>
      <c r="BN397" s="72"/>
      <c r="BO397" s="34"/>
    </row>
    <row r="398" spans="1:67" x14ac:dyDescent="0.3">
      <c r="A398" s="32"/>
      <c r="B398" s="34"/>
      <c r="C398" s="51"/>
      <c r="D398" s="51"/>
      <c r="E398" s="34"/>
      <c r="F398" s="8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8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71"/>
      <c r="BI398" s="71"/>
      <c r="BJ398" s="77"/>
      <c r="BK398" s="38"/>
      <c r="BL398" s="34"/>
      <c r="BM398" s="51"/>
      <c r="BN398" s="72"/>
      <c r="BO398" s="34"/>
    </row>
    <row r="399" spans="1:67" x14ac:dyDescent="0.3">
      <c r="A399" s="32"/>
      <c r="B399" s="34"/>
      <c r="C399" s="51"/>
      <c r="D399" s="51"/>
      <c r="E399" s="34"/>
      <c r="F399" s="8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8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71"/>
      <c r="BI399" s="71"/>
      <c r="BJ399" s="77"/>
      <c r="BK399" s="38"/>
      <c r="BL399" s="34"/>
      <c r="BM399" s="51"/>
      <c r="BN399" s="72"/>
      <c r="BO399" s="34"/>
    </row>
    <row r="400" spans="1:67" x14ac:dyDescent="0.3">
      <c r="A400" s="32"/>
      <c r="B400" s="34"/>
      <c r="C400" s="51"/>
      <c r="D400" s="51"/>
      <c r="E400" s="34"/>
      <c r="F400" s="8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8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71"/>
      <c r="BI400" s="71"/>
      <c r="BJ400" s="77"/>
      <c r="BK400" s="38"/>
      <c r="BL400" s="34"/>
      <c r="BM400" s="51"/>
      <c r="BN400" s="72"/>
      <c r="BO400" s="34"/>
    </row>
    <row r="401" spans="1:67" x14ac:dyDescent="0.3">
      <c r="A401" s="32"/>
      <c r="B401" s="34"/>
      <c r="C401" s="51"/>
      <c r="D401" s="51"/>
      <c r="E401" s="34"/>
      <c r="F401" s="8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8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71"/>
      <c r="BI401" s="71"/>
      <c r="BJ401" s="77"/>
      <c r="BK401" s="38"/>
      <c r="BL401" s="34"/>
      <c r="BM401" s="51"/>
      <c r="BN401" s="72"/>
      <c r="BO401" s="34"/>
    </row>
    <row r="402" spans="1:67" x14ac:dyDescent="0.3">
      <c r="A402" s="32"/>
      <c r="B402" s="34"/>
      <c r="C402" s="51"/>
      <c r="D402" s="51"/>
      <c r="E402" s="34"/>
      <c r="F402" s="8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8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71"/>
      <c r="BI402" s="71"/>
      <c r="BJ402" s="77"/>
      <c r="BK402" s="38"/>
      <c r="BL402" s="34"/>
      <c r="BM402" s="51"/>
      <c r="BN402" s="72"/>
      <c r="BO402" s="34"/>
    </row>
    <row r="403" spans="1:67" x14ac:dyDescent="0.3">
      <c r="A403" s="32"/>
      <c r="B403" s="34"/>
      <c r="C403" s="51"/>
      <c r="D403" s="51"/>
      <c r="E403" s="34"/>
      <c r="F403" s="8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8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71"/>
      <c r="BI403" s="71"/>
      <c r="BJ403" s="77"/>
      <c r="BK403" s="38"/>
      <c r="BL403" s="34"/>
      <c r="BM403" s="51"/>
      <c r="BN403" s="72"/>
      <c r="BO403" s="34"/>
    </row>
    <row r="404" spans="1:67" x14ac:dyDescent="0.3">
      <c r="A404" s="32"/>
      <c r="B404" s="34"/>
      <c r="C404" s="51"/>
      <c r="D404" s="51"/>
      <c r="E404" s="34"/>
      <c r="F404" s="8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8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71"/>
      <c r="BI404" s="71"/>
      <c r="BJ404" s="77"/>
      <c r="BK404" s="38"/>
      <c r="BL404" s="34"/>
      <c r="BM404" s="51"/>
      <c r="BN404" s="72"/>
      <c r="BO404" s="34"/>
    </row>
    <row r="405" spans="1:67" x14ac:dyDescent="0.3">
      <c r="A405" s="32"/>
      <c r="B405" s="34"/>
      <c r="C405" s="51"/>
      <c r="D405" s="51"/>
      <c r="E405" s="34"/>
      <c r="F405" s="8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8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71"/>
      <c r="BI405" s="71"/>
      <c r="BJ405" s="77"/>
      <c r="BK405" s="38"/>
      <c r="BL405" s="34"/>
      <c r="BM405" s="51"/>
      <c r="BN405" s="72"/>
      <c r="BO405" s="34"/>
    </row>
    <row r="406" spans="1:67" x14ac:dyDescent="0.3">
      <c r="A406" s="32"/>
      <c r="B406" s="34"/>
      <c r="C406" s="51"/>
      <c r="D406" s="51"/>
      <c r="E406" s="34"/>
      <c r="F406" s="8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8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71"/>
      <c r="BI406" s="71"/>
      <c r="BJ406" s="77"/>
      <c r="BK406" s="38"/>
      <c r="BL406" s="34"/>
      <c r="BM406" s="51"/>
      <c r="BN406" s="72"/>
      <c r="BO406" s="34"/>
    </row>
    <row r="407" spans="1:67" x14ac:dyDescent="0.3">
      <c r="A407" s="32"/>
      <c r="B407" s="34"/>
      <c r="C407" s="51"/>
      <c r="D407" s="51"/>
      <c r="E407" s="34"/>
      <c r="F407" s="8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8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71"/>
      <c r="BI407" s="71"/>
      <c r="BJ407" s="77"/>
      <c r="BK407" s="38"/>
      <c r="BL407" s="34"/>
      <c r="BM407" s="51"/>
      <c r="BN407" s="72"/>
      <c r="BO407" s="34"/>
    </row>
    <row r="408" spans="1:67" x14ac:dyDescent="0.3">
      <c r="A408" s="32"/>
      <c r="B408" s="34"/>
      <c r="C408" s="51"/>
      <c r="D408" s="51"/>
      <c r="E408" s="34"/>
      <c r="F408" s="8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8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71"/>
      <c r="BI408" s="71"/>
      <c r="BJ408" s="77"/>
      <c r="BK408" s="38"/>
      <c r="BL408" s="34"/>
      <c r="BM408" s="51"/>
      <c r="BN408" s="72"/>
      <c r="BO408" s="34"/>
    </row>
    <row r="409" spans="1:67" x14ac:dyDescent="0.3">
      <c r="A409" s="32"/>
      <c r="B409" s="34"/>
      <c r="C409" s="51"/>
      <c r="D409" s="51"/>
      <c r="E409" s="34"/>
      <c r="F409" s="8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8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71"/>
      <c r="BI409" s="71"/>
      <c r="BJ409" s="77"/>
      <c r="BK409" s="38"/>
      <c r="BL409" s="34"/>
      <c r="BM409" s="51"/>
      <c r="BN409" s="72"/>
      <c r="BO409" s="34"/>
    </row>
    <row r="410" spans="1:67" x14ac:dyDescent="0.3">
      <c r="A410" s="32"/>
      <c r="B410" s="34"/>
      <c r="C410" s="51"/>
      <c r="D410" s="51"/>
      <c r="E410" s="34"/>
      <c r="F410" s="8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8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71"/>
      <c r="BI410" s="71"/>
      <c r="BJ410" s="77"/>
      <c r="BK410" s="38"/>
      <c r="BL410" s="34"/>
      <c r="BM410" s="51"/>
      <c r="BN410" s="72"/>
      <c r="BO410" s="34"/>
    </row>
    <row r="411" spans="1:67" x14ac:dyDescent="0.3">
      <c r="A411" s="32"/>
      <c r="B411" s="34"/>
      <c r="C411" s="51"/>
      <c r="D411" s="51"/>
      <c r="E411" s="34"/>
      <c r="F411" s="8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8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71"/>
      <c r="BI411" s="71"/>
      <c r="BJ411" s="77"/>
      <c r="BK411" s="38"/>
      <c r="BL411" s="34"/>
      <c r="BM411" s="51"/>
      <c r="BN411" s="72"/>
      <c r="BO411" s="34"/>
    </row>
    <row r="412" spans="1:67" x14ac:dyDescent="0.3">
      <c r="A412" s="32"/>
      <c r="B412" s="34"/>
      <c r="C412" s="51"/>
      <c r="D412" s="51"/>
      <c r="E412" s="34"/>
      <c r="F412" s="8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8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71"/>
      <c r="BI412" s="71"/>
      <c r="BJ412" s="77"/>
      <c r="BK412" s="38"/>
      <c r="BL412" s="34"/>
      <c r="BM412" s="51"/>
      <c r="BN412" s="72"/>
      <c r="BO412" s="34"/>
    </row>
    <row r="413" spans="1:67" x14ac:dyDescent="0.3">
      <c r="A413" s="32"/>
      <c r="B413" s="34"/>
      <c r="C413" s="51"/>
      <c r="D413" s="51"/>
      <c r="E413" s="34"/>
      <c r="F413" s="8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8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71"/>
      <c r="BI413" s="71"/>
      <c r="BJ413" s="77"/>
      <c r="BK413" s="38"/>
      <c r="BL413" s="34"/>
      <c r="BM413" s="51"/>
      <c r="BN413" s="72"/>
      <c r="BO413" s="34"/>
    </row>
    <row r="414" spans="1:67" x14ac:dyDescent="0.3">
      <c r="A414" s="32"/>
      <c r="B414" s="34"/>
      <c r="C414" s="51"/>
      <c r="D414" s="51"/>
      <c r="E414" s="34"/>
      <c r="F414" s="8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8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71"/>
      <c r="BI414" s="71"/>
      <c r="BJ414" s="77"/>
      <c r="BK414" s="38"/>
      <c r="BL414" s="34"/>
      <c r="BM414" s="51"/>
      <c r="BN414" s="72"/>
      <c r="BO414" s="34"/>
    </row>
    <row r="415" spans="1:67" x14ac:dyDescent="0.3">
      <c r="A415" s="32"/>
      <c r="B415" s="34"/>
      <c r="C415" s="51"/>
      <c r="D415" s="51"/>
      <c r="E415" s="34"/>
      <c r="F415" s="8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8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71"/>
      <c r="BI415" s="71"/>
      <c r="BJ415" s="77"/>
      <c r="BK415" s="38"/>
      <c r="BL415" s="34"/>
      <c r="BM415" s="51"/>
      <c r="BN415" s="72"/>
      <c r="BO415" s="34"/>
    </row>
    <row r="416" spans="1:67" x14ac:dyDescent="0.3">
      <c r="A416" s="32"/>
      <c r="B416" s="34"/>
      <c r="C416" s="51"/>
      <c r="D416" s="51"/>
      <c r="E416" s="34"/>
      <c r="F416" s="8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8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71"/>
      <c r="BI416" s="71"/>
      <c r="BJ416" s="77"/>
      <c r="BK416" s="38"/>
      <c r="BL416" s="34"/>
      <c r="BM416" s="51"/>
      <c r="BN416" s="72"/>
      <c r="BO416" s="34"/>
    </row>
    <row r="417" spans="1:67" x14ac:dyDescent="0.3">
      <c r="A417" s="32"/>
      <c r="B417" s="34"/>
      <c r="C417" s="51"/>
      <c r="D417" s="51"/>
      <c r="E417" s="34"/>
      <c r="F417" s="8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8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71"/>
      <c r="BI417" s="71"/>
      <c r="BJ417" s="77"/>
      <c r="BK417" s="38"/>
      <c r="BL417" s="34"/>
      <c r="BM417" s="51"/>
      <c r="BN417" s="72"/>
      <c r="BO417" s="34"/>
    </row>
    <row r="418" spans="1:67" x14ac:dyDescent="0.3">
      <c r="A418" s="32"/>
      <c r="B418" s="34"/>
      <c r="C418" s="51"/>
      <c r="D418" s="51"/>
      <c r="E418" s="34"/>
      <c r="F418" s="8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8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71"/>
      <c r="BI418" s="71"/>
      <c r="BJ418" s="77"/>
      <c r="BK418" s="38"/>
      <c r="BL418" s="34"/>
      <c r="BM418" s="51"/>
      <c r="BN418" s="72"/>
      <c r="BO418" s="34"/>
    </row>
    <row r="419" spans="1:67" x14ac:dyDescent="0.3">
      <c r="A419" s="32"/>
      <c r="B419" s="34"/>
      <c r="C419" s="51"/>
      <c r="D419" s="51"/>
      <c r="E419" s="34"/>
      <c r="F419" s="8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8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71"/>
      <c r="BI419" s="71"/>
      <c r="BJ419" s="77"/>
      <c r="BK419" s="38"/>
      <c r="BL419" s="34"/>
      <c r="BM419" s="51"/>
      <c r="BN419" s="72"/>
      <c r="BO419" s="34"/>
    </row>
    <row r="420" spans="1:67" x14ac:dyDescent="0.3">
      <c r="A420" s="32"/>
      <c r="B420" s="34"/>
      <c r="C420" s="51"/>
      <c r="D420" s="51"/>
      <c r="E420" s="34"/>
      <c r="F420" s="8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8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71"/>
      <c r="BI420" s="71"/>
      <c r="BJ420" s="77"/>
      <c r="BK420" s="38"/>
      <c r="BL420" s="34"/>
      <c r="BM420" s="51"/>
      <c r="BN420" s="72"/>
      <c r="BO420" s="34"/>
    </row>
    <row r="421" spans="1:67" x14ac:dyDescent="0.3">
      <c r="A421" s="32"/>
      <c r="B421" s="34"/>
      <c r="C421" s="51"/>
      <c r="D421" s="51"/>
      <c r="E421" s="34"/>
      <c r="F421" s="8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8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71"/>
      <c r="BI421" s="71"/>
      <c r="BJ421" s="77"/>
      <c r="BK421" s="38"/>
      <c r="BL421" s="34"/>
      <c r="BM421" s="51"/>
      <c r="BN421" s="72"/>
      <c r="BO421" s="34"/>
    </row>
    <row r="422" spans="1:67" x14ac:dyDescent="0.3">
      <c r="A422" s="32"/>
      <c r="B422" s="34"/>
      <c r="C422" s="51"/>
      <c r="D422" s="51"/>
      <c r="E422" s="34"/>
      <c r="F422" s="8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8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71"/>
      <c r="BI422" s="71"/>
      <c r="BJ422" s="77"/>
      <c r="BK422" s="38"/>
      <c r="BL422" s="34"/>
      <c r="BM422" s="51"/>
      <c r="BN422" s="72"/>
      <c r="BO422" s="34"/>
    </row>
    <row r="423" spans="1:67" x14ac:dyDescent="0.3">
      <c r="A423" s="32"/>
      <c r="B423" s="34"/>
      <c r="C423" s="51"/>
      <c r="D423" s="51"/>
      <c r="E423" s="34"/>
      <c r="F423" s="8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8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71"/>
      <c r="BI423" s="71"/>
      <c r="BJ423" s="77"/>
      <c r="BK423" s="38"/>
      <c r="BL423" s="34"/>
      <c r="BM423" s="51"/>
      <c r="BN423" s="72"/>
      <c r="BO423" s="34"/>
    </row>
    <row r="424" spans="1:67" x14ac:dyDescent="0.3">
      <c r="A424" s="32"/>
      <c r="B424" s="34"/>
      <c r="C424" s="51"/>
      <c r="D424" s="51"/>
      <c r="E424" s="34"/>
      <c r="F424" s="8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8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71"/>
      <c r="BI424" s="71"/>
      <c r="BJ424" s="77"/>
      <c r="BK424" s="38"/>
      <c r="BL424" s="34"/>
      <c r="BM424" s="51"/>
      <c r="BN424" s="72"/>
      <c r="BO424" s="34"/>
    </row>
    <row r="425" spans="1:67" x14ac:dyDescent="0.3">
      <c r="A425" s="32"/>
      <c r="B425" s="34"/>
      <c r="C425" s="51"/>
      <c r="D425" s="51"/>
      <c r="E425" s="34"/>
      <c r="F425" s="8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8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71"/>
      <c r="BI425" s="71"/>
      <c r="BJ425" s="77"/>
      <c r="BK425" s="38"/>
      <c r="BL425" s="34"/>
      <c r="BM425" s="51"/>
      <c r="BN425" s="72"/>
      <c r="BO425" s="34"/>
    </row>
    <row r="426" spans="1:67" x14ac:dyDescent="0.3">
      <c r="A426" s="32"/>
      <c r="B426" s="34"/>
      <c r="C426" s="51"/>
      <c r="D426" s="51"/>
      <c r="E426" s="34"/>
      <c r="F426" s="8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8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71"/>
      <c r="BI426" s="71"/>
      <c r="BJ426" s="77"/>
      <c r="BK426" s="38"/>
      <c r="BL426" s="34"/>
      <c r="BM426" s="51"/>
      <c r="BN426" s="72"/>
      <c r="BO426" s="34"/>
    </row>
    <row r="427" spans="1:67" x14ac:dyDescent="0.3">
      <c r="A427" s="32"/>
      <c r="B427" s="34"/>
      <c r="C427" s="51"/>
      <c r="D427" s="51"/>
      <c r="E427" s="34"/>
      <c r="F427" s="8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8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71"/>
      <c r="BI427" s="71"/>
      <c r="BJ427" s="77"/>
      <c r="BK427" s="38"/>
      <c r="BL427" s="34"/>
      <c r="BM427" s="51"/>
      <c r="BN427" s="72"/>
      <c r="BO427" s="34"/>
    </row>
    <row r="428" spans="1:67" x14ac:dyDescent="0.3">
      <c r="A428" s="32"/>
      <c r="B428" s="34"/>
      <c r="C428" s="51"/>
      <c r="D428" s="51"/>
      <c r="E428" s="34"/>
      <c r="F428" s="8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8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71"/>
      <c r="BI428" s="71"/>
      <c r="BJ428" s="77"/>
      <c r="BK428" s="38"/>
      <c r="BL428" s="34"/>
      <c r="BM428" s="51"/>
      <c r="BN428" s="72"/>
      <c r="BO428" s="34"/>
    </row>
    <row r="429" spans="1:67" x14ac:dyDescent="0.3">
      <c r="A429" s="32"/>
      <c r="B429" s="34"/>
      <c r="C429" s="51"/>
      <c r="D429" s="51"/>
      <c r="E429" s="34"/>
      <c r="F429" s="8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8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71"/>
      <c r="BI429" s="71"/>
      <c r="BJ429" s="77"/>
      <c r="BK429" s="38"/>
      <c r="BL429" s="34"/>
      <c r="BM429" s="51"/>
      <c r="BN429" s="72"/>
      <c r="BO429" s="34"/>
    </row>
    <row r="430" spans="1:67" x14ac:dyDescent="0.3">
      <c r="A430" s="32"/>
      <c r="B430" s="34"/>
      <c r="C430" s="51"/>
      <c r="D430" s="51"/>
      <c r="E430" s="34"/>
      <c r="F430" s="8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8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71"/>
      <c r="BI430" s="71"/>
      <c r="BJ430" s="77"/>
      <c r="BK430" s="38"/>
      <c r="BL430" s="34"/>
      <c r="BM430" s="51"/>
      <c r="BN430" s="72"/>
      <c r="BO430" s="34"/>
    </row>
    <row r="431" spans="1:67" x14ac:dyDescent="0.3">
      <c r="A431" s="32"/>
      <c r="B431" s="34"/>
      <c r="C431" s="51"/>
      <c r="D431" s="51"/>
      <c r="E431" s="34"/>
      <c r="F431" s="8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8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71"/>
      <c r="BI431" s="71"/>
      <c r="BJ431" s="77"/>
      <c r="BK431" s="38"/>
      <c r="BL431" s="34"/>
      <c r="BM431" s="51"/>
      <c r="BN431" s="72"/>
      <c r="BO431" s="34"/>
    </row>
    <row r="432" spans="1:67" x14ac:dyDescent="0.3">
      <c r="A432" s="32"/>
      <c r="B432" s="34"/>
      <c r="C432" s="51"/>
      <c r="D432" s="51"/>
      <c r="E432" s="34"/>
      <c r="F432" s="8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8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71"/>
      <c r="BI432" s="71"/>
      <c r="BJ432" s="77"/>
      <c r="BK432" s="38"/>
      <c r="BL432" s="34"/>
      <c r="BM432" s="51"/>
      <c r="BN432" s="72"/>
      <c r="BO432" s="34"/>
    </row>
    <row r="433" spans="1:67" x14ac:dyDescent="0.3">
      <c r="A433" s="32"/>
      <c r="B433" s="34"/>
      <c r="C433" s="51"/>
      <c r="D433" s="51"/>
      <c r="E433" s="34"/>
      <c r="F433" s="8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8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71"/>
      <c r="BI433" s="71"/>
      <c r="BJ433" s="77"/>
      <c r="BK433" s="38"/>
      <c r="BL433" s="34"/>
      <c r="BM433" s="51"/>
      <c r="BN433" s="72"/>
      <c r="BO433" s="34"/>
    </row>
    <row r="434" spans="1:67" x14ac:dyDescent="0.3">
      <c r="A434" s="32"/>
      <c r="B434" s="34"/>
      <c r="C434" s="51"/>
      <c r="D434" s="51"/>
      <c r="E434" s="34"/>
      <c r="F434" s="8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8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71"/>
      <c r="BI434" s="71"/>
      <c r="BJ434" s="77"/>
      <c r="BK434" s="38"/>
      <c r="BL434" s="34"/>
      <c r="BM434" s="51"/>
      <c r="BN434" s="72"/>
      <c r="BO434" s="34"/>
    </row>
    <row r="435" spans="1:67" x14ac:dyDescent="0.3">
      <c r="A435" s="32"/>
      <c r="B435" s="34"/>
      <c r="C435" s="51"/>
      <c r="D435" s="51"/>
      <c r="E435" s="34"/>
      <c r="F435" s="8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8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71"/>
      <c r="BI435" s="71"/>
      <c r="BJ435" s="77"/>
      <c r="BK435" s="38"/>
      <c r="BL435" s="34"/>
      <c r="BM435" s="51"/>
      <c r="BN435" s="72"/>
      <c r="BO435" s="34"/>
    </row>
    <row r="436" spans="1:67" x14ac:dyDescent="0.3">
      <c r="A436" s="32"/>
      <c r="B436" s="34"/>
      <c r="C436" s="51"/>
      <c r="D436" s="51"/>
      <c r="E436" s="34"/>
      <c r="F436" s="8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8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71"/>
      <c r="BI436" s="71"/>
      <c r="BJ436" s="77"/>
      <c r="BK436" s="38"/>
      <c r="BL436" s="34"/>
      <c r="BM436" s="51"/>
      <c r="BN436" s="72"/>
      <c r="BO436" s="34"/>
    </row>
    <row r="437" spans="1:67" x14ac:dyDescent="0.3">
      <c r="A437" s="32"/>
      <c r="B437" s="34"/>
      <c r="C437" s="51"/>
      <c r="D437" s="51"/>
      <c r="E437" s="34"/>
      <c r="F437" s="8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8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71"/>
      <c r="BI437" s="71"/>
      <c r="BJ437" s="77"/>
      <c r="BK437" s="38"/>
      <c r="BL437" s="34"/>
      <c r="BM437" s="51"/>
      <c r="BN437" s="72"/>
      <c r="BO437" s="34"/>
    </row>
    <row r="438" spans="1:67" x14ac:dyDescent="0.3">
      <c r="A438" s="32"/>
      <c r="B438" s="34"/>
      <c r="C438" s="51"/>
      <c r="D438" s="51"/>
      <c r="E438" s="34"/>
      <c r="F438" s="8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8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71"/>
      <c r="BI438" s="71"/>
      <c r="BJ438" s="77"/>
      <c r="BK438" s="38"/>
      <c r="BL438" s="34"/>
      <c r="BM438" s="51"/>
      <c r="BN438" s="72"/>
      <c r="BO438" s="34"/>
    </row>
    <row r="439" spans="1:67" x14ac:dyDescent="0.3">
      <c r="A439" s="32"/>
      <c r="B439" s="34"/>
      <c r="C439" s="51"/>
      <c r="D439" s="51"/>
      <c r="E439" s="34"/>
      <c r="F439" s="8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8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71"/>
      <c r="BI439" s="71"/>
      <c r="BJ439" s="77"/>
      <c r="BK439" s="38"/>
      <c r="BL439" s="34"/>
      <c r="BM439" s="51"/>
      <c r="BN439" s="72"/>
      <c r="BO439" s="34"/>
    </row>
    <row r="440" spans="1:67" x14ac:dyDescent="0.3">
      <c r="A440" s="32"/>
      <c r="B440" s="34"/>
      <c r="C440" s="51"/>
      <c r="D440" s="51"/>
      <c r="E440" s="34"/>
      <c r="F440" s="8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8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71"/>
      <c r="BI440" s="71"/>
      <c r="BJ440" s="77"/>
      <c r="BK440" s="38"/>
      <c r="BL440" s="34"/>
      <c r="BM440" s="51"/>
      <c r="BN440" s="72"/>
      <c r="BO440" s="34"/>
    </row>
    <row r="441" spans="1:67" x14ac:dyDescent="0.3">
      <c r="A441" s="32"/>
      <c r="B441" s="34"/>
      <c r="C441" s="51"/>
      <c r="D441" s="51"/>
      <c r="E441" s="34"/>
      <c r="F441" s="8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8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71"/>
      <c r="BI441" s="71"/>
      <c r="BJ441" s="77"/>
      <c r="BK441" s="38"/>
      <c r="BL441" s="34"/>
      <c r="BM441" s="51"/>
      <c r="BN441" s="72"/>
      <c r="BO441" s="34"/>
    </row>
    <row r="442" spans="1:67" x14ac:dyDescent="0.3">
      <c r="A442" s="32"/>
      <c r="B442" s="34"/>
      <c r="C442" s="51"/>
      <c r="D442" s="51"/>
      <c r="E442" s="34"/>
      <c r="F442" s="8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8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71"/>
      <c r="BI442" s="71"/>
      <c r="BJ442" s="77"/>
      <c r="BK442" s="38"/>
      <c r="BL442" s="34"/>
      <c r="BM442" s="51"/>
      <c r="BN442" s="72"/>
      <c r="BO442" s="34"/>
    </row>
    <row r="443" spans="1:67" x14ac:dyDescent="0.3">
      <c r="A443" s="32"/>
      <c r="B443" s="34"/>
      <c r="C443" s="51"/>
      <c r="D443" s="51"/>
      <c r="E443" s="34"/>
      <c r="F443" s="8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8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71"/>
      <c r="BI443" s="71"/>
      <c r="BJ443" s="77"/>
      <c r="BK443" s="38"/>
      <c r="BL443" s="34"/>
      <c r="BM443" s="51"/>
      <c r="BN443" s="72"/>
      <c r="BO443" s="34"/>
    </row>
    <row r="444" spans="1:67" x14ac:dyDescent="0.3">
      <c r="A444" s="32"/>
      <c r="B444" s="34"/>
      <c r="C444" s="51"/>
      <c r="D444" s="51"/>
      <c r="E444" s="34"/>
      <c r="F444" s="8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8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71"/>
      <c r="BI444" s="71"/>
      <c r="BJ444" s="77"/>
      <c r="BK444" s="38"/>
      <c r="BL444" s="34"/>
      <c r="BM444" s="51"/>
      <c r="BN444" s="72"/>
      <c r="BO444" s="34"/>
    </row>
    <row r="445" spans="1:67" x14ac:dyDescent="0.3">
      <c r="A445" s="32"/>
      <c r="B445" s="34"/>
      <c r="C445" s="51"/>
      <c r="D445" s="51"/>
      <c r="E445" s="34"/>
      <c r="F445" s="8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8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71"/>
      <c r="BI445" s="71"/>
      <c r="BJ445" s="77"/>
      <c r="BK445" s="38"/>
      <c r="BL445" s="34"/>
      <c r="BM445" s="51"/>
      <c r="BN445" s="72"/>
      <c r="BO445" s="34"/>
    </row>
    <row r="446" spans="1:67" x14ac:dyDescent="0.3">
      <c r="A446" s="32"/>
      <c r="B446" s="34"/>
      <c r="C446" s="51"/>
      <c r="D446" s="51"/>
      <c r="E446" s="34"/>
      <c r="F446" s="8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8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71"/>
      <c r="BI446" s="71"/>
      <c r="BJ446" s="77"/>
      <c r="BK446" s="38"/>
      <c r="BL446" s="34"/>
      <c r="BM446" s="51"/>
      <c r="BN446" s="72"/>
      <c r="BO446" s="34"/>
    </row>
    <row r="447" spans="1:67" x14ac:dyDescent="0.3">
      <c r="A447" s="32"/>
      <c r="B447" s="34"/>
      <c r="C447" s="51"/>
      <c r="D447" s="51"/>
      <c r="E447" s="34"/>
      <c r="F447" s="8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8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71"/>
      <c r="BI447" s="71"/>
      <c r="BJ447" s="77"/>
      <c r="BK447" s="38"/>
      <c r="BL447" s="34"/>
      <c r="BM447" s="51"/>
      <c r="BN447" s="72"/>
      <c r="BO447" s="34"/>
    </row>
    <row r="448" spans="1:67" x14ac:dyDescent="0.3">
      <c r="A448" s="32"/>
      <c r="B448" s="34"/>
      <c r="C448" s="51"/>
      <c r="D448" s="51"/>
      <c r="E448" s="34"/>
      <c r="F448" s="8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8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71"/>
      <c r="BI448" s="71"/>
      <c r="BJ448" s="77"/>
      <c r="BK448" s="38"/>
      <c r="BL448" s="34"/>
      <c r="BM448" s="51"/>
      <c r="BN448" s="72"/>
      <c r="BO448" s="34"/>
    </row>
    <row r="449" spans="1:67" x14ac:dyDescent="0.3">
      <c r="A449" s="32"/>
      <c r="B449" s="34"/>
      <c r="C449" s="51"/>
      <c r="D449" s="51"/>
      <c r="E449" s="34"/>
      <c r="F449" s="8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8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71"/>
      <c r="BI449" s="71"/>
      <c r="BJ449" s="77"/>
      <c r="BK449" s="38"/>
      <c r="BL449" s="34"/>
      <c r="BM449" s="51"/>
      <c r="BN449" s="72"/>
      <c r="BO449" s="34"/>
    </row>
    <row r="450" spans="1:67" x14ac:dyDescent="0.3">
      <c r="A450" s="32"/>
      <c r="B450" s="34"/>
      <c r="C450" s="51"/>
      <c r="D450" s="51"/>
      <c r="E450" s="34"/>
      <c r="F450" s="8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8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71"/>
      <c r="BI450" s="71"/>
      <c r="BJ450" s="77"/>
      <c r="BK450" s="38"/>
      <c r="BL450" s="34"/>
      <c r="BM450" s="51"/>
      <c r="BN450" s="72"/>
      <c r="BO450" s="34"/>
    </row>
    <row r="451" spans="1:67" x14ac:dyDescent="0.3">
      <c r="A451" s="32"/>
      <c r="B451" s="34"/>
      <c r="C451" s="51"/>
      <c r="D451" s="51"/>
      <c r="E451" s="34"/>
      <c r="F451" s="8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8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71"/>
      <c r="BI451" s="71"/>
      <c r="BJ451" s="77"/>
      <c r="BK451" s="38"/>
      <c r="BL451" s="34"/>
      <c r="BM451" s="51"/>
      <c r="BN451" s="72"/>
      <c r="BO451" s="34"/>
    </row>
    <row r="452" spans="1:67" x14ac:dyDescent="0.3">
      <c r="A452" s="32"/>
      <c r="B452" s="34"/>
      <c r="C452" s="51"/>
      <c r="D452" s="51"/>
      <c r="E452" s="34"/>
      <c r="F452" s="8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8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71"/>
      <c r="BI452" s="71"/>
      <c r="BJ452" s="77"/>
      <c r="BK452" s="38"/>
      <c r="BL452" s="34"/>
      <c r="BM452" s="51"/>
      <c r="BN452" s="72"/>
      <c r="BO452" s="34"/>
    </row>
    <row r="453" spans="1:67" x14ac:dyDescent="0.3">
      <c r="A453" s="32"/>
      <c r="B453" s="34"/>
      <c r="C453" s="51"/>
      <c r="D453" s="51"/>
      <c r="E453" s="34"/>
      <c r="F453" s="8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8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71"/>
      <c r="BI453" s="71"/>
      <c r="BJ453" s="77"/>
      <c r="BK453" s="38"/>
      <c r="BL453" s="34"/>
      <c r="BM453" s="51"/>
      <c r="BN453" s="72"/>
      <c r="BO453" s="34"/>
    </row>
    <row r="454" spans="1:67" x14ac:dyDescent="0.3">
      <c r="A454" s="32"/>
      <c r="B454" s="34"/>
      <c r="C454" s="51"/>
      <c r="D454" s="51"/>
      <c r="E454" s="34"/>
      <c r="F454" s="8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8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71"/>
      <c r="BI454" s="71"/>
      <c r="BJ454" s="77"/>
      <c r="BK454" s="38"/>
      <c r="BL454" s="34"/>
      <c r="BM454" s="51"/>
      <c r="BN454" s="72"/>
      <c r="BO454" s="34"/>
    </row>
    <row r="455" spans="1:67" x14ac:dyDescent="0.3">
      <c r="A455" s="32"/>
      <c r="B455" s="34"/>
      <c r="C455" s="51"/>
      <c r="D455" s="51"/>
      <c r="E455" s="34"/>
      <c r="F455" s="8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8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71"/>
      <c r="BI455" s="71"/>
      <c r="BJ455" s="77"/>
      <c r="BK455" s="38"/>
      <c r="BL455" s="34"/>
      <c r="BM455" s="51"/>
      <c r="BN455" s="72"/>
      <c r="BO455" s="34"/>
    </row>
    <row r="456" spans="1:67" x14ac:dyDescent="0.3">
      <c r="A456" s="32"/>
      <c r="B456" s="34"/>
      <c r="C456" s="51"/>
      <c r="D456" s="51"/>
      <c r="E456" s="34"/>
      <c r="F456" s="8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8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71"/>
      <c r="BI456" s="71"/>
      <c r="BJ456" s="77"/>
      <c r="BK456" s="38"/>
      <c r="BL456" s="34"/>
      <c r="BM456" s="51"/>
      <c r="BN456" s="72"/>
      <c r="BO456" s="34"/>
    </row>
    <row r="457" spans="1:67" x14ac:dyDescent="0.3">
      <c r="A457" s="32"/>
      <c r="B457" s="34"/>
      <c r="C457" s="51"/>
      <c r="D457" s="51"/>
      <c r="E457" s="34"/>
      <c r="F457" s="8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8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71"/>
      <c r="BI457" s="71"/>
      <c r="BJ457" s="77"/>
      <c r="BK457" s="38"/>
      <c r="BL457" s="34"/>
      <c r="BM457" s="51"/>
      <c r="BN457" s="72"/>
      <c r="BO457" s="34"/>
    </row>
    <row r="458" spans="1:67" x14ac:dyDescent="0.3">
      <c r="A458" s="32"/>
      <c r="B458" s="34"/>
      <c r="C458" s="51"/>
      <c r="D458" s="51"/>
      <c r="E458" s="34"/>
      <c r="F458" s="8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8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71"/>
      <c r="BI458" s="71"/>
      <c r="BJ458" s="77"/>
      <c r="BK458" s="38"/>
      <c r="BL458" s="34"/>
      <c r="BM458" s="51"/>
      <c r="BN458" s="72"/>
      <c r="BO458" s="34"/>
    </row>
    <row r="459" spans="1:67" x14ac:dyDescent="0.3">
      <c r="A459" s="32"/>
      <c r="B459" s="34"/>
      <c r="C459" s="51"/>
      <c r="D459" s="51"/>
      <c r="E459" s="34"/>
      <c r="F459" s="8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8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71"/>
      <c r="BI459" s="71"/>
      <c r="BJ459" s="77"/>
      <c r="BK459" s="38"/>
      <c r="BL459" s="34"/>
      <c r="BM459" s="51"/>
      <c r="BN459" s="72"/>
      <c r="BO459" s="34"/>
    </row>
    <row r="460" spans="1:67" x14ac:dyDescent="0.3">
      <c r="A460" s="32"/>
      <c r="B460" s="34"/>
      <c r="C460" s="51"/>
      <c r="D460" s="51"/>
      <c r="E460" s="34"/>
      <c r="F460" s="8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8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71"/>
      <c r="BI460" s="71"/>
      <c r="BJ460" s="77"/>
      <c r="BK460" s="38"/>
      <c r="BL460" s="34"/>
      <c r="BM460" s="51"/>
      <c r="BN460" s="72"/>
      <c r="BO460" s="34"/>
    </row>
    <row r="461" spans="1:67" x14ac:dyDescent="0.3">
      <c r="A461" s="32"/>
      <c r="B461" s="34"/>
      <c r="C461" s="51"/>
      <c r="D461" s="51"/>
      <c r="E461" s="34"/>
      <c r="F461" s="8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8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71"/>
      <c r="BI461" s="71"/>
      <c r="BJ461" s="77"/>
      <c r="BK461" s="38"/>
      <c r="BL461" s="34"/>
      <c r="BM461" s="51"/>
      <c r="BN461" s="72"/>
      <c r="BO461" s="34"/>
    </row>
    <row r="462" spans="1:67" x14ac:dyDescent="0.3">
      <c r="A462" s="32"/>
      <c r="B462" s="34"/>
      <c r="C462" s="51"/>
      <c r="D462" s="51"/>
      <c r="E462" s="34"/>
      <c r="F462" s="8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8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71"/>
      <c r="BI462" s="71"/>
      <c r="BJ462" s="77"/>
      <c r="BK462" s="38"/>
      <c r="BL462" s="34"/>
      <c r="BM462" s="51"/>
      <c r="BN462" s="72"/>
      <c r="BO462" s="34"/>
    </row>
    <row r="463" spans="1:67" x14ac:dyDescent="0.3">
      <c r="A463" s="32"/>
      <c r="B463" s="34"/>
      <c r="C463" s="51"/>
      <c r="D463" s="51"/>
      <c r="E463" s="34"/>
      <c r="F463" s="8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8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71"/>
      <c r="BI463" s="71"/>
      <c r="BJ463" s="77"/>
      <c r="BK463" s="38"/>
      <c r="BL463" s="34"/>
      <c r="BM463" s="51"/>
      <c r="BN463" s="72"/>
      <c r="BO463" s="34"/>
    </row>
    <row r="464" spans="1:67" x14ac:dyDescent="0.3">
      <c r="A464" s="32"/>
      <c r="B464" s="34"/>
      <c r="C464" s="51"/>
      <c r="D464" s="51"/>
      <c r="E464" s="34"/>
      <c r="F464" s="8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8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71"/>
      <c r="BI464" s="71"/>
      <c r="BJ464" s="77"/>
      <c r="BK464" s="38"/>
      <c r="BL464" s="34"/>
      <c r="BM464" s="51"/>
      <c r="BN464" s="72"/>
      <c r="BO464" s="34"/>
    </row>
    <row r="465" spans="1:67" x14ac:dyDescent="0.3">
      <c r="A465" s="32"/>
      <c r="B465" s="34"/>
      <c r="C465" s="51"/>
      <c r="D465" s="51"/>
      <c r="E465" s="34"/>
      <c r="F465" s="8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8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71"/>
      <c r="BI465" s="71"/>
      <c r="BJ465" s="77"/>
      <c r="BK465" s="38"/>
      <c r="BL465" s="34"/>
      <c r="BM465" s="51"/>
      <c r="BN465" s="72"/>
      <c r="BO465" s="34"/>
    </row>
    <row r="466" spans="1:67" x14ac:dyDescent="0.3">
      <c r="A466" s="32"/>
      <c r="B466" s="34"/>
      <c r="C466" s="51"/>
      <c r="D466" s="51"/>
      <c r="E466" s="34"/>
      <c r="F466" s="8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8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71"/>
      <c r="BI466" s="71"/>
      <c r="BJ466" s="77"/>
      <c r="BK466" s="38"/>
      <c r="BL466" s="34"/>
      <c r="BM466" s="51"/>
      <c r="BN466" s="72"/>
      <c r="BO466" s="34"/>
    </row>
    <row r="467" spans="1:67" x14ac:dyDescent="0.3">
      <c r="A467" s="32"/>
      <c r="B467" s="34"/>
      <c r="C467" s="51"/>
      <c r="D467" s="51"/>
      <c r="E467" s="34"/>
      <c r="F467" s="8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8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71"/>
      <c r="BI467" s="71"/>
      <c r="BJ467" s="77"/>
      <c r="BK467" s="38"/>
      <c r="BL467" s="34"/>
      <c r="BM467" s="51"/>
      <c r="BN467" s="72"/>
      <c r="BO467" s="34"/>
    </row>
    <row r="468" spans="1:67" x14ac:dyDescent="0.3">
      <c r="A468" s="32"/>
      <c r="B468" s="34"/>
      <c r="C468" s="51"/>
      <c r="D468" s="51"/>
      <c r="E468" s="34"/>
      <c r="F468" s="8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8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71"/>
      <c r="BI468" s="71"/>
      <c r="BJ468" s="77"/>
      <c r="BK468" s="38"/>
      <c r="BL468" s="34"/>
      <c r="BM468" s="51"/>
      <c r="BN468" s="72"/>
      <c r="BO468" s="34"/>
    </row>
    <row r="469" spans="1:67" x14ac:dyDescent="0.3">
      <c r="A469" s="32"/>
      <c r="B469" s="34"/>
      <c r="C469" s="51"/>
      <c r="D469" s="51"/>
      <c r="E469" s="34"/>
      <c r="F469" s="8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8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71"/>
      <c r="BI469" s="71"/>
      <c r="BJ469" s="77"/>
      <c r="BK469" s="38"/>
      <c r="BL469" s="34"/>
      <c r="BM469" s="51"/>
      <c r="BN469" s="72"/>
      <c r="BO469" s="34"/>
    </row>
    <row r="470" spans="1:67" x14ac:dyDescent="0.3">
      <c r="A470" s="32"/>
      <c r="B470" s="34"/>
      <c r="C470" s="51"/>
      <c r="D470" s="51"/>
      <c r="E470" s="34"/>
      <c r="F470" s="8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8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71"/>
      <c r="BI470" s="71"/>
      <c r="BJ470" s="77"/>
      <c r="BK470" s="38"/>
      <c r="BL470" s="34"/>
      <c r="BM470" s="51"/>
      <c r="BN470" s="72"/>
      <c r="BO470" s="34"/>
    </row>
    <row r="471" spans="1:67" x14ac:dyDescent="0.3">
      <c r="A471" s="32"/>
      <c r="B471" s="34"/>
      <c r="C471" s="51"/>
      <c r="D471" s="51"/>
      <c r="E471" s="34"/>
      <c r="F471" s="8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8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71"/>
      <c r="BI471" s="71"/>
      <c r="BJ471" s="77"/>
      <c r="BK471" s="38"/>
      <c r="BL471" s="34"/>
      <c r="BM471" s="51"/>
      <c r="BN471" s="72"/>
      <c r="BO471" s="34"/>
    </row>
    <row r="472" spans="1:67" x14ac:dyDescent="0.3">
      <c r="A472" s="32"/>
      <c r="B472" s="34"/>
      <c r="C472" s="51"/>
      <c r="D472" s="51"/>
      <c r="E472" s="34"/>
      <c r="F472" s="8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8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71"/>
      <c r="BI472" s="71"/>
      <c r="BJ472" s="77"/>
      <c r="BK472" s="38"/>
      <c r="BL472" s="34"/>
      <c r="BM472" s="51"/>
      <c r="BN472" s="72"/>
      <c r="BO472" s="34"/>
    </row>
    <row r="473" spans="1:67" x14ac:dyDescent="0.3">
      <c r="A473" s="32"/>
      <c r="B473" s="34"/>
      <c r="C473" s="51"/>
      <c r="D473" s="51"/>
      <c r="E473" s="34"/>
      <c r="F473" s="8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8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71"/>
      <c r="BI473" s="71"/>
      <c r="BJ473" s="77"/>
      <c r="BK473" s="38"/>
      <c r="BL473" s="34"/>
      <c r="BM473" s="51"/>
      <c r="BN473" s="72"/>
      <c r="BO473" s="34"/>
    </row>
    <row r="474" spans="1:67" x14ac:dyDescent="0.3">
      <c r="A474" s="32"/>
      <c r="B474" s="34"/>
      <c r="C474" s="51"/>
      <c r="D474" s="51"/>
      <c r="E474" s="34"/>
      <c r="F474" s="8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8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71"/>
      <c r="BI474" s="71"/>
      <c r="BJ474" s="77"/>
      <c r="BK474" s="38"/>
      <c r="BL474" s="34"/>
      <c r="BM474" s="51"/>
      <c r="BN474" s="72"/>
      <c r="BO474" s="34"/>
    </row>
    <row r="475" spans="1:67" x14ac:dyDescent="0.3">
      <c r="A475" s="32"/>
      <c r="B475" s="34"/>
      <c r="C475" s="51"/>
      <c r="D475" s="51"/>
      <c r="E475" s="34"/>
      <c r="F475" s="8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8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71"/>
      <c r="BI475" s="71"/>
      <c r="BJ475" s="77"/>
      <c r="BK475" s="38"/>
      <c r="BL475" s="34"/>
      <c r="BM475" s="51"/>
      <c r="BN475" s="72"/>
      <c r="BO475" s="34"/>
    </row>
    <row r="476" spans="1:67" x14ac:dyDescent="0.3">
      <c r="A476" s="32"/>
      <c r="B476" s="34"/>
      <c r="C476" s="51"/>
      <c r="D476" s="51"/>
      <c r="E476" s="34"/>
      <c r="F476" s="8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8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71"/>
      <c r="BI476" s="71"/>
      <c r="BJ476" s="77"/>
      <c r="BK476" s="38"/>
      <c r="BL476" s="34"/>
      <c r="BM476" s="51"/>
      <c r="BN476" s="72"/>
      <c r="BO476" s="34"/>
    </row>
    <row r="477" spans="1:67" x14ac:dyDescent="0.3">
      <c r="A477" s="32"/>
      <c r="B477" s="34"/>
      <c r="C477" s="51"/>
      <c r="D477" s="51"/>
      <c r="E477" s="34"/>
      <c r="F477" s="8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8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71"/>
      <c r="BI477" s="71"/>
      <c r="BJ477" s="77"/>
      <c r="BK477" s="38"/>
      <c r="BL477" s="34"/>
      <c r="BM477" s="51"/>
      <c r="BN477" s="72"/>
      <c r="BO477" s="34"/>
    </row>
    <row r="478" spans="1:67" x14ac:dyDescent="0.3">
      <c r="A478" s="32"/>
      <c r="B478" s="34"/>
      <c r="C478" s="51"/>
      <c r="D478" s="51"/>
      <c r="E478" s="34"/>
      <c r="F478" s="8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8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71"/>
      <c r="BI478" s="71"/>
      <c r="BJ478" s="77"/>
      <c r="BK478" s="38"/>
      <c r="BL478" s="34"/>
      <c r="BM478" s="51"/>
      <c r="BN478" s="72"/>
      <c r="BO478" s="34"/>
    </row>
    <row r="479" spans="1:67" x14ac:dyDescent="0.3">
      <c r="A479" s="32"/>
      <c r="B479" s="34"/>
      <c r="C479" s="51"/>
      <c r="D479" s="51"/>
      <c r="E479" s="34"/>
      <c r="F479" s="8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8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71"/>
      <c r="BI479" s="71"/>
      <c r="BJ479" s="77"/>
      <c r="BK479" s="38"/>
      <c r="BL479" s="34"/>
      <c r="BM479" s="51"/>
      <c r="BN479" s="72"/>
      <c r="BO479" s="34"/>
    </row>
    <row r="480" spans="1:67" x14ac:dyDescent="0.3">
      <c r="A480" s="32"/>
      <c r="B480" s="34"/>
      <c r="C480" s="51"/>
      <c r="D480" s="51"/>
      <c r="E480" s="34"/>
      <c r="F480" s="8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8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71"/>
      <c r="BI480" s="71"/>
      <c r="BJ480" s="77"/>
      <c r="BK480" s="38"/>
      <c r="BL480" s="34"/>
      <c r="BM480" s="51"/>
      <c r="BN480" s="72"/>
      <c r="BO480" s="34"/>
    </row>
    <row r="481" spans="1:67" x14ac:dyDescent="0.3">
      <c r="A481" s="32"/>
      <c r="B481" s="34"/>
      <c r="C481" s="51"/>
      <c r="D481" s="51"/>
      <c r="E481" s="34"/>
      <c r="F481" s="8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8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71"/>
      <c r="BI481" s="71"/>
      <c r="BJ481" s="77"/>
      <c r="BK481" s="38"/>
      <c r="BL481" s="34"/>
      <c r="BM481" s="51"/>
      <c r="BN481" s="72"/>
      <c r="BO481" s="34"/>
    </row>
    <row r="482" spans="1:67" x14ac:dyDescent="0.3">
      <c r="A482" s="32"/>
      <c r="B482" s="34"/>
      <c r="C482" s="51"/>
      <c r="D482" s="51"/>
      <c r="E482" s="34"/>
      <c r="F482" s="8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8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71"/>
      <c r="BI482" s="71"/>
      <c r="BJ482" s="77"/>
      <c r="BK482" s="38"/>
      <c r="BL482" s="34"/>
      <c r="BM482" s="51"/>
      <c r="BN482" s="72"/>
      <c r="BO482" s="34"/>
    </row>
    <row r="483" spans="1:67" x14ac:dyDescent="0.3">
      <c r="A483" s="32"/>
      <c r="B483" s="34"/>
      <c r="C483" s="51"/>
      <c r="D483" s="51"/>
      <c r="E483" s="34"/>
      <c r="F483" s="8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8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71"/>
      <c r="BI483" s="71"/>
      <c r="BJ483" s="77"/>
      <c r="BK483" s="38"/>
      <c r="BL483" s="34"/>
      <c r="BM483" s="51"/>
      <c r="BN483" s="72"/>
      <c r="BO483" s="34"/>
    </row>
    <row r="484" spans="1:67" x14ac:dyDescent="0.3">
      <c r="A484" s="32"/>
      <c r="B484" s="34"/>
      <c r="C484" s="51"/>
      <c r="D484" s="51"/>
      <c r="E484" s="34"/>
      <c r="F484" s="8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8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71"/>
      <c r="BI484" s="71"/>
      <c r="BJ484" s="77"/>
      <c r="BK484" s="38"/>
      <c r="BL484" s="34"/>
      <c r="BM484" s="51"/>
      <c r="BN484" s="72"/>
      <c r="BO484" s="34"/>
    </row>
    <row r="485" spans="1:67" x14ac:dyDescent="0.3">
      <c r="A485" s="32"/>
      <c r="B485" s="34"/>
      <c r="C485" s="51"/>
      <c r="D485" s="51"/>
      <c r="E485" s="34"/>
      <c r="F485" s="8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8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71"/>
      <c r="BI485" s="71"/>
      <c r="BJ485" s="77"/>
      <c r="BK485" s="38"/>
      <c r="BL485" s="34"/>
      <c r="BM485" s="51"/>
      <c r="BN485" s="72"/>
      <c r="BO485" s="34"/>
    </row>
    <row r="486" spans="1:67" x14ac:dyDescent="0.3">
      <c r="A486" s="32"/>
      <c r="B486" s="34"/>
      <c r="C486" s="51"/>
      <c r="D486" s="51"/>
      <c r="E486" s="34"/>
      <c r="F486" s="8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8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71"/>
      <c r="BI486" s="71"/>
      <c r="BJ486" s="77"/>
      <c r="BK486" s="38"/>
      <c r="BL486" s="34"/>
      <c r="BM486" s="51"/>
      <c r="BN486" s="72"/>
      <c r="BO486" s="34"/>
    </row>
    <row r="487" spans="1:67" x14ac:dyDescent="0.3">
      <c r="A487" s="32"/>
      <c r="B487" s="34"/>
      <c r="C487" s="51"/>
      <c r="D487" s="51"/>
      <c r="E487" s="34"/>
      <c r="F487" s="8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8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71"/>
      <c r="BI487" s="71"/>
      <c r="BJ487" s="77"/>
      <c r="BK487" s="38"/>
      <c r="BL487" s="34"/>
      <c r="BM487" s="51"/>
      <c r="BN487" s="72"/>
      <c r="BO487" s="34"/>
    </row>
    <row r="488" spans="1:67" x14ac:dyDescent="0.3">
      <c r="A488" s="32"/>
      <c r="B488" s="34"/>
      <c r="C488" s="51"/>
      <c r="D488" s="51"/>
      <c r="E488" s="34"/>
      <c r="F488" s="8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8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71"/>
      <c r="BI488" s="71"/>
      <c r="BJ488" s="77"/>
      <c r="BK488" s="38"/>
      <c r="BL488" s="34"/>
      <c r="BM488" s="51"/>
      <c r="BN488" s="72"/>
      <c r="BO488" s="34"/>
    </row>
    <row r="489" spans="1:67" x14ac:dyDescent="0.3">
      <c r="A489" s="32"/>
      <c r="B489" s="34"/>
      <c r="C489" s="51"/>
      <c r="D489" s="51"/>
      <c r="E489" s="34"/>
      <c r="F489" s="8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8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71"/>
      <c r="BI489" s="71"/>
      <c r="BJ489" s="77"/>
      <c r="BK489" s="38"/>
      <c r="BL489" s="34"/>
      <c r="BM489" s="51"/>
      <c r="BN489" s="72"/>
      <c r="BO489" s="34"/>
    </row>
    <row r="490" spans="1:67" x14ac:dyDescent="0.3">
      <c r="A490" s="32"/>
      <c r="B490" s="34"/>
      <c r="C490" s="51"/>
      <c r="D490" s="51"/>
      <c r="E490" s="34"/>
      <c r="F490" s="8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8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71"/>
      <c r="BI490" s="71"/>
      <c r="BJ490" s="77"/>
      <c r="BK490" s="38"/>
      <c r="BL490" s="34"/>
      <c r="BM490" s="51"/>
      <c r="BN490" s="72"/>
      <c r="BO490" s="34"/>
    </row>
    <row r="491" spans="1:67" x14ac:dyDescent="0.3">
      <c r="A491" s="32"/>
      <c r="B491" s="34"/>
      <c r="C491" s="51"/>
      <c r="D491" s="51"/>
      <c r="E491" s="34"/>
      <c r="F491" s="8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8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71"/>
      <c r="BI491" s="71"/>
      <c r="BJ491" s="77"/>
      <c r="BK491" s="38"/>
      <c r="BL491" s="34"/>
      <c r="BM491" s="51"/>
      <c r="BN491" s="72"/>
      <c r="BO491" s="34"/>
    </row>
    <row r="492" spans="1:67" x14ac:dyDescent="0.3">
      <c r="A492" s="32"/>
      <c r="B492" s="34"/>
      <c r="C492" s="51"/>
      <c r="D492" s="51"/>
      <c r="E492" s="34"/>
      <c r="F492" s="8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8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71"/>
      <c r="BI492" s="71"/>
      <c r="BJ492" s="77"/>
      <c r="BK492" s="38"/>
      <c r="BL492" s="34"/>
      <c r="BM492" s="51"/>
      <c r="BN492" s="72"/>
      <c r="BO492" s="34"/>
    </row>
    <row r="493" spans="1:67" x14ac:dyDescent="0.3">
      <c r="A493" s="32"/>
      <c r="B493" s="34"/>
      <c r="C493" s="51"/>
      <c r="D493" s="51"/>
      <c r="E493" s="34"/>
      <c r="F493" s="8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8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71"/>
      <c r="BI493" s="71"/>
      <c r="BJ493" s="77"/>
      <c r="BK493" s="38"/>
      <c r="BL493" s="34"/>
      <c r="BM493" s="51"/>
      <c r="BN493" s="72"/>
      <c r="BO493" s="34"/>
    </row>
    <row r="494" spans="1:67" x14ac:dyDescent="0.3">
      <c r="A494" s="32"/>
      <c r="B494" s="34"/>
      <c r="C494" s="51"/>
      <c r="D494" s="51"/>
      <c r="E494" s="34"/>
      <c r="F494" s="8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8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71"/>
      <c r="BI494" s="71"/>
      <c r="BJ494" s="77"/>
      <c r="BK494" s="38"/>
      <c r="BL494" s="34"/>
      <c r="BM494" s="51"/>
      <c r="BN494" s="72"/>
      <c r="BO494" s="34"/>
    </row>
    <row r="495" spans="1:67" x14ac:dyDescent="0.3">
      <c r="A495" s="32"/>
      <c r="B495" s="34"/>
      <c r="C495" s="51"/>
      <c r="D495" s="51"/>
      <c r="E495" s="34"/>
      <c r="F495" s="8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8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71"/>
      <c r="BI495" s="71"/>
      <c r="BJ495" s="77"/>
      <c r="BK495" s="38"/>
      <c r="BL495" s="34"/>
      <c r="BM495" s="51"/>
      <c r="BN495" s="72"/>
      <c r="BO495" s="34"/>
    </row>
    <row r="496" spans="1:67" x14ac:dyDescent="0.3">
      <c r="A496" s="32"/>
      <c r="B496" s="34"/>
      <c r="C496" s="51"/>
      <c r="D496" s="51"/>
      <c r="E496" s="34"/>
      <c r="F496" s="8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8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71"/>
      <c r="BI496" s="71"/>
      <c r="BJ496" s="77"/>
      <c r="BK496" s="38"/>
      <c r="BL496" s="34"/>
      <c r="BM496" s="51"/>
      <c r="BN496" s="72"/>
      <c r="BO496" s="34"/>
    </row>
    <row r="497" spans="1:67" x14ac:dyDescent="0.3">
      <c r="A497" s="32"/>
      <c r="B497" s="34"/>
      <c r="C497" s="51"/>
      <c r="D497" s="51"/>
      <c r="E497" s="34"/>
      <c r="F497" s="8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8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71"/>
      <c r="BI497" s="71"/>
      <c r="BJ497" s="77"/>
      <c r="BK497" s="38"/>
      <c r="BL497" s="34"/>
      <c r="BM497" s="51"/>
      <c r="BN497" s="72"/>
      <c r="BO497" s="34"/>
    </row>
    <row r="498" spans="1:67" x14ac:dyDescent="0.3">
      <c r="A498" s="32"/>
      <c r="B498" s="34"/>
      <c r="C498" s="51"/>
      <c r="D498" s="51"/>
      <c r="E498" s="34"/>
      <c r="F498" s="8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8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71"/>
      <c r="BI498" s="71"/>
      <c r="BJ498" s="77"/>
      <c r="BK498" s="38"/>
      <c r="BL498" s="34"/>
      <c r="BM498" s="51"/>
      <c r="BN498" s="72"/>
      <c r="BO498" s="34"/>
    </row>
    <row r="499" spans="1:67" x14ac:dyDescent="0.3">
      <c r="A499" s="32"/>
      <c r="B499" s="34"/>
      <c r="C499" s="51"/>
      <c r="D499" s="51"/>
      <c r="E499" s="34"/>
      <c r="F499" s="8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8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71"/>
      <c r="BI499" s="71"/>
      <c r="BJ499" s="77"/>
      <c r="BK499" s="38"/>
      <c r="BL499" s="34"/>
      <c r="BM499" s="51"/>
      <c r="BN499" s="72"/>
      <c r="BO499" s="34"/>
    </row>
    <row r="500" spans="1:67" x14ac:dyDescent="0.3">
      <c r="A500" s="32"/>
      <c r="B500" s="34"/>
      <c r="C500" s="51"/>
      <c r="D500" s="51"/>
      <c r="E500" s="34"/>
      <c r="F500" s="8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8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71"/>
      <c r="BI500" s="71"/>
      <c r="BJ500" s="77"/>
      <c r="BK500" s="38"/>
      <c r="BL500" s="34"/>
      <c r="BM500" s="51"/>
      <c r="BN500" s="72"/>
      <c r="BO500" s="34"/>
    </row>
    <row r="501" spans="1:67" x14ac:dyDescent="0.3">
      <c r="A501" s="32"/>
      <c r="B501" s="34"/>
      <c r="C501" s="51"/>
      <c r="D501" s="51"/>
      <c r="E501" s="34"/>
      <c r="F501" s="8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8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71"/>
      <c r="BI501" s="71"/>
      <c r="BJ501" s="77"/>
      <c r="BK501" s="38"/>
      <c r="BL501" s="34"/>
      <c r="BM501" s="51"/>
      <c r="BN501" s="72"/>
      <c r="BO501" s="34"/>
    </row>
    <row r="502" spans="1:67" x14ac:dyDescent="0.3">
      <c r="A502" s="32"/>
      <c r="B502" s="34"/>
      <c r="C502" s="51"/>
      <c r="D502" s="51"/>
      <c r="E502" s="34"/>
      <c r="F502" s="8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8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71"/>
      <c r="BI502" s="71"/>
      <c r="BJ502" s="77"/>
      <c r="BK502" s="38"/>
      <c r="BL502" s="34"/>
      <c r="BM502" s="51"/>
      <c r="BN502" s="72"/>
      <c r="BO502" s="34"/>
    </row>
    <row r="503" spans="1:67" x14ac:dyDescent="0.3">
      <c r="A503" s="32"/>
      <c r="B503" s="34"/>
      <c r="C503" s="51"/>
      <c r="D503" s="51"/>
      <c r="E503" s="34"/>
      <c r="F503" s="8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8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71"/>
      <c r="BI503" s="71"/>
      <c r="BJ503" s="77"/>
      <c r="BK503" s="38"/>
      <c r="BL503" s="34"/>
      <c r="BM503" s="51"/>
      <c r="BN503" s="72"/>
      <c r="BO503" s="34"/>
    </row>
    <row r="504" spans="1:67" x14ac:dyDescent="0.3">
      <c r="A504" s="32"/>
      <c r="B504" s="34"/>
      <c r="C504" s="51"/>
      <c r="D504" s="51"/>
      <c r="E504" s="34"/>
      <c r="F504" s="8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8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71"/>
      <c r="BI504" s="71"/>
      <c r="BJ504" s="77"/>
      <c r="BK504" s="38"/>
      <c r="BL504" s="34"/>
      <c r="BM504" s="51"/>
      <c r="BN504" s="72"/>
      <c r="BO504" s="34"/>
    </row>
    <row r="505" spans="1:67" x14ac:dyDescent="0.3">
      <c r="A505" s="32"/>
      <c r="B505" s="34"/>
      <c r="C505" s="51"/>
      <c r="D505" s="51"/>
      <c r="E505" s="34"/>
      <c r="F505" s="8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8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71"/>
      <c r="BI505" s="71"/>
      <c r="BJ505" s="77"/>
      <c r="BK505" s="38"/>
      <c r="BL505" s="34"/>
      <c r="BM505" s="51"/>
      <c r="BN505" s="72"/>
      <c r="BO505" s="34"/>
    </row>
    <row r="506" spans="1:67" x14ac:dyDescent="0.3">
      <c r="A506" s="32"/>
      <c r="B506" s="34"/>
      <c r="C506" s="51"/>
      <c r="D506" s="51"/>
      <c r="E506" s="34"/>
      <c r="F506" s="8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8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71"/>
      <c r="BI506" s="71"/>
      <c r="BJ506" s="77"/>
      <c r="BK506" s="38"/>
      <c r="BL506" s="34"/>
      <c r="BM506" s="51"/>
      <c r="BN506" s="72"/>
      <c r="BO506" s="34"/>
    </row>
    <row r="507" spans="1:67" x14ac:dyDescent="0.3">
      <c r="A507" s="32"/>
      <c r="B507" s="34"/>
      <c r="C507" s="51"/>
      <c r="D507" s="51"/>
      <c r="E507" s="34"/>
      <c r="F507" s="8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8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71"/>
      <c r="BI507" s="71"/>
      <c r="BJ507" s="77"/>
      <c r="BK507" s="38"/>
      <c r="BL507" s="34"/>
      <c r="BM507" s="51"/>
      <c r="BN507" s="72"/>
      <c r="BO507" s="34"/>
    </row>
    <row r="508" spans="1:67" x14ac:dyDescent="0.3">
      <c r="A508" s="32"/>
      <c r="B508" s="34"/>
      <c r="C508" s="51"/>
      <c r="D508" s="51"/>
      <c r="E508" s="34"/>
      <c r="F508" s="8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8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71"/>
      <c r="BI508" s="71"/>
      <c r="BJ508" s="77"/>
      <c r="BK508" s="38"/>
      <c r="BL508" s="34"/>
      <c r="BM508" s="51"/>
      <c r="BN508" s="72"/>
      <c r="BO508" s="34"/>
    </row>
    <row r="509" spans="1:67" x14ac:dyDescent="0.3">
      <c r="A509" s="32"/>
      <c r="B509" s="34"/>
      <c r="C509" s="51"/>
      <c r="D509" s="51"/>
      <c r="E509" s="34"/>
      <c r="F509" s="8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8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71"/>
      <c r="BI509" s="71"/>
      <c r="BJ509" s="77"/>
      <c r="BK509" s="38"/>
      <c r="BL509" s="34"/>
      <c r="BM509" s="51"/>
      <c r="BN509" s="72"/>
      <c r="BO509" s="34"/>
    </row>
    <row r="510" spans="1:67" x14ac:dyDescent="0.3">
      <c r="A510" s="32"/>
      <c r="B510" s="34"/>
      <c r="C510" s="51"/>
      <c r="D510" s="51"/>
      <c r="E510" s="34"/>
      <c r="F510" s="8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8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71"/>
      <c r="BI510" s="71"/>
      <c r="BJ510" s="77"/>
      <c r="BK510" s="38"/>
      <c r="BL510" s="34"/>
      <c r="BM510" s="51"/>
      <c r="BN510" s="72"/>
      <c r="BO510" s="34"/>
    </row>
    <row r="511" spans="1:67" x14ac:dyDescent="0.3">
      <c r="A511" s="32"/>
      <c r="B511" s="34"/>
      <c r="C511" s="51"/>
      <c r="D511" s="51"/>
      <c r="E511" s="34"/>
      <c r="F511" s="8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8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71"/>
      <c r="BI511" s="71"/>
      <c r="BJ511" s="77"/>
      <c r="BK511" s="38"/>
      <c r="BL511" s="34"/>
      <c r="BM511" s="51"/>
      <c r="BN511" s="72"/>
      <c r="BO511" s="34"/>
    </row>
    <row r="512" spans="1:67" x14ac:dyDescent="0.3">
      <c r="A512" s="32"/>
      <c r="B512" s="34"/>
      <c r="C512" s="51"/>
      <c r="D512" s="51"/>
      <c r="E512" s="34"/>
      <c r="F512" s="8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8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71"/>
      <c r="BI512" s="71"/>
      <c r="BJ512" s="77"/>
      <c r="BK512" s="38"/>
      <c r="BL512" s="34"/>
      <c r="BM512" s="51"/>
      <c r="BN512" s="72"/>
      <c r="BO512" s="34"/>
    </row>
    <row r="513" spans="1:67" x14ac:dyDescent="0.3">
      <c r="A513" s="32"/>
      <c r="B513" s="34"/>
      <c r="C513" s="51"/>
      <c r="D513" s="51"/>
      <c r="E513" s="34"/>
      <c r="F513" s="8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8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71"/>
      <c r="BI513" s="71"/>
      <c r="BJ513" s="77"/>
      <c r="BK513" s="38"/>
      <c r="BL513" s="34"/>
      <c r="BM513" s="51"/>
      <c r="BN513" s="72"/>
      <c r="BO513" s="34"/>
    </row>
    <row r="514" spans="1:67" x14ac:dyDescent="0.3">
      <c r="A514" s="32"/>
      <c r="B514" s="34"/>
      <c r="C514" s="51"/>
      <c r="D514" s="51"/>
      <c r="E514" s="34"/>
      <c r="F514" s="8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8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71"/>
      <c r="BI514" s="71"/>
      <c r="BJ514" s="77"/>
      <c r="BK514" s="38"/>
      <c r="BL514" s="34"/>
      <c r="BM514" s="51"/>
      <c r="BN514" s="72"/>
      <c r="BO514" s="34"/>
    </row>
    <row r="515" spans="1:67" x14ac:dyDescent="0.3">
      <c r="A515" s="32"/>
      <c r="B515" s="34"/>
      <c r="C515" s="51"/>
      <c r="D515" s="51"/>
      <c r="E515" s="34"/>
      <c r="F515" s="8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8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71"/>
      <c r="BI515" s="71"/>
      <c r="BJ515" s="77"/>
      <c r="BK515" s="38"/>
      <c r="BL515" s="34"/>
      <c r="BM515" s="51"/>
      <c r="BN515" s="72"/>
      <c r="BO515" s="34"/>
    </row>
    <row r="516" spans="1:67" x14ac:dyDescent="0.3">
      <c r="A516" s="32"/>
      <c r="B516" s="34"/>
      <c r="C516" s="51"/>
      <c r="D516" s="51"/>
      <c r="E516" s="34"/>
      <c r="F516" s="8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8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71"/>
      <c r="BI516" s="71"/>
      <c r="BJ516" s="77"/>
      <c r="BK516" s="38"/>
      <c r="BL516" s="34"/>
      <c r="BM516" s="51"/>
      <c r="BN516" s="72"/>
      <c r="BO516" s="34"/>
    </row>
    <row r="517" spans="1:67" x14ac:dyDescent="0.3">
      <c r="A517" s="32"/>
      <c r="B517" s="34"/>
      <c r="C517" s="51"/>
      <c r="D517" s="51"/>
      <c r="E517" s="34"/>
      <c r="F517" s="8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8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71"/>
      <c r="BI517" s="71"/>
      <c r="BJ517" s="77"/>
      <c r="BK517" s="38"/>
      <c r="BL517" s="34"/>
      <c r="BM517" s="51"/>
      <c r="BN517" s="72"/>
      <c r="BO517" s="34"/>
    </row>
    <row r="518" spans="1:67" x14ac:dyDescent="0.3">
      <c r="A518" s="32"/>
      <c r="B518" s="34"/>
      <c r="C518" s="51"/>
      <c r="D518" s="51"/>
      <c r="E518" s="34"/>
      <c r="F518" s="8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8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71"/>
      <c r="BI518" s="71"/>
      <c r="BJ518" s="77"/>
      <c r="BK518" s="38"/>
      <c r="BL518" s="34"/>
      <c r="BM518" s="51"/>
      <c r="BN518" s="72"/>
      <c r="BO518" s="34"/>
    </row>
    <row r="519" spans="1:67" x14ac:dyDescent="0.3">
      <c r="A519" s="32"/>
      <c r="B519" s="34"/>
      <c r="C519" s="51"/>
      <c r="D519" s="51"/>
      <c r="E519" s="34"/>
      <c r="F519" s="8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8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71"/>
      <c r="BI519" s="71"/>
      <c r="BJ519" s="77"/>
      <c r="BK519" s="38"/>
      <c r="BL519" s="34"/>
      <c r="BM519" s="51"/>
      <c r="BN519" s="72"/>
      <c r="BO519" s="34"/>
    </row>
    <row r="520" spans="1:67" x14ac:dyDescent="0.3">
      <c r="A520" s="32"/>
      <c r="B520" s="34"/>
      <c r="C520" s="51"/>
      <c r="D520" s="51"/>
      <c r="E520" s="34"/>
      <c r="F520" s="8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8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71"/>
      <c r="BI520" s="71"/>
      <c r="BJ520" s="77"/>
      <c r="BK520" s="38"/>
      <c r="BL520" s="34"/>
      <c r="BM520" s="51"/>
      <c r="BN520" s="72"/>
      <c r="BO520" s="34"/>
    </row>
    <row r="521" spans="1:67" x14ac:dyDescent="0.3">
      <c r="A521" s="32"/>
      <c r="B521" s="34"/>
      <c r="C521" s="51"/>
      <c r="D521" s="51"/>
      <c r="E521" s="34"/>
      <c r="F521" s="8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8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71"/>
      <c r="BI521" s="71"/>
      <c r="BJ521" s="77"/>
      <c r="BK521" s="38"/>
      <c r="BL521" s="34"/>
      <c r="BM521" s="51"/>
      <c r="BN521" s="72"/>
      <c r="BO521" s="34"/>
    </row>
    <row r="522" spans="1:67" x14ac:dyDescent="0.3">
      <c r="A522" s="32"/>
      <c r="B522" s="34"/>
      <c r="C522" s="51"/>
      <c r="D522" s="51"/>
      <c r="E522" s="34"/>
      <c r="F522" s="8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8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71"/>
      <c r="BI522" s="71"/>
      <c r="BJ522" s="77"/>
      <c r="BK522" s="38"/>
      <c r="BL522" s="34"/>
      <c r="BM522" s="51"/>
      <c r="BN522" s="72"/>
      <c r="BO522" s="34"/>
    </row>
    <row r="523" spans="1:67" x14ac:dyDescent="0.3">
      <c r="A523" s="32"/>
      <c r="B523" s="34"/>
      <c r="C523" s="51"/>
      <c r="D523" s="51"/>
      <c r="E523" s="34"/>
      <c r="F523" s="8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8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71"/>
      <c r="BI523" s="71"/>
      <c r="BJ523" s="77"/>
      <c r="BK523" s="38"/>
      <c r="BL523" s="34"/>
      <c r="BM523" s="51"/>
      <c r="BN523" s="72"/>
      <c r="BO523" s="34"/>
    </row>
    <row r="524" spans="1:67" x14ac:dyDescent="0.3">
      <c r="A524" s="32"/>
      <c r="B524" s="34"/>
      <c r="C524" s="51"/>
      <c r="D524" s="51"/>
      <c r="E524" s="34"/>
      <c r="F524" s="8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8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71"/>
      <c r="BI524" s="71"/>
      <c r="BJ524" s="77"/>
      <c r="BK524" s="38"/>
      <c r="BL524" s="34"/>
      <c r="BM524" s="51"/>
      <c r="BN524" s="72"/>
      <c r="BO524" s="34"/>
    </row>
    <row r="525" spans="1:67" x14ac:dyDescent="0.3">
      <c r="A525" s="32"/>
      <c r="B525" s="34"/>
      <c r="C525" s="51"/>
      <c r="D525" s="51"/>
      <c r="E525" s="34"/>
      <c r="F525" s="8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8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71"/>
      <c r="BI525" s="71"/>
      <c r="BJ525" s="77"/>
      <c r="BK525" s="38"/>
      <c r="BL525" s="34"/>
      <c r="BM525" s="51"/>
      <c r="BN525" s="72"/>
      <c r="BO525" s="34"/>
    </row>
    <row r="526" spans="1:67" x14ac:dyDescent="0.3">
      <c r="A526" s="32"/>
      <c r="B526" s="34"/>
      <c r="C526" s="51"/>
      <c r="D526" s="51"/>
      <c r="E526" s="34"/>
      <c r="F526" s="8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8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71"/>
      <c r="BI526" s="71"/>
      <c r="BJ526" s="77"/>
      <c r="BK526" s="38"/>
      <c r="BL526" s="34"/>
      <c r="BM526" s="51"/>
      <c r="BN526" s="72"/>
      <c r="BO526" s="34"/>
    </row>
    <row r="527" spans="1:67" x14ac:dyDescent="0.3">
      <c r="A527" s="32"/>
      <c r="B527" s="34"/>
      <c r="C527" s="51"/>
      <c r="D527" s="51"/>
      <c r="E527" s="34"/>
      <c r="F527" s="8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8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71"/>
      <c r="BI527" s="71"/>
      <c r="BJ527" s="77"/>
      <c r="BK527" s="38"/>
      <c r="BL527" s="34"/>
      <c r="BM527" s="51"/>
      <c r="BN527" s="72"/>
      <c r="BO527" s="34"/>
    </row>
    <row r="528" spans="1:67" x14ac:dyDescent="0.3">
      <c r="A528" s="32"/>
      <c r="B528" s="34"/>
      <c r="C528" s="51"/>
      <c r="D528" s="51"/>
      <c r="E528" s="34"/>
      <c r="F528" s="8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8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71"/>
      <c r="BI528" s="71"/>
      <c r="BJ528" s="77"/>
      <c r="BK528" s="38"/>
      <c r="BL528" s="34"/>
      <c r="BM528" s="51"/>
      <c r="BN528" s="72"/>
      <c r="BO528" s="34"/>
    </row>
    <row r="529" spans="1:67" x14ac:dyDescent="0.3">
      <c r="A529" s="32"/>
      <c r="B529" s="34"/>
      <c r="C529" s="51"/>
      <c r="D529" s="51"/>
      <c r="E529" s="34"/>
      <c r="F529" s="8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8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71"/>
      <c r="BI529" s="71"/>
      <c r="BJ529" s="77"/>
      <c r="BK529" s="38"/>
      <c r="BL529" s="34"/>
      <c r="BM529" s="51"/>
      <c r="BN529" s="72"/>
      <c r="BO529" s="34"/>
    </row>
    <row r="530" spans="1:67" x14ac:dyDescent="0.3">
      <c r="A530" s="32"/>
      <c r="B530" s="34"/>
      <c r="C530" s="51"/>
      <c r="D530" s="51"/>
      <c r="E530" s="34"/>
      <c r="F530" s="8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8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71"/>
      <c r="BI530" s="71"/>
      <c r="BJ530" s="77"/>
      <c r="BK530" s="38"/>
      <c r="BL530" s="34"/>
      <c r="BM530" s="51"/>
      <c r="BN530" s="72"/>
      <c r="BO530" s="34"/>
    </row>
    <row r="531" spans="1:67" x14ac:dyDescent="0.3">
      <c r="A531" s="32"/>
      <c r="B531" s="34"/>
      <c r="C531" s="51"/>
      <c r="D531" s="51"/>
      <c r="E531" s="34"/>
      <c r="F531" s="8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8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71"/>
      <c r="BI531" s="71"/>
      <c r="BJ531" s="77"/>
      <c r="BK531" s="38"/>
      <c r="BL531" s="34"/>
      <c r="BM531" s="51"/>
      <c r="BN531" s="72"/>
      <c r="BO531" s="34"/>
    </row>
    <row r="532" spans="1:67" x14ac:dyDescent="0.3">
      <c r="A532" s="32"/>
      <c r="B532" s="34"/>
      <c r="C532" s="51"/>
      <c r="D532" s="51"/>
      <c r="E532" s="34"/>
      <c r="F532" s="8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8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71"/>
      <c r="BI532" s="71"/>
      <c r="BJ532" s="77"/>
      <c r="BK532" s="38"/>
      <c r="BL532" s="34"/>
      <c r="BM532" s="51"/>
      <c r="BN532" s="72"/>
      <c r="BO532" s="34"/>
    </row>
    <row r="533" spans="1:67" x14ac:dyDescent="0.3">
      <c r="A533" s="32"/>
      <c r="B533" s="34"/>
      <c r="C533" s="51"/>
      <c r="D533" s="51"/>
      <c r="E533" s="34"/>
      <c r="F533" s="8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8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71"/>
      <c r="BI533" s="71"/>
      <c r="BJ533" s="77"/>
      <c r="BK533" s="38"/>
      <c r="BL533" s="34"/>
      <c r="BM533" s="51"/>
      <c r="BN533" s="72"/>
      <c r="BO533" s="34"/>
    </row>
    <row r="534" spans="1:67" x14ac:dyDescent="0.3">
      <c r="A534" s="32"/>
      <c r="B534" s="34"/>
      <c r="C534" s="51"/>
      <c r="D534" s="51"/>
      <c r="E534" s="34"/>
      <c r="F534" s="8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8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71"/>
      <c r="BI534" s="71"/>
      <c r="BJ534" s="77"/>
      <c r="BK534" s="38"/>
      <c r="BL534" s="34"/>
      <c r="BM534" s="51"/>
      <c r="BN534" s="72"/>
      <c r="BO534" s="34"/>
    </row>
    <row r="535" spans="1:67" x14ac:dyDescent="0.3">
      <c r="A535" s="32"/>
      <c r="B535" s="34"/>
      <c r="C535" s="51"/>
      <c r="D535" s="51"/>
      <c r="E535" s="34"/>
      <c r="F535" s="8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8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71"/>
      <c r="BI535" s="71"/>
      <c r="BJ535" s="77"/>
      <c r="BK535" s="38"/>
      <c r="BL535" s="34"/>
      <c r="BM535" s="51"/>
      <c r="BN535" s="72"/>
      <c r="BO535" s="34"/>
    </row>
    <row r="536" spans="1:67" x14ac:dyDescent="0.3">
      <c r="A536" s="32"/>
      <c r="B536" s="34"/>
      <c r="C536" s="51"/>
      <c r="D536" s="51"/>
      <c r="E536" s="34"/>
      <c r="F536" s="8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8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71"/>
      <c r="BI536" s="71"/>
      <c r="BJ536" s="77"/>
      <c r="BK536" s="38"/>
      <c r="BL536" s="34"/>
      <c r="BM536" s="51"/>
      <c r="BN536" s="72"/>
      <c r="BO536" s="34"/>
    </row>
    <row r="537" spans="1:67" x14ac:dyDescent="0.3">
      <c r="A537" s="32"/>
      <c r="B537" s="34"/>
      <c r="C537" s="51"/>
      <c r="D537" s="51"/>
      <c r="E537" s="34"/>
      <c r="F537" s="8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8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71"/>
      <c r="BI537" s="71"/>
      <c r="BJ537" s="77"/>
      <c r="BK537" s="38"/>
      <c r="BL537" s="34"/>
      <c r="BM537" s="51"/>
      <c r="BN537" s="72"/>
      <c r="BO537" s="34"/>
    </row>
    <row r="538" spans="1:67" x14ac:dyDescent="0.3">
      <c r="A538" s="32"/>
      <c r="B538" s="34"/>
      <c r="C538" s="51"/>
      <c r="D538" s="51"/>
      <c r="E538" s="34"/>
      <c r="F538" s="8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8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71"/>
      <c r="BI538" s="71"/>
      <c r="BJ538" s="77"/>
      <c r="BK538" s="38"/>
      <c r="BL538" s="34"/>
      <c r="BM538" s="51"/>
      <c r="BN538" s="72"/>
      <c r="BO538" s="34"/>
    </row>
    <row r="539" spans="1:67" x14ac:dyDescent="0.3">
      <c r="A539" s="32"/>
      <c r="B539" s="34"/>
      <c r="C539" s="51"/>
      <c r="D539" s="51"/>
      <c r="E539" s="34"/>
      <c r="F539" s="8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8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71"/>
      <c r="BI539" s="71"/>
      <c r="BJ539" s="77"/>
      <c r="BK539" s="38"/>
      <c r="BL539" s="34"/>
      <c r="BM539" s="51"/>
      <c r="BN539" s="72"/>
      <c r="BO539" s="34"/>
    </row>
    <row r="540" spans="1:67" x14ac:dyDescent="0.3">
      <c r="A540" s="32"/>
      <c r="B540" s="34"/>
      <c r="C540" s="51"/>
      <c r="D540" s="51"/>
      <c r="E540" s="34"/>
      <c r="F540" s="8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8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71"/>
      <c r="BI540" s="71"/>
      <c r="BJ540" s="77"/>
      <c r="BK540" s="38"/>
      <c r="BL540" s="34"/>
      <c r="BM540" s="51"/>
      <c r="BN540" s="72"/>
      <c r="BO540" s="34"/>
    </row>
    <row r="541" spans="1:67" x14ac:dyDescent="0.3">
      <c r="A541" s="32"/>
      <c r="B541" s="34"/>
      <c r="C541" s="51"/>
      <c r="D541" s="51"/>
      <c r="E541" s="34"/>
      <c r="F541" s="8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8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71"/>
      <c r="BI541" s="71"/>
      <c r="BJ541" s="77"/>
      <c r="BK541" s="38"/>
      <c r="BL541" s="34"/>
      <c r="BM541" s="51"/>
      <c r="BN541" s="72"/>
      <c r="BO541" s="34"/>
    </row>
    <row r="542" spans="1:67" x14ac:dyDescent="0.3">
      <c r="A542" s="32"/>
      <c r="B542" s="34"/>
      <c r="C542" s="51"/>
      <c r="D542" s="51"/>
      <c r="E542" s="34"/>
      <c r="F542" s="8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8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71"/>
      <c r="BI542" s="71"/>
      <c r="BJ542" s="77"/>
      <c r="BK542" s="38"/>
      <c r="BL542" s="34"/>
      <c r="BM542" s="51"/>
      <c r="BN542" s="72"/>
      <c r="BO542" s="34"/>
    </row>
    <row r="543" spans="1:67" x14ac:dyDescent="0.3">
      <c r="A543" s="32"/>
      <c r="B543" s="34"/>
      <c r="C543" s="51"/>
      <c r="D543" s="51"/>
      <c r="E543" s="34"/>
      <c r="F543" s="8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8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71"/>
      <c r="BI543" s="71"/>
      <c r="BJ543" s="77"/>
      <c r="BK543" s="38"/>
      <c r="BL543" s="34"/>
      <c r="BM543" s="51"/>
      <c r="BN543" s="72"/>
      <c r="BO543" s="34"/>
    </row>
    <row r="544" spans="1:67" x14ac:dyDescent="0.3">
      <c r="A544" s="32"/>
      <c r="B544" s="34"/>
      <c r="C544" s="51"/>
      <c r="D544" s="51"/>
      <c r="E544" s="34"/>
      <c r="F544" s="8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8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71"/>
      <c r="BI544" s="71"/>
      <c r="BJ544" s="77"/>
      <c r="BK544" s="38"/>
      <c r="BL544" s="34"/>
      <c r="BM544" s="51"/>
      <c r="BN544" s="72"/>
      <c r="BO544" s="34"/>
    </row>
    <row r="545" spans="1:67" x14ac:dyDescent="0.3">
      <c r="A545" s="32"/>
      <c r="B545" s="34"/>
      <c r="C545" s="51"/>
      <c r="D545" s="51"/>
      <c r="E545" s="34"/>
      <c r="F545" s="8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8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71"/>
      <c r="BI545" s="71"/>
      <c r="BJ545" s="77"/>
      <c r="BK545" s="38"/>
      <c r="BL545" s="34"/>
      <c r="BM545" s="51"/>
      <c r="BN545" s="72"/>
      <c r="BO545" s="34"/>
    </row>
    <row r="546" spans="1:67" x14ac:dyDescent="0.3">
      <c r="A546" s="32"/>
      <c r="B546" s="34"/>
      <c r="C546" s="51"/>
      <c r="D546" s="51"/>
      <c r="E546" s="34"/>
      <c r="F546" s="8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8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71"/>
      <c r="BI546" s="71"/>
      <c r="BJ546" s="77"/>
      <c r="BK546" s="38"/>
      <c r="BL546" s="34"/>
      <c r="BM546" s="51"/>
      <c r="BN546" s="72"/>
      <c r="BO546" s="34"/>
    </row>
    <row r="547" spans="1:67" x14ac:dyDescent="0.3">
      <c r="A547" s="32"/>
      <c r="B547" s="34"/>
      <c r="C547" s="51"/>
      <c r="D547" s="51"/>
      <c r="E547" s="34"/>
      <c r="F547" s="8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8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71"/>
      <c r="BI547" s="71"/>
      <c r="BJ547" s="77"/>
      <c r="BK547" s="38"/>
      <c r="BL547" s="34"/>
      <c r="BM547" s="51"/>
      <c r="BN547" s="72"/>
      <c r="BO547" s="34"/>
    </row>
    <row r="548" spans="1:67" x14ac:dyDescent="0.3">
      <c r="A548" s="32"/>
      <c r="B548" s="34"/>
      <c r="C548" s="51"/>
      <c r="D548" s="51"/>
      <c r="E548" s="34"/>
      <c r="F548" s="8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8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71"/>
      <c r="BI548" s="71"/>
      <c r="BJ548" s="77"/>
      <c r="BK548" s="38"/>
      <c r="BL548" s="34"/>
      <c r="BM548" s="51"/>
      <c r="BN548" s="72"/>
      <c r="BO548" s="34"/>
    </row>
    <row r="549" spans="1:67" x14ac:dyDescent="0.3">
      <c r="A549" s="32"/>
      <c r="B549" s="34"/>
      <c r="C549" s="51"/>
      <c r="D549" s="51"/>
      <c r="E549" s="34"/>
      <c r="F549" s="8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8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71"/>
      <c r="BI549" s="71"/>
      <c r="BJ549" s="77"/>
      <c r="BK549" s="38"/>
      <c r="BL549" s="34"/>
      <c r="BM549" s="51"/>
      <c r="BN549" s="72"/>
      <c r="BO549" s="34"/>
    </row>
    <row r="550" spans="1:67" x14ac:dyDescent="0.3">
      <c r="A550" s="32"/>
      <c r="B550" s="34"/>
      <c r="C550" s="51"/>
      <c r="D550" s="51"/>
      <c r="E550" s="34"/>
      <c r="F550" s="8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8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71"/>
      <c r="BI550" s="71"/>
      <c r="BJ550" s="77"/>
      <c r="BK550" s="38"/>
      <c r="BL550" s="34"/>
      <c r="BM550" s="51"/>
      <c r="BN550" s="72"/>
      <c r="BO550" s="34"/>
    </row>
    <row r="551" spans="1:67" x14ac:dyDescent="0.3">
      <c r="A551" s="32"/>
      <c r="B551" s="34"/>
      <c r="C551" s="51"/>
      <c r="D551" s="51"/>
      <c r="E551" s="34"/>
      <c r="F551" s="8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8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71"/>
      <c r="BI551" s="71"/>
      <c r="BJ551" s="77"/>
      <c r="BK551" s="38"/>
      <c r="BL551" s="34"/>
      <c r="BM551" s="51"/>
      <c r="BN551" s="72"/>
      <c r="BO551" s="34"/>
    </row>
    <row r="552" spans="1:67" x14ac:dyDescent="0.3">
      <c r="A552" s="32"/>
      <c r="B552" s="34"/>
      <c r="C552" s="51"/>
      <c r="D552" s="51"/>
      <c r="E552" s="34"/>
      <c r="F552" s="8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8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71"/>
      <c r="BI552" s="71"/>
      <c r="BJ552" s="77"/>
      <c r="BK552" s="38"/>
      <c r="BL552" s="34"/>
      <c r="BM552" s="51"/>
      <c r="BN552" s="72"/>
      <c r="BO552" s="34"/>
    </row>
    <row r="553" spans="1:67" x14ac:dyDescent="0.3">
      <c r="A553" s="32"/>
      <c r="B553" s="34"/>
      <c r="C553" s="51"/>
      <c r="D553" s="51"/>
      <c r="E553" s="34"/>
      <c r="F553" s="8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8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71"/>
      <c r="BI553" s="71"/>
      <c r="BJ553" s="77"/>
      <c r="BK553" s="38"/>
      <c r="BL553" s="34"/>
      <c r="BM553" s="51"/>
      <c r="BN553" s="72"/>
      <c r="BO553" s="34"/>
    </row>
    <row r="554" spans="1:67" x14ac:dyDescent="0.3">
      <c r="A554" s="32"/>
      <c r="B554" s="34"/>
      <c r="C554" s="51"/>
      <c r="D554" s="51"/>
      <c r="E554" s="34"/>
      <c r="F554" s="8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8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71"/>
      <c r="BI554" s="71"/>
      <c r="BJ554" s="77"/>
      <c r="BK554" s="38"/>
      <c r="BL554" s="34"/>
      <c r="BM554" s="51"/>
      <c r="BN554" s="72"/>
      <c r="BO554" s="34"/>
    </row>
    <row r="555" spans="1:67" x14ac:dyDescent="0.3">
      <c r="A555" s="32"/>
      <c r="B555" s="34"/>
      <c r="C555" s="51"/>
      <c r="D555" s="51"/>
      <c r="E555" s="34"/>
      <c r="F555" s="8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8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71"/>
      <c r="BI555" s="71"/>
      <c r="BJ555" s="77"/>
      <c r="BK555" s="38"/>
      <c r="BL555" s="34"/>
      <c r="BM555" s="51"/>
      <c r="BN555" s="72"/>
      <c r="BO555" s="34"/>
    </row>
    <row r="556" spans="1:67" x14ac:dyDescent="0.3">
      <c r="A556" s="32"/>
      <c r="B556" s="34"/>
      <c r="C556" s="51"/>
      <c r="D556" s="51"/>
      <c r="E556" s="34"/>
      <c r="F556" s="8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8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71"/>
      <c r="BI556" s="71"/>
      <c r="BJ556" s="77"/>
      <c r="BK556" s="38"/>
      <c r="BL556" s="34"/>
      <c r="BM556" s="51"/>
      <c r="BN556" s="72"/>
      <c r="BO556" s="34"/>
    </row>
    <row r="557" spans="1:67" x14ac:dyDescent="0.3">
      <c r="A557" s="32"/>
      <c r="B557" s="34"/>
      <c r="C557" s="51"/>
      <c r="D557" s="51"/>
      <c r="E557" s="34"/>
      <c r="F557" s="8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8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71"/>
      <c r="BI557" s="71"/>
      <c r="BJ557" s="77"/>
      <c r="BK557" s="38"/>
      <c r="BL557" s="34"/>
      <c r="BM557" s="51"/>
      <c r="BN557" s="72"/>
      <c r="BO557" s="34"/>
    </row>
    <row r="558" spans="1:67" x14ac:dyDescent="0.3">
      <c r="A558" s="32"/>
      <c r="B558" s="34"/>
      <c r="C558" s="51"/>
      <c r="D558" s="51"/>
      <c r="E558" s="34"/>
      <c r="F558" s="8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8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71"/>
      <c r="BI558" s="71"/>
      <c r="BJ558" s="77"/>
      <c r="BK558" s="38"/>
      <c r="BL558" s="34"/>
      <c r="BM558" s="51"/>
      <c r="BN558" s="72"/>
      <c r="BO558" s="34"/>
    </row>
    <row r="559" spans="1:67" x14ac:dyDescent="0.3">
      <c r="A559" s="32"/>
      <c r="B559" s="34"/>
      <c r="C559" s="51"/>
      <c r="D559" s="51"/>
      <c r="E559" s="34"/>
      <c r="F559" s="8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8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71"/>
      <c r="BI559" s="71"/>
      <c r="BJ559" s="77"/>
      <c r="BK559" s="38"/>
      <c r="BL559" s="34"/>
      <c r="BM559" s="51"/>
      <c r="BN559" s="72"/>
      <c r="BO559" s="34"/>
    </row>
    <row r="560" spans="1:67" x14ac:dyDescent="0.3">
      <c r="A560" s="32"/>
      <c r="B560" s="34"/>
      <c r="C560" s="51"/>
      <c r="D560" s="51"/>
      <c r="E560" s="34"/>
      <c r="F560" s="8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8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71"/>
      <c r="BI560" s="71"/>
      <c r="BJ560" s="77"/>
      <c r="BK560" s="38"/>
      <c r="BL560" s="34"/>
      <c r="BM560" s="51"/>
      <c r="BN560" s="72"/>
      <c r="BO560" s="34"/>
    </row>
    <row r="561" spans="1:67" x14ac:dyDescent="0.3">
      <c r="A561" s="32"/>
      <c r="B561" s="34"/>
      <c r="C561" s="51"/>
      <c r="D561" s="51"/>
      <c r="E561" s="34"/>
      <c r="F561" s="8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8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71"/>
      <c r="BI561" s="71"/>
      <c r="BJ561" s="77"/>
      <c r="BK561" s="38"/>
      <c r="BL561" s="34"/>
      <c r="BM561" s="51"/>
      <c r="BN561" s="72"/>
      <c r="BO561" s="34"/>
    </row>
    <row r="562" spans="1:67" x14ac:dyDescent="0.3">
      <c r="A562" s="32"/>
      <c r="B562" s="34"/>
      <c r="C562" s="51"/>
      <c r="D562" s="51"/>
      <c r="E562" s="34"/>
      <c r="F562" s="8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8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71"/>
      <c r="BI562" s="71"/>
      <c r="BJ562" s="77"/>
      <c r="BK562" s="38"/>
      <c r="BL562" s="34"/>
      <c r="BM562" s="51"/>
      <c r="BN562" s="72"/>
      <c r="BO562" s="34"/>
    </row>
    <row r="563" spans="1:67" x14ac:dyDescent="0.3">
      <c r="A563" s="32"/>
      <c r="B563" s="34"/>
      <c r="C563" s="51"/>
      <c r="D563" s="51"/>
      <c r="E563" s="34"/>
      <c r="F563" s="8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8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71"/>
      <c r="BI563" s="71"/>
      <c r="BJ563" s="77"/>
      <c r="BK563" s="38"/>
      <c r="BL563" s="34"/>
      <c r="BM563" s="51"/>
      <c r="BN563" s="72"/>
      <c r="BO563" s="34"/>
    </row>
    <row r="564" spans="1:67" x14ac:dyDescent="0.3">
      <c r="A564" s="32"/>
      <c r="B564" s="34"/>
      <c r="C564" s="51"/>
      <c r="D564" s="51"/>
      <c r="E564" s="34"/>
      <c r="F564" s="8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8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71"/>
      <c r="BI564" s="71"/>
      <c r="BJ564" s="77"/>
      <c r="BK564" s="38"/>
      <c r="BL564" s="34"/>
      <c r="BM564" s="51"/>
      <c r="BN564" s="72"/>
      <c r="BO564" s="34"/>
    </row>
    <row r="565" spans="1:67" x14ac:dyDescent="0.3">
      <c r="A565" s="32"/>
      <c r="B565" s="34"/>
      <c r="C565" s="51"/>
      <c r="D565" s="51"/>
      <c r="E565" s="34"/>
      <c r="F565" s="8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8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71"/>
      <c r="BI565" s="71"/>
      <c r="BJ565" s="77"/>
      <c r="BK565" s="38"/>
      <c r="BL565" s="34"/>
      <c r="BM565" s="51"/>
      <c r="BN565" s="72"/>
      <c r="BO565" s="34"/>
    </row>
    <row r="566" spans="1:67" x14ac:dyDescent="0.3">
      <c r="A566" s="32"/>
      <c r="B566" s="34"/>
      <c r="C566" s="51"/>
      <c r="D566" s="51"/>
      <c r="E566" s="34"/>
      <c r="F566" s="8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8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71"/>
      <c r="BI566" s="71"/>
      <c r="BJ566" s="77"/>
      <c r="BK566" s="38"/>
      <c r="BL566" s="34"/>
      <c r="BM566" s="51"/>
      <c r="BN566" s="72"/>
      <c r="BO566" s="34"/>
    </row>
    <row r="567" spans="1:67" x14ac:dyDescent="0.3">
      <c r="A567" s="32"/>
      <c r="B567" s="34"/>
      <c r="C567" s="51"/>
      <c r="D567" s="51"/>
      <c r="E567" s="34"/>
      <c r="F567" s="8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8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71"/>
      <c r="BI567" s="71"/>
      <c r="BJ567" s="77"/>
      <c r="BK567" s="38"/>
      <c r="BL567" s="34"/>
      <c r="BM567" s="51"/>
      <c r="BN567" s="72"/>
      <c r="BO567" s="34"/>
    </row>
    <row r="568" spans="1:67" x14ac:dyDescent="0.3">
      <c r="A568" s="32"/>
      <c r="B568" s="34"/>
      <c r="C568" s="51"/>
      <c r="D568" s="51"/>
      <c r="E568" s="34"/>
      <c r="F568" s="8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8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71"/>
      <c r="BI568" s="71"/>
      <c r="BJ568" s="77"/>
      <c r="BK568" s="38"/>
      <c r="BL568" s="34"/>
      <c r="BM568" s="51"/>
      <c r="BN568" s="72"/>
      <c r="BO568" s="34"/>
    </row>
    <row r="569" spans="1:67" x14ac:dyDescent="0.3">
      <c r="A569" s="32"/>
      <c r="B569" s="34"/>
      <c r="C569" s="51"/>
      <c r="D569" s="51"/>
      <c r="E569" s="34"/>
      <c r="F569" s="8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8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71"/>
      <c r="BI569" s="71"/>
      <c r="BJ569" s="77"/>
      <c r="BK569" s="38"/>
      <c r="BL569" s="34"/>
      <c r="BM569" s="51"/>
      <c r="BN569" s="72"/>
      <c r="BO569" s="34"/>
    </row>
    <row r="570" spans="1:67" x14ac:dyDescent="0.3">
      <c r="A570" s="32"/>
      <c r="B570" s="34"/>
      <c r="C570" s="51"/>
      <c r="D570" s="51"/>
      <c r="E570" s="34"/>
      <c r="F570" s="8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8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71"/>
      <c r="BI570" s="71"/>
      <c r="BJ570" s="77"/>
      <c r="BK570" s="38"/>
      <c r="BL570" s="34"/>
      <c r="BM570" s="51"/>
      <c r="BN570" s="72"/>
      <c r="BO570" s="34"/>
    </row>
    <row r="571" spans="1:67" x14ac:dyDescent="0.3">
      <c r="A571" s="32"/>
      <c r="B571" s="34"/>
      <c r="C571" s="51"/>
      <c r="D571" s="51"/>
      <c r="E571" s="34"/>
      <c r="F571" s="8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8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71"/>
      <c r="BI571" s="71"/>
      <c r="BJ571" s="77"/>
      <c r="BK571" s="38"/>
      <c r="BL571" s="34"/>
      <c r="BM571" s="51"/>
      <c r="BN571" s="72"/>
      <c r="BO571" s="34"/>
    </row>
    <row r="572" spans="1:67" x14ac:dyDescent="0.3">
      <c r="A572" s="32"/>
      <c r="B572" s="34"/>
      <c r="C572" s="51"/>
      <c r="D572" s="51"/>
      <c r="E572" s="34"/>
      <c r="F572" s="8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8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71"/>
      <c r="BI572" s="71"/>
      <c r="BJ572" s="77"/>
      <c r="BK572" s="38"/>
      <c r="BL572" s="34"/>
      <c r="BM572" s="51"/>
      <c r="BN572" s="72"/>
      <c r="BO572" s="34"/>
    </row>
    <row r="573" spans="1:67" x14ac:dyDescent="0.3">
      <c r="A573" s="32"/>
      <c r="B573" s="34"/>
      <c r="C573" s="51"/>
      <c r="D573" s="51"/>
      <c r="E573" s="34"/>
      <c r="F573" s="8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8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71"/>
      <c r="BI573" s="71"/>
      <c r="BJ573" s="77"/>
      <c r="BK573" s="38"/>
      <c r="BL573" s="34"/>
      <c r="BM573" s="51"/>
      <c r="BN573" s="72"/>
      <c r="BO573" s="34"/>
    </row>
    <row r="574" spans="1:67" x14ac:dyDescent="0.3">
      <c r="A574" s="32"/>
      <c r="B574" s="34"/>
      <c r="C574" s="51"/>
      <c r="D574" s="51"/>
      <c r="E574" s="34"/>
      <c r="F574" s="8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8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71"/>
      <c r="BI574" s="71"/>
      <c r="BJ574" s="77"/>
      <c r="BK574" s="38"/>
      <c r="BL574" s="34"/>
      <c r="BM574" s="51"/>
      <c r="BN574" s="72"/>
      <c r="BO574" s="34"/>
    </row>
    <row r="575" spans="1:67" x14ac:dyDescent="0.3">
      <c r="A575" s="32"/>
      <c r="B575" s="34"/>
      <c r="C575" s="51"/>
      <c r="D575" s="51"/>
      <c r="E575" s="34"/>
      <c r="F575" s="8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8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71"/>
      <c r="BI575" s="71"/>
      <c r="BJ575" s="77"/>
      <c r="BK575" s="38"/>
      <c r="BL575" s="34"/>
      <c r="BM575" s="51"/>
      <c r="BN575" s="72"/>
      <c r="BO575" s="34"/>
    </row>
    <row r="576" spans="1:67" x14ac:dyDescent="0.3">
      <c r="A576" s="32"/>
      <c r="B576" s="34"/>
      <c r="C576" s="51"/>
      <c r="D576" s="51"/>
      <c r="E576" s="34"/>
      <c r="F576" s="8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8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71"/>
      <c r="BI576" s="71"/>
      <c r="BJ576" s="77"/>
      <c r="BK576" s="38"/>
      <c r="BL576" s="34"/>
      <c r="BM576" s="51"/>
      <c r="BN576" s="72"/>
      <c r="BO576" s="34"/>
    </row>
    <row r="577" spans="1:67" x14ac:dyDescent="0.3">
      <c r="A577" s="32"/>
      <c r="B577" s="34"/>
      <c r="C577" s="51"/>
      <c r="D577" s="51"/>
      <c r="E577" s="34"/>
      <c r="F577" s="8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8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71"/>
      <c r="BI577" s="71"/>
      <c r="BJ577" s="77"/>
      <c r="BK577" s="38"/>
      <c r="BL577" s="34"/>
      <c r="BM577" s="51"/>
      <c r="BN577" s="72"/>
      <c r="BO577" s="34"/>
    </row>
    <row r="578" spans="1:67" x14ac:dyDescent="0.3">
      <c r="A578" s="32"/>
      <c r="B578" s="34"/>
      <c r="C578" s="51"/>
      <c r="D578" s="51"/>
      <c r="E578" s="34"/>
      <c r="F578" s="8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8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71"/>
      <c r="BI578" s="71"/>
      <c r="BJ578" s="77"/>
      <c r="BK578" s="38"/>
      <c r="BL578" s="34"/>
      <c r="BM578" s="51"/>
      <c r="BN578" s="72"/>
      <c r="BO578" s="34"/>
    </row>
    <row r="579" spans="1:67" x14ac:dyDescent="0.3">
      <c r="A579" s="32"/>
      <c r="B579" s="34"/>
      <c r="C579" s="51"/>
      <c r="D579" s="51"/>
      <c r="E579" s="34"/>
      <c r="F579" s="8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8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71"/>
      <c r="BI579" s="71"/>
      <c r="BJ579" s="77"/>
      <c r="BK579" s="38"/>
      <c r="BL579" s="34"/>
      <c r="BM579" s="51"/>
      <c r="BN579" s="72"/>
      <c r="BO579" s="34"/>
    </row>
    <row r="580" spans="1:67" x14ac:dyDescent="0.3">
      <c r="A580" s="32"/>
      <c r="B580" s="34"/>
      <c r="C580" s="51"/>
      <c r="D580" s="51"/>
      <c r="E580" s="34"/>
      <c r="F580" s="8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8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71"/>
      <c r="BI580" s="71"/>
      <c r="BJ580" s="77"/>
      <c r="BK580" s="38"/>
      <c r="BL580" s="34"/>
      <c r="BM580" s="51"/>
      <c r="BN580" s="72"/>
      <c r="BO580" s="34"/>
    </row>
    <row r="581" spans="1:67" x14ac:dyDescent="0.3">
      <c r="A581" s="32"/>
      <c r="B581" s="34"/>
      <c r="C581" s="51"/>
      <c r="D581" s="51"/>
      <c r="E581" s="34"/>
      <c r="F581" s="8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8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71"/>
      <c r="BI581" s="71"/>
      <c r="BJ581" s="77"/>
      <c r="BK581" s="38"/>
      <c r="BL581" s="34"/>
      <c r="BM581" s="51"/>
      <c r="BN581" s="72"/>
      <c r="BO581" s="34"/>
    </row>
    <row r="582" spans="1:67" x14ac:dyDescent="0.3">
      <c r="A582" s="32"/>
      <c r="B582" s="34"/>
      <c r="C582" s="51"/>
      <c r="D582" s="51"/>
      <c r="E582" s="34"/>
      <c r="F582" s="8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8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71"/>
      <c r="BI582" s="71"/>
      <c r="BJ582" s="77"/>
      <c r="BK582" s="38"/>
      <c r="BL582" s="34"/>
      <c r="BM582" s="51"/>
      <c r="BN582" s="72"/>
      <c r="BO582" s="34"/>
    </row>
    <row r="583" spans="1:67" x14ac:dyDescent="0.3">
      <c r="A583" s="32"/>
      <c r="B583" s="34"/>
      <c r="C583" s="51"/>
      <c r="D583" s="51"/>
      <c r="E583" s="34"/>
      <c r="F583" s="8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8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71"/>
      <c r="BI583" s="71"/>
      <c r="BJ583" s="77"/>
      <c r="BK583" s="38"/>
      <c r="BL583" s="34"/>
      <c r="BM583" s="51"/>
      <c r="BN583" s="72"/>
      <c r="BO583" s="34"/>
    </row>
    <row r="584" spans="1:67" x14ac:dyDescent="0.3">
      <c r="A584" s="32"/>
      <c r="B584" s="34"/>
      <c r="C584" s="51"/>
      <c r="D584" s="51"/>
      <c r="E584" s="34"/>
      <c r="F584" s="8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8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71"/>
      <c r="BI584" s="71"/>
      <c r="BJ584" s="77"/>
      <c r="BK584" s="38"/>
      <c r="BL584" s="34"/>
      <c r="BM584" s="51"/>
      <c r="BN584" s="72"/>
      <c r="BO584" s="34"/>
    </row>
    <row r="585" spans="1:67" x14ac:dyDescent="0.3">
      <c r="A585" s="32"/>
      <c r="B585" s="34"/>
      <c r="C585" s="51"/>
      <c r="D585" s="51"/>
      <c r="E585" s="34"/>
      <c r="F585" s="8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8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71"/>
      <c r="BI585" s="71"/>
      <c r="BJ585" s="77"/>
      <c r="BK585" s="38"/>
      <c r="BL585" s="34"/>
      <c r="BM585" s="51"/>
      <c r="BN585" s="72"/>
      <c r="BO585" s="34"/>
    </row>
    <row r="586" spans="1:67" x14ac:dyDescent="0.3">
      <c r="A586" s="32"/>
      <c r="B586" s="34"/>
      <c r="C586" s="51"/>
      <c r="D586" s="51"/>
      <c r="E586" s="34"/>
      <c r="F586" s="8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8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71"/>
      <c r="BI586" s="71"/>
      <c r="BJ586" s="77"/>
      <c r="BK586" s="38"/>
      <c r="BL586" s="34"/>
      <c r="BM586" s="51"/>
      <c r="BN586" s="72"/>
      <c r="BO586" s="34"/>
    </row>
    <row r="587" spans="1:67" x14ac:dyDescent="0.3">
      <c r="A587" s="32"/>
      <c r="B587" s="34"/>
      <c r="C587" s="51"/>
      <c r="D587" s="51"/>
      <c r="E587" s="34"/>
      <c r="F587" s="8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8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71"/>
      <c r="BI587" s="71"/>
      <c r="BJ587" s="77"/>
      <c r="BK587" s="38"/>
      <c r="BL587" s="34"/>
      <c r="BM587" s="51"/>
      <c r="BN587" s="72"/>
      <c r="BO587" s="34"/>
    </row>
    <row r="588" spans="1:67" x14ac:dyDescent="0.3">
      <c r="A588" s="32"/>
      <c r="B588" s="34"/>
      <c r="C588" s="51"/>
      <c r="D588" s="51"/>
      <c r="E588" s="34"/>
      <c r="F588" s="8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8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71"/>
      <c r="BI588" s="71"/>
      <c r="BJ588" s="77"/>
      <c r="BK588" s="38"/>
      <c r="BL588" s="34"/>
      <c r="BM588" s="51"/>
      <c r="BN588" s="72"/>
      <c r="BO588" s="34"/>
    </row>
    <row r="589" spans="1:67" x14ac:dyDescent="0.3">
      <c r="A589" s="32"/>
      <c r="B589" s="34"/>
      <c r="C589" s="51"/>
      <c r="D589" s="51"/>
      <c r="E589" s="34"/>
      <c r="F589" s="8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8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71"/>
      <c r="BI589" s="71"/>
      <c r="BJ589" s="77"/>
      <c r="BK589" s="38"/>
      <c r="BL589" s="34"/>
      <c r="BM589" s="51"/>
      <c r="BN589" s="72"/>
      <c r="BO589" s="34"/>
    </row>
    <row r="590" spans="1:67" x14ac:dyDescent="0.3">
      <c r="A590" s="32"/>
      <c r="B590" s="34"/>
      <c r="C590" s="51"/>
      <c r="D590" s="51"/>
      <c r="E590" s="34"/>
      <c r="F590" s="8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8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71"/>
      <c r="BI590" s="71"/>
      <c r="BJ590" s="77"/>
      <c r="BK590" s="38"/>
      <c r="BL590" s="34"/>
      <c r="BM590" s="51"/>
      <c r="BN590" s="72"/>
      <c r="BO590" s="34"/>
    </row>
    <row r="591" spans="1:67" x14ac:dyDescent="0.3">
      <c r="A591" s="32"/>
      <c r="B591" s="34"/>
      <c r="C591" s="51"/>
      <c r="D591" s="51"/>
      <c r="E591" s="34"/>
      <c r="F591" s="8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8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71"/>
      <c r="BI591" s="71"/>
      <c r="BJ591" s="77"/>
      <c r="BK591" s="38"/>
      <c r="BL591" s="34"/>
      <c r="BM591" s="51"/>
      <c r="BN591" s="72"/>
      <c r="BO591" s="34"/>
    </row>
    <row r="592" spans="1:67" x14ac:dyDescent="0.3">
      <c r="A592" s="32"/>
      <c r="B592" s="34"/>
      <c r="C592" s="51"/>
      <c r="D592" s="51"/>
      <c r="E592" s="34"/>
      <c r="F592" s="8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8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71"/>
      <c r="BI592" s="71"/>
      <c r="BJ592" s="77"/>
      <c r="BK592" s="38"/>
      <c r="BL592" s="34"/>
      <c r="BM592" s="51"/>
      <c r="BN592" s="72"/>
      <c r="BO592" s="34"/>
    </row>
    <row r="593" spans="1:67" x14ac:dyDescent="0.3">
      <c r="A593" s="32"/>
      <c r="B593" s="34"/>
      <c r="C593" s="51"/>
      <c r="D593" s="51"/>
      <c r="E593" s="34"/>
      <c r="F593" s="8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8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71"/>
      <c r="BI593" s="71"/>
      <c r="BJ593" s="77"/>
      <c r="BK593" s="38"/>
      <c r="BL593" s="34"/>
      <c r="BM593" s="51"/>
      <c r="BN593" s="72"/>
      <c r="BO593" s="34"/>
    </row>
    <row r="594" spans="1:67" x14ac:dyDescent="0.3">
      <c r="A594" s="32"/>
      <c r="B594" s="34"/>
      <c r="C594" s="51"/>
      <c r="D594" s="51"/>
      <c r="E594" s="34"/>
      <c r="F594" s="8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8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71"/>
      <c r="BI594" s="71"/>
      <c r="BJ594" s="77"/>
      <c r="BK594" s="38"/>
      <c r="BL594" s="34"/>
      <c r="BM594" s="51"/>
      <c r="BN594" s="72"/>
      <c r="BO594" s="34"/>
    </row>
    <row r="595" spans="1:67" x14ac:dyDescent="0.3">
      <c r="A595" s="32"/>
      <c r="B595" s="34"/>
      <c r="C595" s="51"/>
      <c r="D595" s="51"/>
      <c r="E595" s="34"/>
      <c r="F595" s="8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8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71"/>
      <c r="BI595" s="71"/>
      <c r="BJ595" s="77"/>
      <c r="BK595" s="38"/>
      <c r="BL595" s="34"/>
      <c r="BM595" s="51"/>
      <c r="BN595" s="72"/>
      <c r="BO595" s="34"/>
    </row>
    <row r="596" spans="1:67" x14ac:dyDescent="0.3">
      <c r="A596" s="32"/>
      <c r="B596" s="34"/>
      <c r="C596" s="51"/>
      <c r="D596" s="51"/>
      <c r="E596" s="34"/>
      <c r="F596" s="8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8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71"/>
      <c r="BI596" s="71"/>
      <c r="BJ596" s="77"/>
      <c r="BK596" s="38"/>
      <c r="BL596" s="34"/>
      <c r="BM596" s="51"/>
      <c r="BN596" s="72"/>
      <c r="BO596" s="34"/>
    </row>
    <row r="597" spans="1:67" x14ac:dyDescent="0.3">
      <c r="A597" s="32"/>
      <c r="B597" s="34"/>
      <c r="C597" s="51"/>
      <c r="D597" s="51"/>
      <c r="E597" s="34"/>
      <c r="F597" s="8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8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71"/>
      <c r="BI597" s="71"/>
      <c r="BJ597" s="77"/>
      <c r="BK597" s="38"/>
      <c r="BL597" s="34"/>
      <c r="BM597" s="51"/>
      <c r="BN597" s="72"/>
      <c r="BO597" s="34"/>
    </row>
    <row r="598" spans="1:67" x14ac:dyDescent="0.3">
      <c r="A598" s="32"/>
      <c r="B598" s="34"/>
      <c r="C598" s="51"/>
      <c r="D598" s="51"/>
      <c r="E598" s="34"/>
      <c r="F598" s="8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8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71"/>
      <c r="BI598" s="71"/>
      <c r="BJ598" s="77"/>
      <c r="BK598" s="38"/>
      <c r="BL598" s="34"/>
      <c r="BM598" s="51"/>
      <c r="BN598" s="72"/>
      <c r="BO598" s="34"/>
    </row>
    <row r="599" spans="1:67" x14ac:dyDescent="0.3">
      <c r="A599" s="32"/>
      <c r="B599" s="34"/>
      <c r="C599" s="51"/>
      <c r="D599" s="51"/>
      <c r="E599" s="34"/>
      <c r="F599" s="8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8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71"/>
      <c r="BI599" s="71"/>
      <c r="BJ599" s="77"/>
      <c r="BK599" s="38"/>
      <c r="BL599" s="34"/>
      <c r="BM599" s="51"/>
      <c r="BN599" s="72"/>
      <c r="BO599" s="34"/>
    </row>
    <row r="600" spans="1:67" x14ac:dyDescent="0.3">
      <c r="A600" s="32"/>
      <c r="B600" s="34"/>
      <c r="C600" s="51"/>
      <c r="D600" s="51"/>
      <c r="E600" s="34"/>
      <c r="F600" s="8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8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71"/>
      <c r="BI600" s="71"/>
      <c r="BJ600" s="77"/>
      <c r="BK600" s="38"/>
      <c r="BL600" s="34"/>
      <c r="BM600" s="51"/>
      <c r="BN600" s="72"/>
      <c r="BO600" s="34"/>
    </row>
    <row r="601" spans="1:67" x14ac:dyDescent="0.3">
      <c r="A601" s="32"/>
      <c r="B601" s="34"/>
      <c r="C601" s="51"/>
      <c r="D601" s="51"/>
      <c r="E601" s="34"/>
      <c r="F601" s="8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8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71"/>
      <c r="BI601" s="71"/>
      <c r="BJ601" s="77"/>
      <c r="BK601" s="38"/>
      <c r="BL601" s="34"/>
      <c r="BM601" s="51"/>
      <c r="BN601" s="72"/>
      <c r="BO601" s="34"/>
    </row>
    <row r="602" spans="1:67" x14ac:dyDescent="0.3">
      <c r="A602" s="32"/>
      <c r="B602" s="34"/>
      <c r="C602" s="51"/>
      <c r="D602" s="51"/>
      <c r="E602" s="34"/>
      <c r="F602" s="8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8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71"/>
      <c r="BI602" s="71"/>
      <c r="BJ602" s="77"/>
      <c r="BK602" s="38"/>
      <c r="BL602" s="34"/>
      <c r="BM602" s="51"/>
      <c r="BN602" s="72"/>
      <c r="BO602" s="34"/>
    </row>
    <row r="603" spans="1:67" x14ac:dyDescent="0.3">
      <c r="A603" s="32"/>
      <c r="B603" s="34"/>
      <c r="C603" s="51"/>
      <c r="D603" s="51"/>
      <c r="E603" s="34"/>
      <c r="F603" s="8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8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71"/>
      <c r="BI603" s="71"/>
      <c r="BJ603" s="77"/>
      <c r="BK603" s="38"/>
      <c r="BL603" s="34"/>
      <c r="BM603" s="51"/>
      <c r="BN603" s="72"/>
      <c r="BO603" s="34"/>
    </row>
    <row r="604" spans="1:67" x14ac:dyDescent="0.3">
      <c r="A604" s="32"/>
      <c r="B604" s="34"/>
      <c r="C604" s="51"/>
      <c r="D604" s="51"/>
      <c r="E604" s="34"/>
      <c r="F604" s="8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8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71"/>
      <c r="BI604" s="71"/>
      <c r="BJ604" s="77"/>
      <c r="BK604" s="38"/>
      <c r="BL604" s="34"/>
      <c r="BM604" s="51"/>
      <c r="BN604" s="72"/>
      <c r="BO604" s="34"/>
    </row>
    <row r="605" spans="1:67" x14ac:dyDescent="0.3">
      <c r="A605" s="32"/>
      <c r="B605" s="34"/>
      <c r="C605" s="51"/>
      <c r="D605" s="51"/>
      <c r="E605" s="34"/>
      <c r="F605" s="8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8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71"/>
      <c r="BI605" s="71"/>
      <c r="BJ605" s="77"/>
      <c r="BK605" s="38"/>
      <c r="BL605" s="34"/>
      <c r="BM605" s="51"/>
      <c r="BN605" s="72"/>
      <c r="BO605" s="34"/>
    </row>
    <row r="606" spans="1:67" x14ac:dyDescent="0.3">
      <c r="A606" s="32"/>
      <c r="B606" s="34"/>
      <c r="C606" s="51"/>
      <c r="D606" s="51"/>
      <c r="E606" s="34"/>
      <c r="F606" s="8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8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71"/>
      <c r="BI606" s="71"/>
      <c r="BJ606" s="77"/>
      <c r="BK606" s="38"/>
      <c r="BL606" s="34"/>
      <c r="BM606" s="51"/>
      <c r="BN606" s="72"/>
      <c r="BO606" s="34"/>
    </row>
    <row r="607" spans="1:67" x14ac:dyDescent="0.3">
      <c r="A607" s="32"/>
      <c r="B607" s="34"/>
      <c r="C607" s="51"/>
      <c r="D607" s="51"/>
      <c r="E607" s="34"/>
      <c r="F607" s="8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8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71"/>
      <c r="BI607" s="71"/>
      <c r="BJ607" s="77"/>
      <c r="BK607" s="38"/>
      <c r="BL607" s="34"/>
      <c r="BM607" s="51"/>
      <c r="BN607" s="72"/>
      <c r="BO607" s="34"/>
    </row>
    <row r="608" spans="1:67" x14ac:dyDescent="0.3">
      <c r="A608" s="32"/>
      <c r="B608" s="34"/>
      <c r="C608" s="51"/>
      <c r="D608" s="51"/>
      <c r="E608" s="34"/>
      <c r="F608" s="8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8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71"/>
      <c r="BI608" s="71"/>
      <c r="BJ608" s="77"/>
      <c r="BK608" s="38"/>
      <c r="BL608" s="34"/>
      <c r="BM608" s="51"/>
      <c r="BN608" s="72"/>
      <c r="BO608" s="34"/>
    </row>
    <row r="609" spans="1:67" x14ac:dyDescent="0.3">
      <c r="A609" s="32"/>
      <c r="B609" s="34"/>
      <c r="C609" s="51"/>
      <c r="D609" s="51"/>
      <c r="E609" s="34"/>
      <c r="F609" s="8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8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71"/>
      <c r="BI609" s="71"/>
      <c r="BJ609" s="77"/>
      <c r="BK609" s="38"/>
      <c r="BL609" s="34"/>
      <c r="BM609" s="51"/>
      <c r="BN609" s="72"/>
      <c r="BO609" s="34"/>
    </row>
    <row r="610" spans="1:67" x14ac:dyDescent="0.3">
      <c r="A610" s="32"/>
      <c r="B610" s="34"/>
      <c r="C610" s="51"/>
      <c r="D610" s="51"/>
      <c r="E610" s="34"/>
      <c r="F610" s="8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8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71"/>
      <c r="BI610" s="71"/>
      <c r="BJ610" s="77"/>
      <c r="BK610" s="38"/>
      <c r="BL610" s="34"/>
      <c r="BM610" s="51"/>
      <c r="BN610" s="72"/>
      <c r="BO610" s="34"/>
    </row>
    <row r="611" spans="1:67" x14ac:dyDescent="0.3">
      <c r="A611" s="32"/>
      <c r="B611" s="34"/>
      <c r="C611" s="51"/>
      <c r="D611" s="51"/>
      <c r="E611" s="34"/>
      <c r="F611" s="8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8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71"/>
      <c r="BI611" s="71"/>
      <c r="BJ611" s="77"/>
      <c r="BK611" s="38"/>
      <c r="BL611" s="34"/>
      <c r="BM611" s="51"/>
      <c r="BN611" s="72"/>
      <c r="BO611" s="34"/>
    </row>
    <row r="612" spans="1:67" x14ac:dyDescent="0.3">
      <c r="A612" s="32"/>
      <c r="B612" s="34"/>
      <c r="C612" s="51"/>
      <c r="D612" s="51"/>
      <c r="E612" s="34"/>
      <c r="F612" s="8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8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71"/>
      <c r="BI612" s="71"/>
      <c r="BJ612" s="77"/>
      <c r="BK612" s="38"/>
      <c r="BL612" s="34"/>
      <c r="BM612" s="51"/>
      <c r="BN612" s="72"/>
      <c r="BO612" s="34"/>
    </row>
    <row r="613" spans="1:67" x14ac:dyDescent="0.3">
      <c r="A613" s="32"/>
      <c r="B613" s="34"/>
      <c r="C613" s="51"/>
      <c r="D613" s="51"/>
      <c r="E613" s="34"/>
      <c r="F613" s="8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8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71"/>
      <c r="BI613" s="71"/>
      <c r="BJ613" s="77"/>
      <c r="BK613" s="38"/>
      <c r="BL613" s="34"/>
      <c r="BM613" s="51"/>
      <c r="BN613" s="72"/>
      <c r="BO613" s="34"/>
    </row>
    <row r="614" spans="1:67" x14ac:dyDescent="0.3">
      <c r="A614" s="32"/>
      <c r="B614" s="34"/>
      <c r="C614" s="51"/>
      <c r="D614" s="51"/>
      <c r="E614" s="34"/>
      <c r="F614" s="8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8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71"/>
      <c r="BI614" s="71"/>
      <c r="BJ614" s="77"/>
      <c r="BK614" s="38"/>
      <c r="BL614" s="34"/>
      <c r="BM614" s="51"/>
      <c r="BN614" s="72"/>
      <c r="BO614" s="34"/>
    </row>
    <row r="615" spans="1:67" x14ac:dyDescent="0.3">
      <c r="A615" s="32"/>
      <c r="B615" s="34"/>
      <c r="C615" s="51"/>
      <c r="D615" s="51"/>
      <c r="E615" s="34"/>
      <c r="F615" s="8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8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71"/>
      <c r="BI615" s="71"/>
      <c r="BJ615" s="77"/>
      <c r="BK615" s="38"/>
      <c r="BL615" s="34"/>
      <c r="BM615" s="51"/>
      <c r="BN615" s="72"/>
      <c r="BO615" s="34"/>
    </row>
    <row r="616" spans="1:67" x14ac:dyDescent="0.3">
      <c r="A616" s="32"/>
      <c r="B616" s="34"/>
      <c r="C616" s="51"/>
      <c r="D616" s="51"/>
      <c r="E616" s="34"/>
      <c r="F616" s="8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8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71"/>
      <c r="BI616" s="71"/>
      <c r="BJ616" s="77"/>
      <c r="BK616" s="38"/>
      <c r="BL616" s="34"/>
      <c r="BM616" s="51"/>
      <c r="BN616" s="72"/>
      <c r="BO616" s="34"/>
    </row>
    <row r="617" spans="1:67" x14ac:dyDescent="0.3">
      <c r="A617" s="32"/>
      <c r="B617" s="34"/>
      <c r="C617" s="51"/>
      <c r="D617" s="51"/>
      <c r="E617" s="34"/>
      <c r="F617" s="8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8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71"/>
      <c r="BI617" s="71"/>
      <c r="BJ617" s="77"/>
      <c r="BK617" s="38"/>
      <c r="BL617" s="34"/>
      <c r="BM617" s="51"/>
      <c r="BN617" s="72"/>
      <c r="BO617" s="34"/>
    </row>
    <row r="618" spans="1:67" x14ac:dyDescent="0.3">
      <c r="A618" s="32"/>
      <c r="B618" s="34"/>
      <c r="C618" s="51"/>
      <c r="D618" s="51"/>
      <c r="E618" s="34"/>
      <c r="F618" s="8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8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71"/>
      <c r="BI618" s="71"/>
      <c r="BJ618" s="77"/>
      <c r="BK618" s="38"/>
      <c r="BL618" s="34"/>
      <c r="BM618" s="51"/>
      <c r="BN618" s="72"/>
      <c r="BO618" s="34"/>
    </row>
    <row r="619" spans="1:67" x14ac:dyDescent="0.3">
      <c r="A619" s="32"/>
      <c r="B619" s="34"/>
      <c r="C619" s="51"/>
      <c r="D619" s="51"/>
      <c r="E619" s="34"/>
      <c r="F619" s="8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8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71"/>
      <c r="BI619" s="71"/>
      <c r="BJ619" s="77"/>
      <c r="BK619" s="38"/>
      <c r="BL619" s="34"/>
      <c r="BM619" s="51"/>
      <c r="BN619" s="72"/>
      <c r="BO619" s="34"/>
    </row>
    <row r="620" spans="1:67" x14ac:dyDescent="0.3">
      <c r="A620" s="32"/>
      <c r="B620" s="34"/>
      <c r="C620" s="51"/>
      <c r="D620" s="51"/>
      <c r="E620" s="34"/>
      <c r="F620" s="8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8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71"/>
      <c r="BI620" s="71"/>
      <c r="BJ620" s="77"/>
      <c r="BK620" s="38"/>
      <c r="BL620" s="34"/>
      <c r="BM620" s="51"/>
      <c r="BN620" s="72"/>
      <c r="BO620" s="34"/>
    </row>
    <row r="621" spans="1:67" x14ac:dyDescent="0.3">
      <c r="A621" s="32"/>
      <c r="B621" s="34"/>
      <c r="C621" s="51"/>
      <c r="D621" s="51"/>
      <c r="E621" s="34"/>
      <c r="F621" s="8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8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71"/>
      <c r="BI621" s="71"/>
      <c r="BJ621" s="77"/>
      <c r="BK621" s="38"/>
      <c r="BL621" s="34"/>
      <c r="BM621" s="51"/>
      <c r="BN621" s="72"/>
      <c r="BO621" s="34"/>
    </row>
    <row r="622" spans="1:67" x14ac:dyDescent="0.3">
      <c r="A622" s="32"/>
      <c r="B622" s="34"/>
      <c r="C622" s="51"/>
      <c r="D622" s="51"/>
      <c r="E622" s="34"/>
      <c r="F622" s="8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8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71"/>
      <c r="BI622" s="71"/>
      <c r="BJ622" s="77"/>
      <c r="BK622" s="38"/>
      <c r="BL622" s="34"/>
      <c r="BM622" s="51"/>
      <c r="BN622" s="72"/>
      <c r="BO622" s="34"/>
    </row>
    <row r="623" spans="1:67" x14ac:dyDescent="0.3">
      <c r="A623" s="32"/>
      <c r="B623" s="34"/>
      <c r="C623" s="51"/>
      <c r="D623" s="51"/>
      <c r="E623" s="34"/>
      <c r="F623" s="8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8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71"/>
      <c r="BI623" s="71"/>
      <c r="BJ623" s="77"/>
      <c r="BK623" s="38"/>
      <c r="BL623" s="34"/>
      <c r="BM623" s="51"/>
      <c r="BN623" s="72"/>
      <c r="BO623" s="34"/>
    </row>
    <row r="624" spans="1:67" x14ac:dyDescent="0.3">
      <c r="A624" s="32"/>
      <c r="B624" s="34"/>
      <c r="C624" s="51"/>
      <c r="D624" s="51"/>
      <c r="E624" s="34"/>
      <c r="F624" s="8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8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71"/>
      <c r="BI624" s="71"/>
      <c r="BJ624" s="77"/>
      <c r="BK624" s="38"/>
      <c r="BL624" s="34"/>
      <c r="BM624" s="51"/>
      <c r="BN624" s="72"/>
      <c r="BO624" s="34"/>
    </row>
    <row r="625" spans="1:67" x14ac:dyDescent="0.3">
      <c r="A625" s="32"/>
      <c r="B625" s="34"/>
      <c r="C625" s="51"/>
      <c r="D625" s="51"/>
      <c r="E625" s="34"/>
      <c r="F625" s="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8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71"/>
      <c r="BI625" s="71"/>
      <c r="BJ625" s="77"/>
      <c r="BK625" s="38"/>
      <c r="BL625" s="34"/>
      <c r="BM625" s="51"/>
      <c r="BN625" s="72"/>
      <c r="BO625" s="34"/>
    </row>
    <row r="626" spans="1:67" x14ac:dyDescent="0.3">
      <c r="A626" s="32"/>
      <c r="B626" s="34"/>
      <c r="C626" s="51"/>
      <c r="D626" s="51"/>
      <c r="E626" s="34"/>
      <c r="F626" s="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8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71"/>
      <c r="BI626" s="71"/>
      <c r="BJ626" s="77"/>
      <c r="BK626" s="38"/>
      <c r="BL626" s="34"/>
      <c r="BM626" s="51"/>
      <c r="BN626" s="72"/>
      <c r="BO626" s="34"/>
    </row>
    <row r="627" spans="1:67" x14ac:dyDescent="0.3">
      <c r="A627" s="32"/>
      <c r="B627" s="34"/>
      <c r="C627" s="51"/>
      <c r="D627" s="51"/>
      <c r="E627" s="34"/>
      <c r="F627" s="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8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71"/>
      <c r="BI627" s="71"/>
      <c r="BJ627" s="77"/>
      <c r="BK627" s="38"/>
      <c r="BL627" s="34"/>
      <c r="BM627" s="51"/>
      <c r="BN627" s="72"/>
      <c r="BO627" s="34"/>
    </row>
    <row r="628" spans="1:67" x14ac:dyDescent="0.3">
      <c r="A628" s="32"/>
      <c r="B628" s="34"/>
      <c r="C628" s="51"/>
      <c r="D628" s="51"/>
      <c r="E628" s="34"/>
      <c r="F628" s="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8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71"/>
      <c r="BI628" s="71"/>
      <c r="BJ628" s="77"/>
      <c r="BK628" s="38"/>
      <c r="BL628" s="34"/>
      <c r="BM628" s="51"/>
      <c r="BN628" s="72"/>
      <c r="BO628" s="34"/>
    </row>
    <row r="629" spans="1:67" x14ac:dyDescent="0.3">
      <c r="A629" s="32"/>
      <c r="B629" s="34"/>
      <c r="C629" s="51"/>
      <c r="D629" s="51"/>
      <c r="E629" s="34"/>
      <c r="F629" s="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8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71"/>
      <c r="BI629" s="71"/>
      <c r="BJ629" s="77"/>
      <c r="BK629" s="38"/>
      <c r="BL629" s="34"/>
      <c r="BM629" s="51"/>
      <c r="BN629" s="72"/>
      <c r="BO629" s="34"/>
    </row>
    <row r="630" spans="1:67" x14ac:dyDescent="0.3">
      <c r="A630" s="32"/>
      <c r="B630" s="34"/>
      <c r="C630" s="51"/>
      <c r="D630" s="51"/>
      <c r="E630" s="34"/>
      <c r="F630" s="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8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71"/>
      <c r="BI630" s="71"/>
      <c r="BJ630" s="77"/>
      <c r="BK630" s="38"/>
      <c r="BL630" s="34"/>
      <c r="BM630" s="51"/>
      <c r="BN630" s="72"/>
      <c r="BO630" s="34"/>
    </row>
    <row r="631" spans="1:67" x14ac:dyDescent="0.3">
      <c r="A631" s="32"/>
      <c r="B631" s="34"/>
      <c r="C631" s="51"/>
      <c r="D631" s="51"/>
      <c r="E631" s="34"/>
      <c r="F631" s="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8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71"/>
      <c r="BI631" s="71"/>
      <c r="BJ631" s="77"/>
      <c r="BK631" s="38"/>
      <c r="BL631" s="34"/>
      <c r="BM631" s="51"/>
      <c r="BN631" s="72"/>
      <c r="BO631" s="34"/>
    </row>
    <row r="632" spans="1:67" x14ac:dyDescent="0.3">
      <c r="A632" s="32"/>
      <c r="B632" s="34"/>
      <c r="C632" s="51"/>
      <c r="D632" s="51"/>
      <c r="E632" s="34"/>
      <c r="F632" s="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8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71"/>
      <c r="BI632" s="71"/>
      <c r="BJ632" s="77"/>
      <c r="BK632" s="38"/>
      <c r="BL632" s="34"/>
      <c r="BM632" s="51"/>
      <c r="BN632" s="72"/>
      <c r="BO632" s="34"/>
    </row>
    <row r="633" spans="1:67" x14ac:dyDescent="0.3">
      <c r="A633" s="32"/>
      <c r="B633" s="34"/>
      <c r="C633" s="51"/>
      <c r="D633" s="51"/>
      <c r="E633" s="34"/>
      <c r="F633" s="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8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71"/>
      <c r="BI633" s="71"/>
      <c r="BJ633" s="77"/>
      <c r="BK633" s="38"/>
      <c r="BL633" s="34"/>
      <c r="BM633" s="51"/>
      <c r="BN633" s="72"/>
      <c r="BO633" s="34"/>
    </row>
    <row r="634" spans="1:67" x14ac:dyDescent="0.3">
      <c r="A634" s="32"/>
      <c r="B634" s="34"/>
      <c r="C634" s="51"/>
      <c r="D634" s="51"/>
      <c r="E634" s="34"/>
      <c r="F634" s="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8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71"/>
      <c r="BI634" s="71"/>
      <c r="BJ634" s="77"/>
      <c r="BK634" s="38"/>
      <c r="BL634" s="34"/>
      <c r="BM634" s="51"/>
      <c r="BN634" s="72"/>
      <c r="BO634" s="34"/>
    </row>
    <row r="635" spans="1:67" x14ac:dyDescent="0.3">
      <c r="A635" s="32"/>
      <c r="B635" s="34"/>
      <c r="C635" s="51"/>
      <c r="D635" s="51"/>
      <c r="E635" s="34"/>
      <c r="F635" s="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8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71"/>
      <c r="BI635" s="71"/>
      <c r="BJ635" s="77"/>
      <c r="BK635" s="38"/>
      <c r="BL635" s="34"/>
      <c r="BM635" s="51"/>
      <c r="BN635" s="72"/>
      <c r="BO635" s="34"/>
    </row>
    <row r="636" spans="1:67" x14ac:dyDescent="0.3">
      <c r="A636" s="32"/>
      <c r="B636" s="34"/>
      <c r="C636" s="51"/>
      <c r="D636" s="51"/>
      <c r="E636" s="34"/>
      <c r="F636" s="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8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71"/>
      <c r="BI636" s="71"/>
      <c r="BJ636" s="77"/>
      <c r="BK636" s="38"/>
      <c r="BL636" s="34"/>
      <c r="BM636" s="51"/>
      <c r="BN636" s="72"/>
      <c r="BO636" s="34"/>
    </row>
    <row r="637" spans="1:67" x14ac:dyDescent="0.3">
      <c r="A637" s="32"/>
      <c r="B637" s="34"/>
      <c r="C637" s="51"/>
      <c r="D637" s="51"/>
      <c r="E637" s="34"/>
      <c r="F637" s="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8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71"/>
      <c r="BI637" s="71"/>
      <c r="BJ637" s="77"/>
      <c r="BK637" s="38"/>
      <c r="BL637" s="34"/>
      <c r="BM637" s="51"/>
      <c r="BN637" s="72"/>
      <c r="BO637" s="34"/>
    </row>
    <row r="638" spans="1:67" x14ac:dyDescent="0.3">
      <c r="A638" s="32"/>
      <c r="B638" s="34"/>
      <c r="C638" s="51"/>
      <c r="D638" s="51"/>
      <c r="E638" s="34"/>
      <c r="F638" s="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8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71"/>
      <c r="BI638" s="71"/>
      <c r="BJ638" s="77"/>
      <c r="BK638" s="38"/>
      <c r="BL638" s="34"/>
      <c r="BM638" s="51"/>
      <c r="BN638" s="72"/>
      <c r="BO638" s="34"/>
    </row>
    <row r="639" spans="1:67" x14ac:dyDescent="0.3">
      <c r="A639" s="32"/>
      <c r="B639" s="34"/>
      <c r="C639" s="51"/>
      <c r="D639" s="51"/>
      <c r="E639" s="34"/>
      <c r="F639" s="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8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71"/>
      <c r="BI639" s="71"/>
      <c r="BJ639" s="77"/>
      <c r="BK639" s="38"/>
      <c r="BL639" s="34"/>
      <c r="BM639" s="51"/>
      <c r="BN639" s="72"/>
      <c r="BO639" s="34"/>
    </row>
    <row r="640" spans="1:67" x14ac:dyDescent="0.3">
      <c r="A640" s="32"/>
      <c r="B640" s="34"/>
      <c r="C640" s="51"/>
      <c r="D640" s="51"/>
      <c r="E640" s="34"/>
      <c r="F640" s="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8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71"/>
      <c r="BI640" s="71"/>
      <c r="BJ640" s="77"/>
      <c r="BK640" s="38"/>
      <c r="BL640" s="34"/>
      <c r="BM640" s="51"/>
      <c r="BN640" s="72"/>
      <c r="BO640" s="34"/>
    </row>
    <row r="641" spans="1:67" x14ac:dyDescent="0.3">
      <c r="A641" s="32"/>
      <c r="B641" s="34"/>
      <c r="C641" s="51"/>
      <c r="D641" s="51"/>
      <c r="E641" s="34"/>
      <c r="F641" s="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8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71"/>
      <c r="BI641" s="71"/>
      <c r="BJ641" s="77"/>
      <c r="BK641" s="38"/>
      <c r="BL641" s="34"/>
      <c r="BM641" s="51"/>
      <c r="BN641" s="72"/>
      <c r="BO641" s="34"/>
    </row>
    <row r="642" spans="1:67" x14ac:dyDescent="0.3">
      <c r="A642" s="32"/>
      <c r="B642" s="34"/>
      <c r="C642" s="51"/>
      <c r="D642" s="51"/>
      <c r="E642" s="34"/>
      <c r="F642" s="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8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71"/>
      <c r="BI642" s="71"/>
      <c r="BJ642" s="77"/>
      <c r="BK642" s="38"/>
      <c r="BL642" s="34"/>
      <c r="BM642" s="51"/>
      <c r="BN642" s="72"/>
      <c r="BO642" s="34"/>
    </row>
    <row r="643" spans="1:67" x14ac:dyDescent="0.3">
      <c r="A643" s="32"/>
      <c r="B643" s="34"/>
      <c r="C643" s="51"/>
      <c r="D643" s="51"/>
      <c r="E643" s="34"/>
      <c r="F643" s="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8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71"/>
      <c r="BI643" s="71"/>
      <c r="BJ643" s="77"/>
      <c r="BK643" s="38"/>
      <c r="BL643" s="34"/>
      <c r="BM643" s="51"/>
      <c r="BN643" s="72"/>
      <c r="BO643" s="34"/>
    </row>
    <row r="644" spans="1:67" x14ac:dyDescent="0.3">
      <c r="A644" s="32"/>
      <c r="B644" s="34"/>
      <c r="C644" s="51"/>
      <c r="D644" s="51"/>
      <c r="E644" s="34"/>
      <c r="F644" s="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8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71"/>
      <c r="BI644" s="71"/>
      <c r="BJ644" s="77"/>
      <c r="BK644" s="38"/>
      <c r="BL644" s="34"/>
      <c r="BM644" s="51"/>
      <c r="BN644" s="72"/>
      <c r="BO644" s="34"/>
    </row>
    <row r="645" spans="1:67" x14ac:dyDescent="0.3">
      <c r="A645" s="32"/>
      <c r="B645" s="34"/>
      <c r="C645" s="51"/>
      <c r="D645" s="51"/>
      <c r="E645" s="34"/>
      <c r="F645" s="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8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71"/>
      <c r="BI645" s="71"/>
      <c r="BJ645" s="77"/>
      <c r="BK645" s="38"/>
      <c r="BL645" s="34"/>
      <c r="BM645" s="51"/>
      <c r="BN645" s="72"/>
      <c r="BO645" s="34"/>
    </row>
    <row r="646" spans="1:67" x14ac:dyDescent="0.3">
      <c r="A646" s="32"/>
      <c r="B646" s="34"/>
      <c r="C646" s="51"/>
      <c r="D646" s="51"/>
      <c r="E646" s="34"/>
      <c r="F646" s="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8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71"/>
      <c r="BI646" s="71"/>
      <c r="BJ646" s="77"/>
      <c r="BK646" s="38"/>
      <c r="BL646" s="34"/>
      <c r="BM646" s="51"/>
      <c r="BN646" s="72"/>
      <c r="BO646" s="34"/>
    </row>
    <row r="647" spans="1:67" x14ac:dyDescent="0.3">
      <c r="A647" s="32"/>
      <c r="B647" s="34"/>
      <c r="C647" s="51"/>
      <c r="D647" s="51"/>
      <c r="E647" s="34"/>
      <c r="F647" s="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8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71"/>
      <c r="BI647" s="71"/>
      <c r="BJ647" s="77"/>
      <c r="BK647" s="38"/>
      <c r="BL647" s="34"/>
      <c r="BM647" s="51"/>
      <c r="BN647" s="72"/>
      <c r="BO647" s="34"/>
    </row>
    <row r="648" spans="1:67" x14ac:dyDescent="0.3">
      <c r="A648" s="32"/>
      <c r="B648" s="34"/>
      <c r="C648" s="51"/>
      <c r="D648" s="51"/>
      <c r="E648" s="34"/>
      <c r="F648" s="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8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71"/>
      <c r="BI648" s="71"/>
      <c r="BJ648" s="77"/>
      <c r="BK648" s="38"/>
      <c r="BL648" s="34"/>
      <c r="BM648" s="51"/>
      <c r="BN648" s="72"/>
      <c r="BO648" s="34"/>
    </row>
    <row r="649" spans="1:67" x14ac:dyDescent="0.3">
      <c r="A649" s="32"/>
      <c r="B649" s="34"/>
      <c r="C649" s="51"/>
      <c r="D649" s="51"/>
      <c r="E649" s="34"/>
      <c r="F649" s="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8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71"/>
      <c r="BI649" s="71"/>
      <c r="BJ649" s="77"/>
      <c r="BK649" s="38"/>
      <c r="BL649" s="34"/>
      <c r="BM649" s="51"/>
      <c r="BN649" s="72"/>
      <c r="BO649" s="34"/>
    </row>
    <row r="650" spans="1:67" x14ac:dyDescent="0.3">
      <c r="A650" s="32"/>
      <c r="B650" s="34"/>
      <c r="C650" s="51"/>
      <c r="D650" s="51"/>
      <c r="E650" s="34"/>
      <c r="F650" s="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8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71"/>
      <c r="BI650" s="71"/>
      <c r="BJ650" s="77"/>
      <c r="BK650" s="38"/>
      <c r="BL650" s="34"/>
      <c r="BM650" s="51"/>
      <c r="BN650" s="72"/>
      <c r="BO650" s="34"/>
    </row>
    <row r="651" spans="1:67" x14ac:dyDescent="0.3">
      <c r="A651" s="32"/>
      <c r="B651" s="34"/>
      <c r="C651" s="51"/>
      <c r="D651" s="51"/>
      <c r="E651" s="34"/>
      <c r="F651" s="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8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71"/>
      <c r="BI651" s="71"/>
      <c r="BJ651" s="77"/>
      <c r="BK651" s="38"/>
      <c r="BL651" s="34"/>
      <c r="BM651" s="51"/>
      <c r="BN651" s="72"/>
      <c r="BO651" s="34"/>
    </row>
    <row r="652" spans="1:67" x14ac:dyDescent="0.3">
      <c r="A652" s="32"/>
      <c r="B652" s="34"/>
      <c r="C652" s="51"/>
      <c r="D652" s="51"/>
      <c r="E652" s="34"/>
      <c r="F652" s="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8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71"/>
      <c r="BI652" s="71"/>
      <c r="BJ652" s="77"/>
      <c r="BK652" s="38"/>
      <c r="BL652" s="34"/>
      <c r="BM652" s="51"/>
      <c r="BN652" s="72"/>
      <c r="BO652" s="34"/>
    </row>
    <row r="653" spans="1:67" x14ac:dyDescent="0.3">
      <c r="A653" s="32"/>
      <c r="B653" s="34"/>
      <c r="C653" s="51"/>
      <c r="D653" s="51"/>
      <c r="E653" s="34"/>
      <c r="F653" s="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8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71"/>
      <c r="BI653" s="71"/>
      <c r="BJ653" s="77"/>
      <c r="BK653" s="38"/>
      <c r="BL653" s="34"/>
      <c r="BM653" s="51"/>
      <c r="BN653" s="72"/>
      <c r="BO653" s="34"/>
    </row>
    <row r="654" spans="1:67" x14ac:dyDescent="0.3">
      <c r="A654" s="32"/>
      <c r="B654" s="34"/>
      <c r="C654" s="51"/>
      <c r="D654" s="51"/>
      <c r="E654" s="34"/>
      <c r="F654" s="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8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71"/>
      <c r="BI654" s="71"/>
      <c r="BJ654" s="77"/>
      <c r="BK654" s="38"/>
      <c r="BL654" s="34"/>
      <c r="BM654" s="51"/>
      <c r="BN654" s="72"/>
      <c r="BO654" s="34"/>
    </row>
    <row r="655" spans="1:67" x14ac:dyDescent="0.3">
      <c r="A655" s="32"/>
      <c r="B655" s="34"/>
      <c r="C655" s="51"/>
      <c r="D655" s="51"/>
      <c r="E655" s="34"/>
      <c r="F655" s="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8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71"/>
      <c r="BI655" s="71"/>
      <c r="BJ655" s="77"/>
      <c r="BK655" s="38"/>
      <c r="BL655" s="34"/>
      <c r="BM655" s="51"/>
      <c r="BN655" s="72"/>
      <c r="BO655" s="34"/>
    </row>
    <row r="656" spans="1:67" x14ac:dyDescent="0.3">
      <c r="A656" s="32"/>
      <c r="B656" s="34"/>
      <c r="C656" s="51"/>
      <c r="D656" s="51"/>
      <c r="E656" s="34"/>
      <c r="F656" s="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8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71"/>
      <c r="BI656" s="71"/>
      <c r="BJ656" s="77"/>
      <c r="BK656" s="38"/>
      <c r="BL656" s="34"/>
      <c r="BM656" s="51"/>
      <c r="BN656" s="72"/>
      <c r="BO656" s="34"/>
    </row>
    <row r="657" spans="1:67" x14ac:dyDescent="0.3">
      <c r="A657" s="32"/>
      <c r="B657" s="34"/>
      <c r="C657" s="51"/>
      <c r="D657" s="51"/>
      <c r="E657" s="34"/>
      <c r="F657" s="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8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71"/>
      <c r="BI657" s="71"/>
      <c r="BJ657" s="77"/>
      <c r="BK657" s="38"/>
      <c r="BL657" s="34"/>
      <c r="BM657" s="51"/>
      <c r="BN657" s="72"/>
      <c r="BO657" s="34"/>
    </row>
    <row r="658" spans="1:67" x14ac:dyDescent="0.3">
      <c r="A658" s="32"/>
      <c r="B658" s="34"/>
      <c r="C658" s="51"/>
      <c r="D658" s="51"/>
      <c r="E658" s="34"/>
      <c r="F658" s="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8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71"/>
      <c r="BI658" s="71"/>
      <c r="BJ658" s="77"/>
      <c r="BK658" s="38"/>
      <c r="BL658" s="34"/>
      <c r="BM658" s="51"/>
      <c r="BN658" s="72"/>
      <c r="BO658" s="34"/>
    </row>
    <row r="659" spans="1:67" x14ac:dyDescent="0.3">
      <c r="A659" s="32"/>
      <c r="B659" s="34"/>
      <c r="C659" s="51"/>
      <c r="D659" s="51"/>
      <c r="E659" s="34"/>
      <c r="F659" s="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8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71"/>
      <c r="BI659" s="71"/>
      <c r="BJ659" s="77"/>
      <c r="BK659" s="38"/>
      <c r="BL659" s="34"/>
      <c r="BM659" s="51"/>
      <c r="BN659" s="72"/>
      <c r="BO659" s="34"/>
    </row>
    <row r="660" spans="1:67" x14ac:dyDescent="0.3">
      <c r="A660" s="32"/>
      <c r="B660" s="34"/>
      <c r="C660" s="51"/>
      <c r="D660" s="51"/>
      <c r="E660" s="34"/>
      <c r="F660" s="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8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71"/>
      <c r="BI660" s="71"/>
      <c r="BJ660" s="77"/>
      <c r="BK660" s="38"/>
      <c r="BL660" s="34"/>
      <c r="BM660" s="51"/>
      <c r="BN660" s="72"/>
      <c r="BO660" s="34"/>
    </row>
    <row r="661" spans="1:67" x14ac:dyDescent="0.3">
      <c r="A661" s="32"/>
      <c r="B661" s="34"/>
      <c r="C661" s="51"/>
      <c r="D661" s="51"/>
      <c r="E661" s="34"/>
      <c r="F661" s="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8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71"/>
      <c r="BI661" s="71"/>
      <c r="BJ661" s="77"/>
      <c r="BK661" s="38"/>
      <c r="BL661" s="34"/>
      <c r="BM661" s="51"/>
      <c r="BN661" s="72"/>
      <c r="BO661" s="34"/>
    </row>
    <row r="662" spans="1:67" x14ac:dyDescent="0.3">
      <c r="A662" s="32"/>
      <c r="B662" s="34"/>
      <c r="C662" s="51"/>
      <c r="D662" s="51"/>
      <c r="E662" s="34"/>
      <c r="F662" s="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8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71"/>
      <c r="BI662" s="71"/>
      <c r="BJ662" s="77"/>
      <c r="BK662" s="38"/>
      <c r="BL662" s="34"/>
      <c r="BM662" s="51"/>
      <c r="BN662" s="72"/>
      <c r="BO662" s="34"/>
    </row>
    <row r="663" spans="1:67" x14ac:dyDescent="0.3">
      <c r="A663" s="32"/>
      <c r="B663" s="34"/>
      <c r="C663" s="51"/>
      <c r="D663" s="51"/>
      <c r="E663" s="34"/>
      <c r="F663" s="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8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71"/>
      <c r="BI663" s="71"/>
      <c r="BJ663" s="77"/>
      <c r="BK663" s="38"/>
      <c r="BL663" s="34"/>
      <c r="BM663" s="51"/>
      <c r="BN663" s="72"/>
      <c r="BO663" s="34"/>
    </row>
    <row r="664" spans="1:67" x14ac:dyDescent="0.3">
      <c r="A664" s="32"/>
      <c r="B664" s="34"/>
      <c r="C664" s="51"/>
      <c r="D664" s="51"/>
      <c r="E664" s="34"/>
      <c r="F664" s="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8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71"/>
      <c r="BI664" s="71"/>
      <c r="BJ664" s="77"/>
      <c r="BK664" s="38"/>
      <c r="BL664" s="34"/>
      <c r="BM664" s="51"/>
      <c r="BN664" s="72"/>
      <c r="BO664" s="34"/>
    </row>
    <row r="665" spans="1:67" x14ac:dyDescent="0.3">
      <c r="A665" s="32"/>
      <c r="B665" s="34"/>
      <c r="C665" s="51"/>
      <c r="D665" s="51"/>
      <c r="E665" s="34"/>
      <c r="F665" s="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8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71"/>
      <c r="BI665" s="71"/>
      <c r="BJ665" s="77"/>
      <c r="BK665" s="38"/>
      <c r="BL665" s="34"/>
      <c r="BM665" s="51"/>
      <c r="BN665" s="72"/>
      <c r="BO665" s="34"/>
    </row>
    <row r="666" spans="1:67" x14ac:dyDescent="0.3">
      <c r="A666" s="32"/>
      <c r="B666" s="34"/>
      <c r="C666" s="51"/>
      <c r="D666" s="51"/>
      <c r="E666" s="34"/>
      <c r="F666" s="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8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71"/>
      <c r="BI666" s="71"/>
      <c r="BJ666" s="77"/>
      <c r="BK666" s="38"/>
      <c r="BL666" s="34"/>
      <c r="BM666" s="51"/>
      <c r="BN666" s="72"/>
      <c r="BO666" s="34"/>
    </row>
    <row r="667" spans="1:67" x14ac:dyDescent="0.3">
      <c r="A667" s="32"/>
      <c r="B667" s="34"/>
      <c r="C667" s="51"/>
      <c r="D667" s="51"/>
      <c r="E667" s="34"/>
      <c r="F667" s="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8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71"/>
      <c r="BI667" s="71"/>
      <c r="BJ667" s="77"/>
      <c r="BK667" s="38"/>
      <c r="BL667" s="34"/>
      <c r="BM667" s="51"/>
      <c r="BN667" s="72"/>
      <c r="BO667" s="34"/>
    </row>
    <row r="668" spans="1:67" x14ac:dyDescent="0.3">
      <c r="A668" s="32"/>
      <c r="B668" s="34"/>
      <c r="C668" s="51"/>
      <c r="D668" s="51"/>
      <c r="E668" s="34"/>
      <c r="F668" s="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8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71"/>
      <c r="BI668" s="71"/>
      <c r="BJ668" s="77"/>
      <c r="BK668" s="38"/>
      <c r="BL668" s="34"/>
      <c r="BM668" s="51"/>
      <c r="BN668" s="72"/>
      <c r="BO668" s="34"/>
    </row>
    <row r="669" spans="1:67" x14ac:dyDescent="0.3">
      <c r="A669" s="32"/>
      <c r="B669" s="34"/>
      <c r="C669" s="51"/>
      <c r="D669" s="51"/>
      <c r="E669" s="34"/>
      <c r="F669" s="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8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71"/>
      <c r="BI669" s="71"/>
      <c r="BJ669" s="77"/>
      <c r="BK669" s="38"/>
      <c r="BL669" s="34"/>
      <c r="BM669" s="51"/>
      <c r="BN669" s="72"/>
      <c r="BO669" s="34"/>
    </row>
    <row r="670" spans="1:67" x14ac:dyDescent="0.3">
      <c r="A670" s="32"/>
      <c r="B670" s="34"/>
      <c r="C670" s="51"/>
      <c r="D670" s="51"/>
      <c r="E670" s="34"/>
      <c r="F670" s="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8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71"/>
      <c r="BI670" s="71"/>
      <c r="BJ670" s="77"/>
      <c r="BK670" s="38"/>
      <c r="BL670" s="34"/>
      <c r="BM670" s="51"/>
      <c r="BN670" s="72"/>
      <c r="BO670" s="34"/>
    </row>
    <row r="671" spans="1:67" x14ac:dyDescent="0.3">
      <c r="A671" s="32"/>
      <c r="B671" s="34"/>
      <c r="C671" s="51"/>
      <c r="D671" s="51"/>
      <c r="E671" s="34"/>
      <c r="F671" s="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8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71"/>
      <c r="BI671" s="71"/>
      <c r="BJ671" s="77"/>
      <c r="BK671" s="38"/>
      <c r="BL671" s="34"/>
      <c r="BM671" s="51"/>
      <c r="BN671" s="72"/>
      <c r="BO671" s="34"/>
    </row>
    <row r="672" spans="1:67" x14ac:dyDescent="0.3">
      <c r="A672" s="32"/>
      <c r="B672" s="34"/>
      <c r="C672" s="51"/>
      <c r="D672" s="51"/>
      <c r="E672" s="34"/>
      <c r="F672" s="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8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71"/>
      <c r="BI672" s="71"/>
      <c r="BJ672" s="77"/>
      <c r="BK672" s="38"/>
      <c r="BL672" s="34"/>
      <c r="BM672" s="51"/>
      <c r="BN672" s="72"/>
      <c r="BO672" s="34"/>
    </row>
    <row r="673" spans="1:67" x14ac:dyDescent="0.3">
      <c r="A673" s="32"/>
      <c r="B673" s="34"/>
      <c r="C673" s="51"/>
      <c r="D673" s="51"/>
      <c r="E673" s="34"/>
      <c r="F673" s="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8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71"/>
      <c r="BI673" s="71"/>
      <c r="BJ673" s="77"/>
      <c r="BK673" s="38"/>
      <c r="BL673" s="34"/>
      <c r="BM673" s="51"/>
      <c r="BN673" s="72"/>
      <c r="BO673" s="34"/>
    </row>
    <row r="674" spans="1:67" x14ac:dyDescent="0.3">
      <c r="A674" s="32"/>
      <c r="B674" s="34"/>
      <c r="C674" s="51"/>
      <c r="D674" s="51"/>
      <c r="E674" s="34"/>
      <c r="F674" s="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8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71"/>
      <c r="BI674" s="71"/>
      <c r="BJ674" s="77"/>
      <c r="BK674" s="38"/>
      <c r="BL674" s="34"/>
      <c r="BM674" s="51"/>
      <c r="BN674" s="72"/>
      <c r="BO674" s="34"/>
    </row>
    <row r="675" spans="1:67" x14ac:dyDescent="0.3">
      <c r="A675" s="32"/>
      <c r="B675" s="34"/>
      <c r="C675" s="51"/>
      <c r="D675" s="51"/>
      <c r="E675" s="34"/>
      <c r="F675" s="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8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71"/>
      <c r="BI675" s="71"/>
      <c r="BJ675" s="77"/>
      <c r="BK675" s="38"/>
      <c r="BL675" s="34"/>
      <c r="BM675" s="51"/>
      <c r="BN675" s="72"/>
      <c r="BO675" s="34"/>
    </row>
    <row r="676" spans="1:67" x14ac:dyDescent="0.3">
      <c r="A676" s="32"/>
      <c r="B676" s="34"/>
      <c r="C676" s="51"/>
      <c r="D676" s="51"/>
      <c r="E676" s="34"/>
      <c r="F676" s="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8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71"/>
      <c r="BI676" s="71"/>
      <c r="BJ676" s="77"/>
      <c r="BK676" s="38"/>
      <c r="BL676" s="34"/>
      <c r="BM676" s="51"/>
      <c r="BN676" s="72"/>
      <c r="BO676" s="34"/>
    </row>
    <row r="677" spans="1:67" x14ac:dyDescent="0.3">
      <c r="A677" s="32"/>
      <c r="B677" s="34"/>
      <c r="C677" s="51"/>
      <c r="D677" s="51"/>
      <c r="E677" s="34"/>
      <c r="F677" s="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8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71"/>
      <c r="BI677" s="71"/>
      <c r="BJ677" s="77"/>
      <c r="BK677" s="38"/>
      <c r="BL677" s="34"/>
      <c r="BM677" s="51"/>
      <c r="BN677" s="72"/>
      <c r="BO677" s="34"/>
    </row>
    <row r="678" spans="1:67" x14ac:dyDescent="0.3">
      <c r="A678" s="32"/>
      <c r="B678" s="34"/>
      <c r="C678" s="51"/>
      <c r="D678" s="51"/>
      <c r="E678" s="34"/>
      <c r="F678" s="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8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71"/>
      <c r="BI678" s="71"/>
      <c r="BJ678" s="77"/>
      <c r="BK678" s="38"/>
      <c r="BL678" s="34"/>
      <c r="BM678" s="51"/>
      <c r="BN678" s="72"/>
      <c r="BO678" s="34"/>
    </row>
    <row r="679" spans="1:67" x14ac:dyDescent="0.3">
      <c r="A679" s="32"/>
      <c r="B679" s="34"/>
      <c r="C679" s="51"/>
      <c r="D679" s="51"/>
      <c r="E679" s="34"/>
      <c r="F679" s="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8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71"/>
      <c r="BI679" s="71"/>
      <c r="BJ679" s="77"/>
      <c r="BK679" s="38"/>
      <c r="BL679" s="34"/>
      <c r="BM679" s="51"/>
      <c r="BN679" s="72"/>
      <c r="BO679" s="34"/>
    </row>
    <row r="680" spans="1:67" x14ac:dyDescent="0.3">
      <c r="A680" s="32"/>
      <c r="B680" s="34"/>
      <c r="C680" s="51"/>
      <c r="D680" s="51"/>
      <c r="E680" s="34"/>
      <c r="F680" s="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8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71"/>
      <c r="BI680" s="71"/>
      <c r="BJ680" s="77"/>
      <c r="BK680" s="38"/>
      <c r="BL680" s="34"/>
      <c r="BM680" s="51"/>
      <c r="BN680" s="72"/>
      <c r="BO680" s="34"/>
    </row>
    <row r="681" spans="1:67" x14ac:dyDescent="0.3">
      <c r="A681" s="32"/>
      <c r="B681" s="34"/>
      <c r="C681" s="51"/>
      <c r="D681" s="51"/>
      <c r="E681" s="34"/>
      <c r="F681" s="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8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71"/>
      <c r="BI681" s="71"/>
      <c r="BJ681" s="77"/>
      <c r="BK681" s="38"/>
      <c r="BL681" s="34"/>
      <c r="BM681" s="51"/>
      <c r="BN681" s="72"/>
      <c r="BO681" s="34"/>
    </row>
    <row r="682" spans="1:67" x14ac:dyDescent="0.3">
      <c r="A682" s="32"/>
      <c r="B682" s="34"/>
      <c r="C682" s="51"/>
      <c r="D682" s="51"/>
      <c r="E682" s="34"/>
      <c r="F682" s="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8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71"/>
      <c r="BI682" s="71"/>
      <c r="BJ682" s="77"/>
      <c r="BK682" s="38"/>
      <c r="BL682" s="34"/>
      <c r="BM682" s="51"/>
      <c r="BN682" s="72"/>
      <c r="BO682" s="34"/>
    </row>
    <row r="683" spans="1:67" x14ac:dyDescent="0.3">
      <c r="A683" s="32"/>
      <c r="B683" s="34"/>
      <c r="C683" s="51"/>
      <c r="D683" s="51"/>
      <c r="E683" s="34"/>
      <c r="F683" s="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8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71"/>
      <c r="BI683" s="71"/>
      <c r="BJ683" s="77"/>
      <c r="BK683" s="38"/>
      <c r="BL683" s="34"/>
      <c r="BM683" s="51"/>
      <c r="BN683" s="72"/>
      <c r="BO683" s="34"/>
    </row>
    <row r="684" spans="1:67" x14ac:dyDescent="0.3">
      <c r="A684" s="32"/>
      <c r="B684" s="34"/>
      <c r="C684" s="51"/>
      <c r="D684" s="51"/>
      <c r="E684" s="34"/>
      <c r="F684" s="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8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71"/>
      <c r="BI684" s="71"/>
      <c r="BJ684" s="77"/>
      <c r="BK684" s="38"/>
      <c r="BL684" s="34"/>
      <c r="BM684" s="51"/>
      <c r="BN684" s="72"/>
      <c r="BO684" s="34"/>
    </row>
    <row r="685" spans="1:67" x14ac:dyDescent="0.3">
      <c r="A685" s="32"/>
      <c r="B685" s="34"/>
      <c r="C685" s="51"/>
      <c r="D685" s="51"/>
      <c r="E685" s="34"/>
      <c r="F685" s="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8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71"/>
      <c r="BI685" s="71"/>
      <c r="BJ685" s="77"/>
      <c r="BK685" s="38"/>
      <c r="BL685" s="34"/>
      <c r="BM685" s="51"/>
      <c r="BN685" s="72"/>
      <c r="BO685" s="34"/>
    </row>
    <row r="686" spans="1:67" x14ac:dyDescent="0.3">
      <c r="A686" s="32"/>
      <c r="B686" s="34"/>
      <c r="C686" s="51"/>
      <c r="D686" s="51"/>
      <c r="E686" s="34"/>
      <c r="F686" s="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8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71"/>
      <c r="BI686" s="71"/>
      <c r="BJ686" s="77"/>
      <c r="BK686" s="38"/>
      <c r="BL686" s="34"/>
      <c r="BM686" s="51"/>
      <c r="BN686" s="72"/>
      <c r="BO686" s="34"/>
    </row>
    <row r="687" spans="1:67" x14ac:dyDescent="0.3">
      <c r="A687" s="32"/>
      <c r="B687" s="34"/>
      <c r="C687" s="51"/>
      <c r="D687" s="51"/>
      <c r="E687" s="34"/>
      <c r="F687" s="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8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71"/>
      <c r="BI687" s="71"/>
      <c r="BJ687" s="77"/>
      <c r="BK687" s="38"/>
      <c r="BL687" s="34"/>
      <c r="BM687" s="51"/>
      <c r="BN687" s="72"/>
      <c r="BO687" s="34"/>
    </row>
    <row r="688" spans="1:67" x14ac:dyDescent="0.3">
      <c r="A688" s="32"/>
      <c r="B688" s="34"/>
      <c r="C688" s="51"/>
      <c r="D688" s="51"/>
      <c r="E688" s="34"/>
      <c r="F688" s="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8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71"/>
      <c r="BI688" s="71"/>
      <c r="BJ688" s="77"/>
      <c r="BK688" s="38"/>
      <c r="BL688" s="34"/>
      <c r="BM688" s="51"/>
      <c r="BN688" s="72"/>
      <c r="BO688" s="34"/>
    </row>
    <row r="689" spans="1:67" x14ac:dyDescent="0.3">
      <c r="A689" s="32"/>
      <c r="B689" s="34"/>
      <c r="C689" s="51"/>
      <c r="D689" s="51"/>
      <c r="E689" s="34"/>
      <c r="F689" s="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8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71"/>
      <c r="BI689" s="71"/>
      <c r="BJ689" s="77"/>
      <c r="BK689" s="38"/>
      <c r="BL689" s="34"/>
      <c r="BM689" s="51"/>
      <c r="BN689" s="72"/>
      <c r="BO689" s="34"/>
    </row>
    <row r="690" spans="1:67" x14ac:dyDescent="0.3">
      <c r="A690" s="32"/>
      <c r="B690" s="34"/>
      <c r="C690" s="51"/>
      <c r="D690" s="51"/>
      <c r="E690" s="34"/>
      <c r="F690" s="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8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71"/>
      <c r="BI690" s="71"/>
      <c r="BJ690" s="77"/>
      <c r="BK690" s="38"/>
      <c r="BL690" s="34"/>
      <c r="BM690" s="51"/>
      <c r="BN690" s="72"/>
      <c r="BO690" s="34"/>
    </row>
    <row r="691" spans="1:67" x14ac:dyDescent="0.3">
      <c r="A691" s="32"/>
      <c r="B691" s="34"/>
      <c r="C691" s="51"/>
      <c r="D691" s="51"/>
      <c r="E691" s="34"/>
      <c r="F691" s="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8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71"/>
      <c r="BI691" s="71"/>
      <c r="BJ691" s="77"/>
      <c r="BK691" s="38"/>
      <c r="BL691" s="34"/>
      <c r="BM691" s="51"/>
      <c r="BN691" s="72"/>
      <c r="BO691" s="34"/>
    </row>
    <row r="692" spans="1:67" x14ac:dyDescent="0.3">
      <c r="A692" s="32"/>
      <c r="B692" s="34"/>
      <c r="C692" s="51"/>
      <c r="D692" s="51"/>
      <c r="E692" s="34"/>
      <c r="F692" s="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8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71"/>
      <c r="BI692" s="71"/>
      <c r="BJ692" s="77"/>
      <c r="BK692" s="38"/>
      <c r="BL692" s="34"/>
      <c r="BM692" s="51"/>
      <c r="BN692" s="72"/>
      <c r="BO692" s="34"/>
    </row>
    <row r="693" spans="1:67" x14ac:dyDescent="0.3">
      <c r="A693" s="32"/>
      <c r="B693" s="34"/>
      <c r="C693" s="51"/>
      <c r="D693" s="51"/>
      <c r="E693" s="34"/>
      <c r="F693" s="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8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71"/>
      <c r="BI693" s="71"/>
      <c r="BJ693" s="77"/>
      <c r="BK693" s="38"/>
      <c r="BL693" s="34"/>
      <c r="BM693" s="51"/>
      <c r="BN693" s="72"/>
      <c r="BO693" s="34"/>
    </row>
    <row r="694" spans="1:67" x14ac:dyDescent="0.3">
      <c r="A694" s="32"/>
      <c r="B694" s="34"/>
      <c r="C694" s="51"/>
      <c r="D694" s="51"/>
      <c r="E694" s="34"/>
      <c r="F694" s="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8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71"/>
      <c r="BI694" s="71"/>
      <c r="BJ694" s="77"/>
      <c r="BK694" s="38"/>
      <c r="BL694" s="34"/>
      <c r="BM694" s="51"/>
      <c r="BN694" s="72"/>
      <c r="BO694" s="34"/>
    </row>
    <row r="695" spans="1:67" x14ac:dyDescent="0.3">
      <c r="A695" s="32"/>
      <c r="B695" s="34"/>
      <c r="C695" s="51"/>
      <c r="D695" s="51"/>
      <c r="E695" s="34"/>
      <c r="F695" s="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8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71"/>
      <c r="BI695" s="71"/>
      <c r="BJ695" s="77"/>
      <c r="BK695" s="38"/>
      <c r="BL695" s="34"/>
      <c r="BM695" s="51"/>
      <c r="BN695" s="72"/>
      <c r="BO695" s="34"/>
    </row>
    <row r="696" spans="1:67" x14ac:dyDescent="0.3">
      <c r="A696" s="32"/>
      <c r="B696" s="34"/>
      <c r="C696" s="51"/>
      <c r="D696" s="51"/>
      <c r="E696" s="34"/>
      <c r="F696" s="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8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71"/>
      <c r="BI696" s="71"/>
      <c r="BJ696" s="77"/>
      <c r="BK696" s="38"/>
      <c r="BL696" s="34"/>
      <c r="BM696" s="51"/>
      <c r="BN696" s="72"/>
      <c r="BO696" s="34"/>
    </row>
    <row r="697" spans="1:67" x14ac:dyDescent="0.3">
      <c r="A697" s="32"/>
      <c r="B697" s="34"/>
      <c r="C697" s="51"/>
      <c r="D697" s="51"/>
      <c r="E697" s="34"/>
      <c r="F697" s="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8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71"/>
      <c r="BI697" s="71"/>
      <c r="BJ697" s="77"/>
      <c r="BK697" s="38"/>
      <c r="BL697" s="34"/>
      <c r="BM697" s="51"/>
      <c r="BN697" s="72"/>
      <c r="BO697" s="34"/>
    </row>
    <row r="698" spans="1:67" x14ac:dyDescent="0.3">
      <c r="A698" s="32"/>
      <c r="B698" s="34"/>
      <c r="C698" s="51"/>
      <c r="D698" s="51"/>
      <c r="E698" s="34"/>
      <c r="F698" s="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8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71"/>
      <c r="BI698" s="71"/>
      <c r="BJ698" s="77"/>
      <c r="BK698" s="38"/>
      <c r="BL698" s="34"/>
      <c r="BM698" s="51"/>
      <c r="BN698" s="72"/>
      <c r="BO698" s="34"/>
    </row>
    <row r="699" spans="1:67" x14ac:dyDescent="0.3">
      <c r="A699" s="32"/>
      <c r="B699" s="34"/>
      <c r="C699" s="51"/>
      <c r="D699" s="51"/>
      <c r="E699" s="34"/>
      <c r="F699" s="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8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71"/>
      <c r="BI699" s="71"/>
      <c r="BJ699" s="77"/>
      <c r="BK699" s="38"/>
      <c r="BL699" s="34"/>
      <c r="BM699" s="51"/>
      <c r="BN699" s="72"/>
      <c r="BO699" s="34"/>
    </row>
    <row r="700" spans="1:67" x14ac:dyDescent="0.3">
      <c r="A700" s="32"/>
      <c r="B700" s="34"/>
      <c r="C700" s="51"/>
      <c r="D700" s="51"/>
      <c r="E700" s="34"/>
      <c r="F700" s="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8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71"/>
      <c r="BI700" s="71"/>
      <c r="BJ700" s="77"/>
      <c r="BK700" s="38"/>
      <c r="BL700" s="34"/>
      <c r="BM700" s="51"/>
      <c r="BN700" s="72"/>
      <c r="BO700" s="34"/>
    </row>
    <row r="701" spans="1:67" x14ac:dyDescent="0.3">
      <c r="A701" s="32"/>
      <c r="B701" s="34"/>
      <c r="C701" s="51"/>
      <c r="D701" s="51"/>
      <c r="E701" s="34"/>
      <c r="F701" s="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8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71"/>
      <c r="BI701" s="71"/>
      <c r="BJ701" s="77"/>
      <c r="BK701" s="38"/>
      <c r="BL701" s="34"/>
      <c r="BM701" s="51"/>
      <c r="BN701" s="72"/>
      <c r="BO701" s="34"/>
    </row>
    <row r="702" spans="1:67" x14ac:dyDescent="0.3">
      <c r="A702" s="32"/>
      <c r="B702" s="34"/>
      <c r="C702" s="51"/>
      <c r="D702" s="51"/>
      <c r="E702" s="34"/>
      <c r="F702" s="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8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71"/>
      <c r="BI702" s="71"/>
      <c r="BJ702" s="77"/>
      <c r="BK702" s="38"/>
      <c r="BL702" s="34"/>
      <c r="BM702" s="51"/>
      <c r="BN702" s="72"/>
      <c r="BO702" s="34"/>
    </row>
    <row r="703" spans="1:67" x14ac:dyDescent="0.3">
      <c r="A703" s="32"/>
      <c r="B703" s="34"/>
      <c r="C703" s="51"/>
      <c r="D703" s="51"/>
      <c r="E703" s="34"/>
      <c r="F703" s="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8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71"/>
      <c r="BI703" s="71"/>
      <c r="BJ703" s="77"/>
      <c r="BK703" s="38"/>
      <c r="BL703" s="34"/>
      <c r="BM703" s="51"/>
      <c r="BN703" s="72"/>
      <c r="BO703" s="34"/>
    </row>
    <row r="704" spans="1:67" x14ac:dyDescent="0.3">
      <c r="A704" s="32"/>
      <c r="B704" s="34"/>
      <c r="C704" s="51"/>
      <c r="D704" s="51"/>
      <c r="E704" s="34"/>
      <c r="F704" s="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8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71"/>
      <c r="BI704" s="71"/>
      <c r="BJ704" s="77"/>
      <c r="BK704" s="38"/>
      <c r="BL704" s="34"/>
      <c r="BM704" s="51"/>
      <c r="BN704" s="72"/>
      <c r="BO704" s="34"/>
    </row>
    <row r="705" spans="1:67" x14ac:dyDescent="0.3">
      <c r="A705" s="32"/>
      <c r="B705" s="34"/>
      <c r="C705" s="51"/>
      <c r="D705" s="51"/>
      <c r="E705" s="34"/>
      <c r="F705" s="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8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71"/>
      <c r="BI705" s="71"/>
      <c r="BJ705" s="77"/>
      <c r="BK705" s="38"/>
      <c r="BL705" s="34"/>
      <c r="BM705" s="51"/>
      <c r="BN705" s="72"/>
      <c r="BO705" s="34"/>
    </row>
    <row r="706" spans="1:67" x14ac:dyDescent="0.3">
      <c r="A706" s="32"/>
      <c r="B706" s="34"/>
      <c r="C706" s="51"/>
      <c r="D706" s="51"/>
      <c r="E706" s="34"/>
      <c r="F706" s="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8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71"/>
      <c r="BI706" s="71"/>
      <c r="BJ706" s="77"/>
      <c r="BK706" s="38"/>
      <c r="BL706" s="34"/>
      <c r="BM706" s="51"/>
      <c r="BN706" s="72"/>
      <c r="BO706" s="34"/>
    </row>
    <row r="707" spans="1:67" x14ac:dyDescent="0.3">
      <c r="A707" s="32"/>
      <c r="B707" s="34"/>
      <c r="C707" s="51"/>
      <c r="D707" s="51"/>
      <c r="E707" s="34"/>
      <c r="F707" s="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8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71"/>
      <c r="BI707" s="71"/>
      <c r="BJ707" s="77"/>
      <c r="BK707" s="38"/>
      <c r="BL707" s="34"/>
      <c r="BM707" s="51"/>
      <c r="BN707" s="72"/>
      <c r="BO707" s="34"/>
    </row>
    <row r="708" spans="1:67" x14ac:dyDescent="0.3">
      <c r="A708" s="32"/>
      <c r="B708" s="34"/>
      <c r="C708" s="51"/>
      <c r="D708" s="51"/>
      <c r="E708" s="34"/>
      <c r="F708" s="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8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71"/>
      <c r="BI708" s="71"/>
      <c r="BJ708" s="77"/>
      <c r="BK708" s="38"/>
      <c r="BL708" s="34"/>
      <c r="BM708" s="51"/>
      <c r="BN708" s="72"/>
      <c r="BO708" s="34"/>
    </row>
    <row r="709" spans="1:67" x14ac:dyDescent="0.3">
      <c r="A709" s="32"/>
      <c r="B709" s="34"/>
      <c r="C709" s="51"/>
      <c r="D709" s="51"/>
      <c r="E709" s="34"/>
      <c r="F709" s="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8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71"/>
      <c r="BI709" s="71"/>
      <c r="BJ709" s="77"/>
      <c r="BK709" s="38"/>
      <c r="BL709" s="34"/>
      <c r="BM709" s="51"/>
      <c r="BN709" s="72"/>
      <c r="BO709" s="34"/>
    </row>
    <row r="710" spans="1:67" x14ac:dyDescent="0.3">
      <c r="A710" s="32"/>
      <c r="B710" s="34"/>
      <c r="C710" s="51"/>
      <c r="D710" s="51"/>
      <c r="E710" s="34"/>
      <c r="F710" s="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8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71"/>
      <c r="BI710" s="71"/>
      <c r="BJ710" s="77"/>
      <c r="BK710" s="38"/>
      <c r="BL710" s="34"/>
      <c r="BM710" s="51"/>
      <c r="BN710" s="72"/>
      <c r="BO710" s="34"/>
    </row>
    <row r="711" spans="1:67" x14ac:dyDescent="0.3">
      <c r="A711" s="32"/>
      <c r="B711" s="34"/>
      <c r="C711" s="51"/>
      <c r="D711" s="51"/>
      <c r="E711" s="34"/>
      <c r="F711" s="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8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71"/>
      <c r="BI711" s="71"/>
      <c r="BJ711" s="77"/>
      <c r="BK711" s="38"/>
      <c r="BL711" s="34"/>
      <c r="BM711" s="51"/>
      <c r="BN711" s="72"/>
      <c r="BO711" s="34"/>
    </row>
    <row r="712" spans="1:67" x14ac:dyDescent="0.3">
      <c r="A712" s="32"/>
      <c r="B712" s="34"/>
      <c r="C712" s="51"/>
      <c r="D712" s="51"/>
      <c r="E712" s="34"/>
      <c r="F712" s="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8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71"/>
      <c r="BI712" s="71"/>
      <c r="BJ712" s="77"/>
      <c r="BK712" s="38"/>
      <c r="BL712" s="34"/>
      <c r="BM712" s="51"/>
      <c r="BN712" s="72"/>
      <c r="BO712" s="34"/>
    </row>
    <row r="713" spans="1:67" x14ac:dyDescent="0.3">
      <c r="A713" s="32"/>
      <c r="B713" s="34"/>
      <c r="C713" s="51"/>
      <c r="D713" s="51"/>
      <c r="E713" s="34"/>
      <c r="F713" s="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8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71"/>
      <c r="BI713" s="71"/>
      <c r="BJ713" s="77"/>
      <c r="BK713" s="38"/>
      <c r="BL713" s="34"/>
      <c r="BM713" s="51"/>
      <c r="BN713" s="72"/>
      <c r="BO713" s="34"/>
    </row>
    <row r="714" spans="1:67" x14ac:dyDescent="0.3">
      <c r="A714" s="32"/>
      <c r="B714" s="34"/>
      <c r="C714" s="51"/>
      <c r="D714" s="51"/>
      <c r="E714" s="34"/>
      <c r="F714" s="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8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71"/>
      <c r="BI714" s="71"/>
      <c r="BJ714" s="77"/>
      <c r="BK714" s="38"/>
      <c r="BL714" s="34"/>
      <c r="BM714" s="51"/>
      <c r="BN714" s="72"/>
      <c r="BO714" s="34"/>
    </row>
    <row r="715" spans="1:67" x14ac:dyDescent="0.3">
      <c r="A715" s="32"/>
      <c r="B715" s="34"/>
      <c r="C715" s="51"/>
      <c r="D715" s="51"/>
      <c r="E715" s="34"/>
      <c r="F715" s="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8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71"/>
      <c r="BI715" s="71"/>
      <c r="BJ715" s="77"/>
      <c r="BK715" s="38"/>
      <c r="BL715" s="34"/>
      <c r="BM715" s="51"/>
      <c r="BN715" s="72"/>
      <c r="BO715" s="34"/>
    </row>
    <row r="716" spans="1:67" x14ac:dyDescent="0.3">
      <c r="A716" s="32"/>
      <c r="B716" s="34"/>
      <c r="C716" s="51"/>
      <c r="D716" s="51"/>
      <c r="E716" s="34"/>
      <c r="F716" s="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8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71"/>
      <c r="BI716" s="71"/>
      <c r="BJ716" s="77"/>
      <c r="BK716" s="38"/>
      <c r="BL716" s="34"/>
      <c r="BM716" s="51"/>
      <c r="BN716" s="72"/>
      <c r="BO716" s="34"/>
    </row>
    <row r="717" spans="1:67" x14ac:dyDescent="0.3">
      <c r="A717" s="32"/>
      <c r="B717" s="34"/>
      <c r="C717" s="51"/>
      <c r="D717" s="51"/>
      <c r="E717" s="34"/>
      <c r="F717" s="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8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71"/>
      <c r="BI717" s="71"/>
      <c r="BJ717" s="77"/>
      <c r="BK717" s="38"/>
      <c r="BL717" s="34"/>
      <c r="BM717" s="51"/>
      <c r="BN717" s="72"/>
      <c r="BO717" s="34"/>
    </row>
    <row r="718" spans="1:67" x14ac:dyDescent="0.3">
      <c r="A718" s="32"/>
      <c r="B718" s="34"/>
      <c r="C718" s="51"/>
      <c r="D718" s="51"/>
      <c r="E718" s="34"/>
      <c r="F718" s="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8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71"/>
      <c r="BI718" s="71"/>
      <c r="BJ718" s="77"/>
      <c r="BK718" s="38"/>
      <c r="BL718" s="34"/>
      <c r="BM718" s="51"/>
      <c r="BN718" s="72"/>
      <c r="BO718" s="34"/>
    </row>
    <row r="719" spans="1:67" x14ac:dyDescent="0.3">
      <c r="A719" s="32"/>
      <c r="B719" s="34"/>
      <c r="C719" s="51"/>
      <c r="D719" s="51"/>
      <c r="E719" s="34"/>
      <c r="F719" s="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8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71"/>
      <c r="BI719" s="71"/>
      <c r="BJ719" s="77"/>
      <c r="BK719" s="38"/>
      <c r="BL719" s="34"/>
      <c r="BM719" s="51"/>
      <c r="BN719" s="72"/>
      <c r="BO719" s="34"/>
    </row>
    <row r="720" spans="1:67" x14ac:dyDescent="0.3">
      <c r="A720" s="32"/>
      <c r="B720" s="34"/>
      <c r="C720" s="51"/>
      <c r="D720" s="51"/>
      <c r="E720" s="34"/>
      <c r="F720" s="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8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71"/>
      <c r="BI720" s="71"/>
      <c r="BJ720" s="77"/>
      <c r="BK720" s="38"/>
      <c r="BL720" s="34"/>
      <c r="BM720" s="51"/>
      <c r="BN720" s="72"/>
      <c r="BO720" s="34"/>
    </row>
    <row r="721" spans="1:67" x14ac:dyDescent="0.3">
      <c r="A721" s="32"/>
      <c r="B721" s="34"/>
      <c r="C721" s="51"/>
      <c r="D721" s="51"/>
      <c r="E721" s="34"/>
      <c r="F721" s="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8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71"/>
      <c r="BI721" s="71"/>
      <c r="BJ721" s="77"/>
      <c r="BK721" s="38"/>
      <c r="BL721" s="34"/>
      <c r="BM721" s="51"/>
      <c r="BN721" s="72"/>
      <c r="BO721" s="34"/>
    </row>
    <row r="722" spans="1:67" x14ac:dyDescent="0.3">
      <c r="A722" s="32"/>
      <c r="B722" s="34"/>
      <c r="C722" s="51"/>
      <c r="D722" s="51"/>
      <c r="E722" s="34"/>
      <c r="F722" s="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8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71"/>
      <c r="BI722" s="71"/>
      <c r="BJ722" s="77"/>
      <c r="BK722" s="38"/>
      <c r="BL722" s="34"/>
      <c r="BM722" s="51"/>
      <c r="BN722" s="72"/>
      <c r="BO722" s="34"/>
    </row>
    <row r="723" spans="1:67" x14ac:dyDescent="0.3">
      <c r="A723" s="32"/>
      <c r="B723" s="34"/>
      <c r="C723" s="51"/>
      <c r="D723" s="51"/>
      <c r="E723" s="34"/>
      <c r="F723" s="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8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71"/>
      <c r="BI723" s="71"/>
      <c r="BJ723" s="77"/>
      <c r="BK723" s="38"/>
      <c r="BL723" s="34"/>
      <c r="BM723" s="51"/>
      <c r="BN723" s="72"/>
      <c r="BO723" s="34"/>
    </row>
    <row r="724" spans="1:67" x14ac:dyDescent="0.3">
      <c r="A724" s="32"/>
      <c r="B724" s="34"/>
      <c r="C724" s="51"/>
      <c r="D724" s="51"/>
      <c r="E724" s="34"/>
      <c r="F724" s="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8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71"/>
      <c r="BI724" s="71"/>
      <c r="BJ724" s="77"/>
      <c r="BK724" s="38"/>
      <c r="BL724" s="34"/>
      <c r="BM724" s="51"/>
      <c r="BN724" s="72"/>
      <c r="BO724" s="34"/>
    </row>
    <row r="725" spans="1:67" x14ac:dyDescent="0.3">
      <c r="A725" s="32"/>
      <c r="B725" s="34"/>
      <c r="C725" s="51"/>
      <c r="D725" s="51"/>
      <c r="E725" s="34"/>
      <c r="F725" s="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8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71"/>
      <c r="BI725" s="71"/>
      <c r="BJ725" s="77"/>
      <c r="BK725" s="38"/>
      <c r="BL725" s="34"/>
      <c r="BM725" s="51"/>
      <c r="BN725" s="72"/>
      <c r="BO725" s="34"/>
    </row>
    <row r="726" spans="1:67" x14ac:dyDescent="0.3">
      <c r="A726" s="32"/>
      <c r="B726" s="34"/>
      <c r="C726" s="51"/>
      <c r="D726" s="51"/>
      <c r="E726" s="34"/>
      <c r="F726" s="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8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71"/>
      <c r="BI726" s="71"/>
      <c r="BJ726" s="77"/>
      <c r="BK726" s="38"/>
      <c r="BL726" s="34"/>
      <c r="BM726" s="51"/>
      <c r="BN726" s="72"/>
      <c r="BO726" s="34"/>
    </row>
    <row r="727" spans="1:67" x14ac:dyDescent="0.3">
      <c r="A727" s="32"/>
      <c r="B727" s="34"/>
      <c r="C727" s="51"/>
      <c r="D727" s="51"/>
      <c r="E727" s="34"/>
      <c r="F727" s="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8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71"/>
      <c r="BI727" s="71"/>
      <c r="BJ727" s="77"/>
      <c r="BK727" s="38"/>
      <c r="BL727" s="34"/>
      <c r="BM727" s="51"/>
      <c r="BN727" s="72"/>
      <c r="BO727" s="34"/>
    </row>
    <row r="728" spans="1:67" x14ac:dyDescent="0.3">
      <c r="A728" s="32"/>
      <c r="B728" s="34"/>
      <c r="C728" s="51"/>
      <c r="D728" s="51"/>
      <c r="E728" s="34"/>
      <c r="F728" s="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8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71"/>
      <c r="BI728" s="71"/>
      <c r="BJ728" s="77"/>
      <c r="BK728" s="38"/>
      <c r="BL728" s="34"/>
      <c r="BM728" s="51"/>
      <c r="BN728" s="72"/>
      <c r="BO728" s="34"/>
    </row>
    <row r="729" spans="1:67" x14ac:dyDescent="0.3">
      <c r="A729" s="32"/>
      <c r="B729" s="34"/>
      <c r="C729" s="51"/>
      <c r="D729" s="51"/>
      <c r="E729" s="34"/>
      <c r="F729" s="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8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71"/>
      <c r="BI729" s="71"/>
      <c r="BJ729" s="77"/>
      <c r="BK729" s="38"/>
      <c r="BL729" s="34"/>
      <c r="BM729" s="51"/>
      <c r="BN729" s="72"/>
      <c r="BO729" s="34"/>
    </row>
    <row r="730" spans="1:67" x14ac:dyDescent="0.3">
      <c r="A730" s="32"/>
      <c r="B730" s="34"/>
      <c r="C730" s="51"/>
      <c r="D730" s="51"/>
      <c r="E730" s="34"/>
      <c r="F730" s="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8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71"/>
      <c r="BI730" s="71"/>
      <c r="BJ730" s="77"/>
      <c r="BK730" s="38"/>
      <c r="BL730" s="34"/>
      <c r="BM730" s="51"/>
      <c r="BN730" s="72"/>
      <c r="BO730" s="34"/>
    </row>
    <row r="731" spans="1:67" x14ac:dyDescent="0.3">
      <c r="A731" s="32"/>
      <c r="B731" s="34"/>
      <c r="C731" s="51"/>
      <c r="D731" s="51"/>
      <c r="E731" s="34"/>
      <c r="F731" s="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8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71"/>
      <c r="BI731" s="71"/>
      <c r="BJ731" s="77"/>
      <c r="BK731" s="38"/>
      <c r="BL731" s="34"/>
      <c r="BM731" s="51"/>
      <c r="BN731" s="72"/>
      <c r="BO731" s="34"/>
    </row>
    <row r="732" spans="1:67" x14ac:dyDescent="0.3">
      <c r="A732" s="32"/>
      <c r="B732" s="34"/>
      <c r="C732" s="51"/>
      <c r="D732" s="51"/>
      <c r="E732" s="34"/>
      <c r="F732" s="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8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71"/>
      <c r="BI732" s="71"/>
      <c r="BJ732" s="77"/>
      <c r="BK732" s="38"/>
      <c r="BL732" s="34"/>
      <c r="BM732" s="51"/>
      <c r="BN732" s="72"/>
      <c r="BO732" s="34"/>
    </row>
    <row r="733" spans="1:67" x14ac:dyDescent="0.3">
      <c r="A733" s="32"/>
      <c r="B733" s="34"/>
      <c r="C733" s="51"/>
      <c r="D733" s="51"/>
      <c r="E733" s="34"/>
      <c r="F733" s="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8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71"/>
      <c r="BI733" s="71"/>
      <c r="BJ733" s="77"/>
      <c r="BK733" s="38"/>
      <c r="BL733" s="34"/>
      <c r="BM733" s="51"/>
      <c r="BN733" s="72"/>
      <c r="BO733" s="34"/>
    </row>
    <row r="734" spans="1:67" x14ac:dyDescent="0.3">
      <c r="A734" s="32"/>
      <c r="B734" s="34"/>
      <c r="C734" s="51"/>
      <c r="D734" s="51"/>
      <c r="E734" s="34"/>
      <c r="F734" s="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8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71"/>
      <c r="BI734" s="71"/>
      <c r="BJ734" s="77"/>
      <c r="BK734" s="38"/>
      <c r="BL734" s="34"/>
      <c r="BM734" s="51"/>
      <c r="BN734" s="72"/>
      <c r="BO734" s="34"/>
    </row>
    <row r="735" spans="1:67" x14ac:dyDescent="0.3">
      <c r="A735" s="32"/>
      <c r="B735" s="34"/>
      <c r="C735" s="51"/>
      <c r="D735" s="51"/>
      <c r="E735" s="34"/>
      <c r="F735" s="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8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71"/>
      <c r="BI735" s="71"/>
      <c r="BJ735" s="77"/>
      <c r="BK735" s="38"/>
      <c r="BL735" s="34"/>
      <c r="BM735" s="51"/>
      <c r="BN735" s="72"/>
      <c r="BO735" s="34"/>
    </row>
    <row r="736" spans="1:67" x14ac:dyDescent="0.3">
      <c r="A736" s="32"/>
      <c r="B736" s="34"/>
      <c r="C736" s="51"/>
      <c r="D736" s="51"/>
      <c r="E736" s="34"/>
      <c r="F736" s="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8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71"/>
      <c r="BI736" s="71"/>
      <c r="BJ736" s="77"/>
      <c r="BK736" s="38"/>
      <c r="BL736" s="34"/>
      <c r="BM736" s="51"/>
      <c r="BN736" s="72"/>
      <c r="BO736" s="34"/>
    </row>
    <row r="737" spans="1:67" x14ac:dyDescent="0.3">
      <c r="A737" s="32"/>
      <c r="B737" s="34"/>
      <c r="C737" s="51"/>
      <c r="D737" s="51"/>
      <c r="E737" s="34"/>
      <c r="F737" s="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8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71"/>
      <c r="BI737" s="71"/>
      <c r="BJ737" s="77"/>
      <c r="BK737" s="38"/>
      <c r="BL737" s="34"/>
      <c r="BM737" s="51"/>
      <c r="BN737" s="72"/>
      <c r="BO737" s="34"/>
    </row>
    <row r="738" spans="1:67" x14ac:dyDescent="0.3">
      <c r="A738" s="32"/>
      <c r="B738" s="34"/>
      <c r="C738" s="51"/>
      <c r="D738" s="51"/>
      <c r="E738" s="34"/>
      <c r="F738" s="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8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71"/>
      <c r="BI738" s="71"/>
      <c r="BJ738" s="77"/>
      <c r="BK738" s="38"/>
      <c r="BL738" s="34"/>
      <c r="BM738" s="51"/>
      <c r="BN738" s="72"/>
      <c r="BO738" s="34"/>
    </row>
    <row r="739" spans="1:67" x14ac:dyDescent="0.3">
      <c r="A739" s="32"/>
      <c r="B739" s="34"/>
      <c r="C739" s="51"/>
      <c r="D739" s="51"/>
      <c r="E739" s="34"/>
      <c r="F739" s="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8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71"/>
      <c r="BI739" s="71"/>
      <c r="BJ739" s="77"/>
      <c r="BK739" s="38"/>
      <c r="BL739" s="34"/>
      <c r="BM739" s="51"/>
      <c r="BN739" s="72"/>
      <c r="BO739" s="34"/>
    </row>
    <row r="740" spans="1:67" x14ac:dyDescent="0.3">
      <c r="A740" s="32"/>
      <c r="B740" s="34"/>
      <c r="C740" s="51"/>
      <c r="D740" s="51"/>
      <c r="E740" s="34"/>
      <c r="F740" s="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8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71"/>
      <c r="BI740" s="71"/>
      <c r="BJ740" s="77"/>
      <c r="BK740" s="38"/>
      <c r="BL740" s="34"/>
      <c r="BM740" s="51"/>
      <c r="BN740" s="72"/>
      <c r="BO740" s="34"/>
    </row>
    <row r="741" spans="1:67" x14ac:dyDescent="0.3">
      <c r="A741" s="32"/>
      <c r="B741" s="34"/>
      <c r="C741" s="51"/>
      <c r="D741" s="51"/>
      <c r="E741" s="34"/>
      <c r="F741" s="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8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71"/>
      <c r="BI741" s="71"/>
      <c r="BJ741" s="77"/>
      <c r="BK741" s="38"/>
      <c r="BL741" s="34"/>
      <c r="BM741" s="51"/>
      <c r="BN741" s="72"/>
      <c r="BO741" s="34"/>
    </row>
    <row r="742" spans="1:67" x14ac:dyDescent="0.3">
      <c r="A742" s="32"/>
      <c r="B742" s="34"/>
      <c r="C742" s="51"/>
      <c r="D742" s="51"/>
      <c r="E742" s="34"/>
      <c r="F742" s="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8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71"/>
      <c r="BI742" s="71"/>
      <c r="BJ742" s="77"/>
      <c r="BK742" s="38"/>
      <c r="BL742" s="34"/>
      <c r="BM742" s="51"/>
      <c r="BN742" s="72"/>
      <c r="BO742" s="34"/>
    </row>
    <row r="743" spans="1:67" x14ac:dyDescent="0.3">
      <c r="A743" s="32"/>
      <c r="B743" s="34"/>
      <c r="C743" s="51"/>
      <c r="D743" s="51"/>
      <c r="E743" s="34"/>
      <c r="F743" s="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8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71"/>
      <c r="BI743" s="71"/>
      <c r="BJ743" s="77"/>
      <c r="BK743" s="38"/>
      <c r="BL743" s="34"/>
      <c r="BM743" s="51"/>
      <c r="BN743" s="72"/>
      <c r="BO743" s="34"/>
    </row>
    <row r="744" spans="1:67" x14ac:dyDescent="0.3">
      <c r="A744" s="32"/>
      <c r="B744" s="34"/>
      <c r="C744" s="51"/>
      <c r="D744" s="51"/>
      <c r="E744" s="34"/>
      <c r="F744" s="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8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71"/>
      <c r="BI744" s="71"/>
      <c r="BJ744" s="77"/>
      <c r="BK744" s="38"/>
      <c r="BL744" s="34"/>
      <c r="BM744" s="51"/>
      <c r="BN744" s="72"/>
      <c r="BO744" s="34"/>
    </row>
    <row r="745" spans="1:67" x14ac:dyDescent="0.3">
      <c r="A745" s="32"/>
      <c r="B745" s="34"/>
      <c r="C745" s="51"/>
      <c r="D745" s="51"/>
      <c r="E745" s="34"/>
      <c r="F745" s="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8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71"/>
      <c r="BI745" s="71"/>
      <c r="BJ745" s="77"/>
      <c r="BK745" s="38"/>
      <c r="BL745" s="34"/>
      <c r="BM745" s="51"/>
      <c r="BN745" s="72"/>
      <c r="BO745" s="34"/>
    </row>
    <row r="746" spans="1:67" x14ac:dyDescent="0.3">
      <c r="A746" s="32"/>
      <c r="B746" s="34"/>
      <c r="C746" s="51"/>
      <c r="D746" s="51"/>
      <c r="E746" s="34"/>
      <c r="F746" s="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8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71"/>
      <c r="BI746" s="71"/>
      <c r="BJ746" s="77"/>
      <c r="BK746" s="38"/>
      <c r="BL746" s="34"/>
      <c r="BM746" s="51"/>
      <c r="BN746" s="72"/>
      <c r="BO746" s="34"/>
    </row>
    <row r="747" spans="1:67" x14ac:dyDescent="0.3">
      <c r="A747" s="32"/>
      <c r="B747" s="34"/>
      <c r="C747" s="51"/>
      <c r="D747" s="51"/>
      <c r="E747" s="34"/>
      <c r="F747" s="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8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71"/>
      <c r="BI747" s="71"/>
      <c r="BJ747" s="77"/>
      <c r="BK747" s="38"/>
      <c r="BL747" s="34"/>
      <c r="BM747" s="51"/>
      <c r="BN747" s="72"/>
      <c r="BO747" s="34"/>
    </row>
    <row r="748" spans="1:67" x14ac:dyDescent="0.3">
      <c r="A748" s="32"/>
      <c r="B748" s="34"/>
      <c r="C748" s="51"/>
      <c r="D748" s="51"/>
      <c r="E748" s="34"/>
      <c r="F748" s="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8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71"/>
      <c r="BI748" s="71"/>
      <c r="BJ748" s="77"/>
      <c r="BK748" s="38"/>
      <c r="BL748" s="34"/>
      <c r="BM748" s="51"/>
      <c r="BN748" s="72"/>
      <c r="BO748" s="34"/>
    </row>
    <row r="749" spans="1:67" x14ac:dyDescent="0.3">
      <c r="A749" s="32"/>
      <c r="B749" s="34"/>
      <c r="C749" s="51"/>
      <c r="D749" s="51"/>
      <c r="E749" s="34"/>
      <c r="F749" s="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8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71"/>
      <c r="BI749" s="71"/>
      <c r="BJ749" s="77"/>
      <c r="BK749" s="38"/>
      <c r="BL749" s="34"/>
      <c r="BM749" s="51"/>
      <c r="BN749" s="72"/>
      <c r="BO749" s="34"/>
    </row>
    <row r="750" spans="1:67" x14ac:dyDescent="0.3">
      <c r="A750" s="32"/>
      <c r="B750" s="34"/>
      <c r="C750" s="51"/>
      <c r="D750" s="51"/>
      <c r="E750" s="34"/>
      <c r="F750" s="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8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71"/>
      <c r="BI750" s="71"/>
      <c r="BJ750" s="77"/>
      <c r="BK750" s="38"/>
      <c r="BL750" s="34"/>
      <c r="BM750" s="51"/>
      <c r="BN750" s="72"/>
      <c r="BO750" s="34"/>
    </row>
    <row r="751" spans="1:67" x14ac:dyDescent="0.3">
      <c r="A751" s="32"/>
      <c r="B751" s="34"/>
      <c r="C751" s="51"/>
      <c r="D751" s="51"/>
      <c r="E751" s="34"/>
      <c r="F751" s="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8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71"/>
      <c r="BI751" s="71"/>
      <c r="BJ751" s="77"/>
      <c r="BK751" s="38"/>
      <c r="BL751" s="34"/>
      <c r="BM751" s="51"/>
      <c r="BN751" s="72"/>
      <c r="BO751" s="34"/>
    </row>
    <row r="752" spans="1:67" x14ac:dyDescent="0.3">
      <c r="A752" s="32"/>
      <c r="B752" s="34"/>
      <c r="C752" s="51"/>
      <c r="D752" s="51"/>
      <c r="E752" s="34"/>
      <c r="F752" s="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8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71"/>
      <c r="BI752" s="71"/>
      <c r="BJ752" s="77"/>
      <c r="BK752" s="38"/>
      <c r="BL752" s="34"/>
      <c r="BM752" s="51"/>
      <c r="BN752" s="72"/>
      <c r="BO752" s="34"/>
    </row>
    <row r="753" spans="1:67" x14ac:dyDescent="0.3">
      <c r="A753" s="32"/>
      <c r="B753" s="34"/>
      <c r="C753" s="51"/>
      <c r="D753" s="51"/>
      <c r="E753" s="34"/>
      <c r="F753" s="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8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71"/>
      <c r="BI753" s="71"/>
      <c r="BJ753" s="77"/>
      <c r="BK753" s="38"/>
      <c r="BL753" s="34"/>
      <c r="BM753" s="51"/>
      <c r="BN753" s="72"/>
      <c r="BO753" s="34"/>
    </row>
    <row r="754" spans="1:67" x14ac:dyDescent="0.3">
      <c r="A754" s="32"/>
      <c r="B754" s="34"/>
      <c r="C754" s="51"/>
      <c r="D754" s="51"/>
      <c r="E754" s="34"/>
      <c r="F754" s="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8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71"/>
      <c r="BI754" s="71"/>
      <c r="BJ754" s="77"/>
      <c r="BK754" s="38"/>
      <c r="BL754" s="34"/>
      <c r="BM754" s="51"/>
      <c r="BN754" s="72"/>
      <c r="BO754" s="34"/>
    </row>
    <row r="755" spans="1:67" x14ac:dyDescent="0.3">
      <c r="A755" s="32"/>
      <c r="B755" s="34"/>
      <c r="C755" s="51"/>
      <c r="D755" s="51"/>
      <c r="E755" s="34"/>
      <c r="F755" s="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8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71"/>
      <c r="BI755" s="71"/>
      <c r="BJ755" s="77"/>
      <c r="BK755" s="38"/>
      <c r="BL755" s="34"/>
      <c r="BM755" s="51"/>
      <c r="BN755" s="72"/>
      <c r="BO755" s="34"/>
    </row>
    <row r="756" spans="1:67" x14ac:dyDescent="0.3">
      <c r="A756" s="32"/>
      <c r="B756" s="34"/>
      <c r="C756" s="51"/>
      <c r="D756" s="51"/>
      <c r="E756" s="34"/>
      <c r="F756" s="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8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71"/>
      <c r="BI756" s="71"/>
      <c r="BJ756" s="77"/>
      <c r="BK756" s="38"/>
      <c r="BL756" s="34"/>
      <c r="BM756" s="51"/>
      <c r="BN756" s="72"/>
      <c r="BO756" s="34"/>
    </row>
    <row r="757" spans="1:67" x14ac:dyDescent="0.3">
      <c r="A757" s="32"/>
      <c r="B757" s="34"/>
      <c r="C757" s="51"/>
      <c r="D757" s="51"/>
      <c r="E757" s="34"/>
      <c r="F757" s="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8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71"/>
      <c r="BI757" s="71"/>
      <c r="BJ757" s="77"/>
      <c r="BK757" s="38"/>
      <c r="BL757" s="34"/>
      <c r="BM757" s="51"/>
      <c r="BN757" s="72"/>
      <c r="BO757" s="34"/>
    </row>
    <row r="758" spans="1:67" x14ac:dyDescent="0.3">
      <c r="A758" s="32"/>
      <c r="B758" s="34"/>
      <c r="C758" s="51"/>
      <c r="D758" s="51"/>
      <c r="E758" s="34"/>
      <c r="F758" s="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8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71"/>
      <c r="BI758" s="71"/>
      <c r="BJ758" s="77"/>
      <c r="BK758" s="38"/>
      <c r="BL758" s="34"/>
      <c r="BM758" s="51"/>
      <c r="BN758" s="72"/>
      <c r="BO758" s="34"/>
    </row>
    <row r="759" spans="1:67" x14ac:dyDescent="0.3">
      <c r="A759" s="32"/>
      <c r="B759" s="34"/>
      <c r="C759" s="51"/>
      <c r="D759" s="51"/>
      <c r="E759" s="34"/>
      <c r="F759" s="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8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71"/>
      <c r="BI759" s="71"/>
      <c r="BJ759" s="77"/>
      <c r="BK759" s="38"/>
      <c r="BL759" s="34"/>
      <c r="BM759" s="51"/>
      <c r="BN759" s="72"/>
      <c r="BO759" s="34"/>
    </row>
    <row r="760" spans="1:67" x14ac:dyDescent="0.3">
      <c r="A760" s="32"/>
      <c r="B760" s="34"/>
      <c r="C760" s="51"/>
      <c r="D760" s="51"/>
      <c r="E760" s="34"/>
      <c r="F760" s="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8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71"/>
      <c r="BI760" s="71"/>
      <c r="BJ760" s="77"/>
      <c r="BK760" s="38"/>
      <c r="BL760" s="34"/>
      <c r="BM760" s="51"/>
      <c r="BN760" s="72"/>
      <c r="BO760" s="34"/>
    </row>
    <row r="761" spans="1:67" x14ac:dyDescent="0.3">
      <c r="A761" s="32"/>
      <c r="B761" s="34"/>
      <c r="C761" s="51"/>
      <c r="D761" s="51"/>
      <c r="E761" s="34"/>
      <c r="F761" s="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8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71"/>
      <c r="BI761" s="71"/>
      <c r="BJ761" s="77"/>
      <c r="BK761" s="38"/>
      <c r="BL761" s="34"/>
      <c r="BM761" s="51"/>
      <c r="BN761" s="72"/>
      <c r="BO761" s="34"/>
    </row>
    <row r="762" spans="1:67" x14ac:dyDescent="0.3">
      <c r="A762" s="32"/>
      <c r="B762" s="34"/>
      <c r="C762" s="51"/>
      <c r="D762" s="51"/>
      <c r="E762" s="34"/>
      <c r="F762" s="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8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71"/>
      <c r="BI762" s="71"/>
      <c r="BJ762" s="77"/>
      <c r="BK762" s="38"/>
      <c r="BL762" s="34"/>
      <c r="BM762" s="51"/>
      <c r="BN762" s="72"/>
      <c r="BO762" s="34"/>
    </row>
    <row r="763" spans="1:67" x14ac:dyDescent="0.3">
      <c r="A763" s="32"/>
      <c r="B763" s="34"/>
      <c r="C763" s="51"/>
      <c r="D763" s="51"/>
      <c r="E763" s="34"/>
      <c r="F763" s="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8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71"/>
      <c r="BI763" s="71"/>
      <c r="BJ763" s="77"/>
      <c r="BK763" s="38"/>
      <c r="BL763" s="34"/>
      <c r="BM763" s="51"/>
      <c r="BN763" s="72"/>
      <c r="BO763" s="34"/>
    </row>
    <row r="764" spans="1:67" x14ac:dyDescent="0.3">
      <c r="A764" s="32"/>
      <c r="B764" s="34"/>
      <c r="C764" s="51"/>
      <c r="D764" s="51"/>
      <c r="E764" s="34"/>
      <c r="F764" s="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8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71"/>
      <c r="BI764" s="71"/>
      <c r="BJ764" s="77"/>
      <c r="BK764" s="38"/>
      <c r="BL764" s="34"/>
      <c r="BM764" s="51"/>
      <c r="BN764" s="72"/>
      <c r="BO764" s="34"/>
    </row>
    <row r="765" spans="1:67" x14ac:dyDescent="0.3">
      <c r="A765" s="32"/>
      <c r="B765" s="34"/>
      <c r="C765" s="51"/>
      <c r="D765" s="51"/>
      <c r="E765" s="34"/>
      <c r="F765" s="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8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71"/>
      <c r="BI765" s="71"/>
      <c r="BJ765" s="77"/>
      <c r="BK765" s="38"/>
      <c r="BL765" s="34"/>
      <c r="BM765" s="51"/>
      <c r="BN765" s="72"/>
      <c r="BO765" s="34"/>
    </row>
    <row r="766" spans="1:67" x14ac:dyDescent="0.3">
      <c r="A766" s="32"/>
      <c r="B766" s="34"/>
      <c r="C766" s="51"/>
      <c r="D766" s="51"/>
      <c r="E766" s="34"/>
      <c r="F766" s="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8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71"/>
      <c r="BI766" s="71"/>
      <c r="BJ766" s="77"/>
      <c r="BK766" s="38"/>
      <c r="BL766" s="34"/>
      <c r="BM766" s="51"/>
      <c r="BN766" s="72"/>
      <c r="BO766" s="34"/>
    </row>
    <row r="767" spans="1:67" x14ac:dyDescent="0.3">
      <c r="A767" s="32"/>
      <c r="B767" s="34"/>
      <c r="C767" s="51"/>
      <c r="D767" s="51"/>
      <c r="E767" s="34"/>
      <c r="F767" s="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8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71"/>
      <c r="BI767" s="71"/>
      <c r="BJ767" s="77"/>
      <c r="BK767" s="38"/>
      <c r="BL767" s="34"/>
      <c r="BM767" s="51"/>
      <c r="BN767" s="72"/>
      <c r="BO767" s="34"/>
    </row>
    <row r="768" spans="1:67" x14ac:dyDescent="0.3">
      <c r="A768" s="32"/>
      <c r="B768" s="34"/>
      <c r="C768" s="51"/>
      <c r="D768" s="51"/>
      <c r="E768" s="34"/>
      <c r="F768" s="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8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71"/>
      <c r="BI768" s="71"/>
      <c r="BJ768" s="77"/>
      <c r="BK768" s="38"/>
      <c r="BL768" s="34"/>
      <c r="BM768" s="51"/>
      <c r="BN768" s="72"/>
      <c r="BO768" s="34"/>
    </row>
    <row r="769" spans="1:67" x14ac:dyDescent="0.3">
      <c r="A769" s="32"/>
      <c r="B769" s="34"/>
      <c r="C769" s="51"/>
      <c r="D769" s="51"/>
      <c r="E769" s="34"/>
      <c r="F769" s="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8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71"/>
      <c r="BI769" s="71"/>
      <c r="BJ769" s="77"/>
      <c r="BK769" s="38"/>
      <c r="BL769" s="34"/>
      <c r="BM769" s="51"/>
      <c r="BN769" s="72"/>
      <c r="BO769" s="34"/>
    </row>
    <row r="770" spans="1:67" x14ac:dyDescent="0.3">
      <c r="A770" s="32"/>
      <c r="B770" s="34"/>
      <c r="C770" s="51"/>
      <c r="D770" s="51"/>
      <c r="E770" s="34"/>
      <c r="F770" s="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8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71"/>
      <c r="BI770" s="71"/>
      <c r="BJ770" s="77"/>
      <c r="BK770" s="38"/>
      <c r="BL770" s="34"/>
      <c r="BM770" s="51"/>
      <c r="BN770" s="72"/>
      <c r="BO770" s="34"/>
    </row>
    <row r="771" spans="1:67" x14ac:dyDescent="0.3">
      <c r="A771" s="32"/>
      <c r="B771" s="34"/>
      <c r="C771" s="51"/>
      <c r="D771" s="51"/>
      <c r="E771" s="34"/>
      <c r="F771" s="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8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71"/>
      <c r="BI771" s="71"/>
      <c r="BJ771" s="77"/>
      <c r="BK771" s="38"/>
      <c r="BL771" s="34"/>
      <c r="BM771" s="51"/>
      <c r="BN771" s="72"/>
      <c r="BO771" s="34"/>
    </row>
    <row r="772" spans="1:67" x14ac:dyDescent="0.3">
      <c r="A772" s="32"/>
      <c r="B772" s="34"/>
      <c r="C772" s="51"/>
      <c r="D772" s="51"/>
      <c r="E772" s="34"/>
      <c r="F772" s="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8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71"/>
      <c r="BI772" s="71"/>
      <c r="BJ772" s="77"/>
      <c r="BK772" s="38"/>
      <c r="BL772" s="34"/>
      <c r="BM772" s="51"/>
      <c r="BN772" s="72"/>
      <c r="BO772" s="34"/>
    </row>
    <row r="773" spans="1:67" x14ac:dyDescent="0.3">
      <c r="A773" s="32"/>
      <c r="B773" s="34"/>
      <c r="C773" s="51"/>
      <c r="D773" s="51"/>
      <c r="E773" s="34"/>
      <c r="F773" s="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8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71"/>
      <c r="BI773" s="71"/>
      <c r="BJ773" s="77"/>
      <c r="BK773" s="38"/>
      <c r="BL773" s="34"/>
      <c r="BM773" s="51"/>
      <c r="BN773" s="72"/>
      <c r="BO773" s="34"/>
    </row>
    <row r="774" spans="1:67" x14ac:dyDescent="0.3">
      <c r="A774" s="32"/>
      <c r="B774" s="34"/>
      <c r="C774" s="51"/>
      <c r="D774" s="51"/>
      <c r="E774" s="34"/>
      <c r="F774" s="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8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71"/>
      <c r="BI774" s="71"/>
      <c r="BJ774" s="77"/>
      <c r="BK774" s="38"/>
      <c r="BL774" s="34"/>
      <c r="BM774" s="51"/>
      <c r="BN774" s="72"/>
      <c r="BO774" s="34"/>
    </row>
    <row r="775" spans="1:67" x14ac:dyDescent="0.3">
      <c r="A775" s="32"/>
      <c r="B775" s="34"/>
      <c r="C775" s="51"/>
      <c r="D775" s="51"/>
      <c r="E775" s="34"/>
      <c r="F775" s="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8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71"/>
      <c r="BI775" s="71"/>
      <c r="BJ775" s="77"/>
      <c r="BK775" s="38"/>
      <c r="BL775" s="34"/>
      <c r="BM775" s="51"/>
      <c r="BN775" s="72"/>
      <c r="BO775" s="34"/>
    </row>
    <row r="776" spans="1:67" x14ac:dyDescent="0.3">
      <c r="A776" s="32"/>
      <c r="B776" s="34"/>
      <c r="C776" s="51"/>
      <c r="D776" s="51"/>
      <c r="E776" s="34"/>
      <c r="F776" s="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8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71"/>
      <c r="BI776" s="71"/>
      <c r="BJ776" s="77"/>
      <c r="BK776" s="38"/>
      <c r="BL776" s="34"/>
      <c r="BM776" s="51"/>
      <c r="BN776" s="72"/>
      <c r="BO776" s="34"/>
    </row>
    <row r="777" spans="1:67" x14ac:dyDescent="0.3">
      <c r="A777" s="32"/>
      <c r="B777" s="34"/>
      <c r="C777" s="51"/>
      <c r="D777" s="51"/>
      <c r="E777" s="34"/>
      <c r="F777" s="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8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71"/>
      <c r="BI777" s="71"/>
      <c r="BJ777" s="77"/>
      <c r="BK777" s="38"/>
      <c r="BL777" s="34"/>
      <c r="BM777" s="51"/>
      <c r="BN777" s="72"/>
      <c r="BO777" s="34"/>
    </row>
    <row r="778" spans="1:67" x14ac:dyDescent="0.3">
      <c r="A778" s="32"/>
      <c r="B778" s="34"/>
      <c r="C778" s="51"/>
      <c r="D778" s="51"/>
      <c r="E778" s="34"/>
      <c r="F778" s="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8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71"/>
      <c r="BI778" s="71"/>
      <c r="BJ778" s="77"/>
      <c r="BK778" s="38"/>
      <c r="BL778" s="34"/>
      <c r="BM778" s="51"/>
      <c r="BN778" s="72"/>
      <c r="BO778" s="34"/>
    </row>
    <row r="779" spans="1:67" x14ac:dyDescent="0.3">
      <c r="A779" s="32"/>
      <c r="B779" s="34"/>
      <c r="C779" s="51"/>
      <c r="D779" s="51"/>
      <c r="E779" s="34"/>
      <c r="F779" s="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8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71"/>
      <c r="BI779" s="71"/>
      <c r="BJ779" s="77"/>
      <c r="BK779" s="38"/>
      <c r="BL779" s="34"/>
      <c r="BM779" s="51"/>
      <c r="BN779" s="72"/>
      <c r="BO779" s="34"/>
    </row>
    <row r="780" spans="1:67" x14ac:dyDescent="0.3">
      <c r="A780" s="32"/>
      <c r="B780" s="34"/>
      <c r="C780" s="51"/>
      <c r="D780" s="51"/>
      <c r="E780" s="34"/>
      <c r="F780" s="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8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71"/>
      <c r="BI780" s="71"/>
      <c r="BJ780" s="77"/>
      <c r="BK780" s="38"/>
      <c r="BL780" s="34"/>
      <c r="BM780" s="51"/>
      <c r="BN780" s="72"/>
      <c r="BO780" s="34"/>
    </row>
    <row r="781" spans="1:67" x14ac:dyDescent="0.3">
      <c r="A781" s="32"/>
      <c r="B781" s="34"/>
      <c r="C781" s="51"/>
      <c r="D781" s="51"/>
      <c r="E781" s="34"/>
      <c r="F781" s="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8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71"/>
      <c r="BI781" s="71"/>
      <c r="BJ781" s="77"/>
      <c r="BK781" s="38"/>
      <c r="BL781" s="34"/>
      <c r="BM781" s="51"/>
      <c r="BN781" s="72"/>
      <c r="BO781" s="34"/>
    </row>
    <row r="782" spans="1:67" x14ac:dyDescent="0.3">
      <c r="A782" s="32"/>
      <c r="B782" s="34"/>
      <c r="C782" s="51"/>
      <c r="D782" s="51"/>
      <c r="E782" s="34"/>
      <c r="F782" s="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8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71"/>
      <c r="BI782" s="71"/>
      <c r="BJ782" s="77"/>
      <c r="BK782" s="38"/>
      <c r="BL782" s="34"/>
      <c r="BM782" s="51"/>
      <c r="BN782" s="72"/>
      <c r="BO782" s="34"/>
    </row>
    <row r="783" spans="1:67" x14ac:dyDescent="0.3">
      <c r="A783" s="32"/>
      <c r="B783" s="34"/>
      <c r="C783" s="51"/>
      <c r="D783" s="51"/>
      <c r="E783" s="34"/>
      <c r="F783" s="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8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71"/>
      <c r="BI783" s="71"/>
      <c r="BJ783" s="77"/>
      <c r="BK783" s="38"/>
      <c r="BL783" s="34"/>
      <c r="BM783" s="51"/>
      <c r="BN783" s="72"/>
      <c r="BO783" s="34"/>
    </row>
    <row r="784" spans="1:67" x14ac:dyDescent="0.3">
      <c r="A784" s="32"/>
      <c r="B784" s="34"/>
      <c r="C784" s="51"/>
      <c r="D784" s="51"/>
      <c r="E784" s="34"/>
      <c r="F784" s="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8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71"/>
      <c r="BI784" s="71"/>
      <c r="BJ784" s="77"/>
      <c r="BK784" s="38"/>
      <c r="BL784" s="34"/>
      <c r="BM784" s="51"/>
      <c r="BN784" s="72"/>
      <c r="BO784" s="34"/>
    </row>
    <row r="785" spans="1:67" x14ac:dyDescent="0.3">
      <c r="A785" s="32"/>
      <c r="B785" s="34"/>
      <c r="C785" s="51"/>
      <c r="D785" s="51"/>
      <c r="E785" s="34"/>
      <c r="F785" s="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8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71"/>
      <c r="BI785" s="71"/>
      <c r="BJ785" s="77"/>
      <c r="BK785" s="38"/>
      <c r="BL785" s="34"/>
      <c r="BM785" s="51"/>
      <c r="BN785" s="72"/>
      <c r="BO785" s="34"/>
    </row>
    <row r="786" spans="1:67" x14ac:dyDescent="0.3">
      <c r="A786" s="32"/>
      <c r="B786" s="34"/>
      <c r="C786" s="51"/>
      <c r="D786" s="51"/>
      <c r="E786" s="34"/>
      <c r="F786" s="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8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71"/>
      <c r="BI786" s="71"/>
      <c r="BJ786" s="77"/>
      <c r="BK786" s="38"/>
      <c r="BL786" s="34"/>
      <c r="BM786" s="51"/>
      <c r="BN786" s="72"/>
      <c r="BO786" s="34"/>
    </row>
    <row r="787" spans="1:67" x14ac:dyDescent="0.3">
      <c r="A787" s="32"/>
      <c r="B787" s="34"/>
      <c r="C787" s="51"/>
      <c r="D787" s="51"/>
      <c r="E787" s="34"/>
      <c r="F787" s="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8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71"/>
      <c r="BI787" s="71"/>
      <c r="BJ787" s="77"/>
      <c r="BK787" s="38"/>
      <c r="BL787" s="34"/>
      <c r="BM787" s="51"/>
      <c r="BN787" s="72"/>
      <c r="BO787" s="34"/>
    </row>
    <row r="788" spans="1:67" x14ac:dyDescent="0.3">
      <c r="A788" s="32"/>
      <c r="B788" s="34"/>
      <c r="C788" s="51"/>
      <c r="D788" s="51"/>
      <c r="E788" s="34"/>
      <c r="F788" s="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8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71"/>
      <c r="BI788" s="71"/>
      <c r="BJ788" s="77"/>
      <c r="BK788" s="38"/>
      <c r="BL788" s="34"/>
      <c r="BM788" s="51"/>
      <c r="BN788" s="72"/>
      <c r="BO788" s="34"/>
    </row>
    <row r="789" spans="1:67" x14ac:dyDescent="0.3">
      <c r="A789" s="32"/>
      <c r="B789" s="34"/>
      <c r="C789" s="51"/>
      <c r="D789" s="51"/>
      <c r="E789" s="34"/>
      <c r="F789" s="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8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71"/>
      <c r="BI789" s="71"/>
      <c r="BJ789" s="77"/>
      <c r="BK789" s="38"/>
      <c r="BL789" s="34"/>
      <c r="BM789" s="51"/>
      <c r="BN789" s="72"/>
      <c r="BO789" s="34"/>
    </row>
    <row r="790" spans="1:67" x14ac:dyDescent="0.3">
      <c r="A790" s="32"/>
      <c r="B790" s="34"/>
      <c r="C790" s="51"/>
      <c r="D790" s="51"/>
      <c r="E790" s="34"/>
      <c r="F790" s="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8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71"/>
      <c r="BI790" s="71"/>
      <c r="BJ790" s="77"/>
      <c r="BK790" s="38"/>
      <c r="BL790" s="34"/>
      <c r="BM790" s="51"/>
      <c r="BN790" s="72"/>
      <c r="BO790" s="34"/>
    </row>
    <row r="791" spans="1:67" x14ac:dyDescent="0.3">
      <c r="A791" s="32"/>
      <c r="B791" s="34"/>
      <c r="C791" s="51"/>
      <c r="D791" s="51"/>
      <c r="E791" s="34"/>
      <c r="F791" s="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8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71"/>
      <c r="BI791" s="71"/>
      <c r="BJ791" s="77"/>
      <c r="BK791" s="38"/>
      <c r="BL791" s="34"/>
      <c r="BM791" s="51"/>
      <c r="BN791" s="72"/>
      <c r="BO791" s="34"/>
    </row>
    <row r="792" spans="1:67" x14ac:dyDescent="0.3">
      <c r="A792" s="32"/>
      <c r="B792" s="34"/>
      <c r="C792" s="51"/>
      <c r="D792" s="51"/>
      <c r="E792" s="34"/>
      <c r="F792" s="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8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71"/>
      <c r="BI792" s="71"/>
      <c r="BJ792" s="77"/>
      <c r="BK792" s="38"/>
      <c r="BL792" s="34"/>
      <c r="BM792" s="51"/>
      <c r="BN792" s="72"/>
      <c r="BO792" s="34"/>
    </row>
    <row r="793" spans="1:67" x14ac:dyDescent="0.3">
      <c r="A793" s="32"/>
      <c r="B793" s="34"/>
      <c r="C793" s="51"/>
      <c r="D793" s="51"/>
      <c r="E793" s="34"/>
      <c r="F793" s="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8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71"/>
      <c r="BI793" s="71"/>
      <c r="BJ793" s="77"/>
      <c r="BK793" s="38"/>
      <c r="BL793" s="34"/>
      <c r="BM793" s="51"/>
      <c r="BN793" s="72"/>
      <c r="BO793" s="34"/>
    </row>
    <row r="794" spans="1:67" x14ac:dyDescent="0.3">
      <c r="A794" s="32"/>
      <c r="B794" s="34"/>
      <c r="C794" s="51"/>
      <c r="D794" s="51"/>
      <c r="E794" s="34"/>
      <c r="F794" s="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8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71"/>
      <c r="BI794" s="71"/>
      <c r="BJ794" s="77"/>
      <c r="BK794" s="38"/>
      <c r="BL794" s="34"/>
      <c r="BM794" s="51"/>
      <c r="BN794" s="72"/>
      <c r="BO794" s="34"/>
    </row>
    <row r="795" spans="1:67" x14ac:dyDescent="0.3">
      <c r="A795" s="32"/>
      <c r="B795" s="34"/>
      <c r="C795" s="51"/>
      <c r="D795" s="51"/>
      <c r="E795" s="34"/>
      <c r="F795" s="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8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71"/>
      <c r="BI795" s="71"/>
      <c r="BJ795" s="77"/>
      <c r="BK795" s="38"/>
      <c r="BL795" s="34"/>
      <c r="BM795" s="51"/>
      <c r="BN795" s="72"/>
      <c r="BO795" s="34"/>
    </row>
    <row r="796" spans="1:67" x14ac:dyDescent="0.3">
      <c r="A796" s="32"/>
      <c r="B796" s="34"/>
      <c r="C796" s="51"/>
      <c r="D796" s="51"/>
      <c r="E796" s="34"/>
      <c r="F796" s="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8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71"/>
      <c r="BI796" s="71"/>
      <c r="BJ796" s="77"/>
      <c r="BK796" s="38"/>
      <c r="BL796" s="34"/>
      <c r="BM796" s="51"/>
      <c r="BN796" s="72"/>
      <c r="BO796" s="34"/>
    </row>
    <row r="797" spans="1:67" x14ac:dyDescent="0.3">
      <c r="A797" s="32"/>
      <c r="B797" s="34"/>
      <c r="C797" s="51"/>
      <c r="D797" s="51"/>
      <c r="E797" s="34"/>
      <c r="F797" s="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8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71"/>
      <c r="BI797" s="71"/>
      <c r="BJ797" s="77"/>
      <c r="BK797" s="38"/>
      <c r="BL797" s="34"/>
      <c r="BM797" s="51"/>
      <c r="BN797" s="72"/>
      <c r="BO797" s="34"/>
    </row>
    <row r="798" spans="1:67" x14ac:dyDescent="0.3">
      <c r="A798" s="32"/>
      <c r="B798" s="34"/>
      <c r="C798" s="51"/>
      <c r="D798" s="51"/>
      <c r="E798" s="34"/>
      <c r="F798" s="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8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71"/>
      <c r="BI798" s="71"/>
      <c r="BJ798" s="77"/>
      <c r="BK798" s="38"/>
      <c r="BL798" s="34"/>
      <c r="BM798" s="51"/>
      <c r="BN798" s="72"/>
      <c r="BO798" s="34"/>
    </row>
    <row r="799" spans="1:67" x14ac:dyDescent="0.3">
      <c r="A799" s="32"/>
      <c r="B799" s="34"/>
      <c r="C799" s="51"/>
      <c r="D799" s="51"/>
      <c r="E799" s="34"/>
      <c r="F799" s="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8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71"/>
      <c r="BI799" s="71"/>
      <c r="BJ799" s="77"/>
      <c r="BK799" s="38"/>
      <c r="BL799" s="34"/>
      <c r="BM799" s="51"/>
      <c r="BN799" s="72"/>
      <c r="BO799" s="34"/>
    </row>
    <row r="800" spans="1:67" x14ac:dyDescent="0.3">
      <c r="A800" s="32"/>
      <c r="B800" s="34"/>
      <c r="C800" s="51"/>
      <c r="D800" s="51"/>
      <c r="E800" s="34"/>
      <c r="F800" s="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8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71"/>
      <c r="BI800" s="71"/>
      <c r="BJ800" s="77"/>
      <c r="BK800" s="38"/>
      <c r="BL800" s="34"/>
      <c r="BM800" s="51"/>
      <c r="BN800" s="72"/>
      <c r="BO800" s="34"/>
    </row>
    <row r="801" spans="1:67" x14ac:dyDescent="0.3">
      <c r="A801" s="32"/>
      <c r="B801" s="34"/>
      <c r="C801" s="51"/>
      <c r="D801" s="51"/>
      <c r="E801" s="34"/>
      <c r="F801" s="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8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71"/>
      <c r="BI801" s="71"/>
      <c r="BJ801" s="77"/>
      <c r="BK801" s="38"/>
      <c r="BL801" s="34"/>
      <c r="BM801" s="51"/>
      <c r="BN801" s="72"/>
      <c r="BO801" s="34"/>
    </row>
    <row r="802" spans="1:67" x14ac:dyDescent="0.3">
      <c r="A802" s="32"/>
      <c r="B802" s="34"/>
      <c r="C802" s="51"/>
      <c r="D802" s="51"/>
      <c r="E802" s="34"/>
      <c r="F802" s="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8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71"/>
      <c r="BI802" s="71"/>
      <c r="BJ802" s="77"/>
      <c r="BK802" s="38"/>
      <c r="BL802" s="34"/>
      <c r="BM802" s="51"/>
      <c r="BN802" s="72"/>
      <c r="BO802" s="34"/>
    </row>
    <row r="803" spans="1:67" x14ac:dyDescent="0.3">
      <c r="A803" s="32"/>
      <c r="B803" s="34"/>
      <c r="C803" s="51"/>
      <c r="D803" s="51"/>
      <c r="E803" s="34"/>
      <c r="F803" s="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8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71"/>
      <c r="BI803" s="71"/>
      <c r="BJ803" s="77"/>
      <c r="BK803" s="38"/>
      <c r="BL803" s="34"/>
      <c r="BM803" s="51"/>
      <c r="BN803" s="72"/>
      <c r="BO803" s="34"/>
    </row>
    <row r="804" spans="1:67" x14ac:dyDescent="0.3">
      <c r="A804" s="32"/>
      <c r="B804" s="34"/>
      <c r="C804" s="51"/>
      <c r="D804" s="51"/>
      <c r="E804" s="34"/>
      <c r="F804" s="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8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71"/>
      <c r="BI804" s="71"/>
      <c r="BJ804" s="77"/>
      <c r="BK804" s="38"/>
      <c r="BL804" s="34"/>
      <c r="BM804" s="51"/>
      <c r="BN804" s="72"/>
      <c r="BO804" s="34"/>
    </row>
    <row r="805" spans="1:67" x14ac:dyDescent="0.3">
      <c r="A805" s="32"/>
      <c r="B805" s="34"/>
      <c r="C805" s="51"/>
      <c r="D805" s="51"/>
      <c r="E805" s="34"/>
      <c r="F805" s="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8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71"/>
      <c r="BI805" s="71"/>
      <c r="BJ805" s="77"/>
      <c r="BK805" s="38"/>
      <c r="BL805" s="34"/>
      <c r="BM805" s="51"/>
      <c r="BN805" s="72"/>
      <c r="BO805" s="34"/>
    </row>
    <row r="806" spans="1:67" x14ac:dyDescent="0.3">
      <c r="A806" s="32"/>
      <c r="B806" s="34"/>
      <c r="C806" s="51"/>
      <c r="D806" s="51"/>
      <c r="E806" s="34"/>
      <c r="F806" s="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8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71"/>
      <c r="BI806" s="71"/>
      <c r="BJ806" s="77"/>
      <c r="BK806" s="38"/>
      <c r="BL806" s="34"/>
      <c r="BM806" s="51"/>
      <c r="BN806" s="72"/>
      <c r="BO806" s="34"/>
    </row>
    <row r="807" spans="1:67" x14ac:dyDescent="0.3">
      <c r="A807" s="32"/>
      <c r="B807" s="34"/>
      <c r="C807" s="51"/>
      <c r="D807" s="51"/>
      <c r="E807" s="34"/>
      <c r="F807" s="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8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71"/>
      <c r="BI807" s="71"/>
      <c r="BJ807" s="77"/>
      <c r="BK807" s="38"/>
      <c r="BL807" s="34"/>
      <c r="BM807" s="51"/>
      <c r="BN807" s="72"/>
      <c r="BO807" s="34"/>
    </row>
    <row r="808" spans="1:67" x14ac:dyDescent="0.3">
      <c r="A808" s="32"/>
      <c r="B808" s="34"/>
      <c r="C808" s="51"/>
      <c r="D808" s="51"/>
      <c r="E808" s="34"/>
      <c r="F808" s="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8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71"/>
      <c r="BI808" s="71"/>
      <c r="BJ808" s="77"/>
      <c r="BK808" s="38"/>
      <c r="BL808" s="34"/>
      <c r="BM808" s="51"/>
      <c r="BN808" s="72"/>
      <c r="BO808" s="34"/>
    </row>
    <row r="809" spans="1:67" x14ac:dyDescent="0.3">
      <c r="A809" s="32"/>
      <c r="B809" s="34"/>
      <c r="C809" s="51"/>
      <c r="D809" s="51"/>
      <c r="E809" s="34"/>
      <c r="F809" s="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8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71"/>
      <c r="BI809" s="71"/>
      <c r="BJ809" s="77"/>
      <c r="BK809" s="38"/>
      <c r="BL809" s="34"/>
      <c r="BM809" s="51"/>
      <c r="BN809" s="72"/>
      <c r="BO809" s="34"/>
    </row>
    <row r="810" spans="1:67" x14ac:dyDescent="0.3">
      <c r="A810" s="32"/>
      <c r="B810" s="34"/>
      <c r="C810" s="51"/>
      <c r="D810" s="51"/>
      <c r="E810" s="34"/>
      <c r="F810" s="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8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71"/>
      <c r="BI810" s="71"/>
      <c r="BJ810" s="77"/>
      <c r="BK810" s="38"/>
      <c r="BL810" s="34"/>
      <c r="BM810" s="51"/>
      <c r="BN810" s="72"/>
      <c r="BO810" s="34"/>
    </row>
    <row r="811" spans="1:67" x14ac:dyDescent="0.3">
      <c r="A811" s="32"/>
      <c r="B811" s="34"/>
      <c r="C811" s="51"/>
      <c r="D811" s="51"/>
      <c r="E811" s="34"/>
      <c r="F811" s="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8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71"/>
      <c r="BI811" s="71"/>
      <c r="BJ811" s="77"/>
      <c r="BK811" s="38"/>
      <c r="BL811" s="34"/>
      <c r="BM811" s="51"/>
      <c r="BN811" s="72"/>
      <c r="BO811" s="34"/>
    </row>
    <row r="812" spans="1:67" x14ac:dyDescent="0.3">
      <c r="A812" s="32"/>
      <c r="B812" s="34"/>
      <c r="C812" s="51"/>
      <c r="D812" s="51"/>
      <c r="E812" s="34"/>
      <c r="F812" s="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8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71"/>
      <c r="BI812" s="71"/>
      <c r="BJ812" s="77"/>
      <c r="BK812" s="38"/>
      <c r="BL812" s="34"/>
      <c r="BM812" s="51"/>
      <c r="BN812" s="72"/>
      <c r="BO812" s="34"/>
    </row>
    <row r="813" spans="1:67" x14ac:dyDescent="0.3">
      <c r="A813" s="32"/>
      <c r="B813" s="34"/>
      <c r="C813" s="51"/>
      <c r="D813" s="51"/>
      <c r="E813" s="34"/>
      <c r="F813" s="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8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71"/>
      <c r="BI813" s="71"/>
      <c r="BJ813" s="77"/>
      <c r="BK813" s="38"/>
      <c r="BL813" s="34"/>
      <c r="BM813" s="51"/>
      <c r="BN813" s="72"/>
      <c r="BO813" s="34"/>
    </row>
    <row r="814" spans="1:67" x14ac:dyDescent="0.3">
      <c r="A814" s="32"/>
      <c r="B814" s="34"/>
      <c r="C814" s="51"/>
      <c r="D814" s="51"/>
      <c r="E814" s="34"/>
      <c r="F814" s="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8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71"/>
      <c r="BI814" s="71"/>
      <c r="BJ814" s="77"/>
      <c r="BK814" s="38"/>
      <c r="BL814" s="34"/>
      <c r="BM814" s="51"/>
      <c r="BN814" s="72"/>
      <c r="BO814" s="34"/>
    </row>
    <row r="815" spans="1:67" x14ac:dyDescent="0.3">
      <c r="A815" s="32"/>
      <c r="B815" s="34"/>
      <c r="C815" s="51"/>
      <c r="D815" s="51"/>
      <c r="E815" s="34"/>
      <c r="F815" s="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8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71"/>
      <c r="BI815" s="71"/>
      <c r="BJ815" s="77"/>
      <c r="BK815" s="38"/>
      <c r="BL815" s="34"/>
      <c r="BM815" s="51"/>
      <c r="BN815" s="72"/>
      <c r="BO815" s="34"/>
    </row>
    <row r="816" spans="1:67" x14ac:dyDescent="0.3">
      <c r="A816" s="32"/>
      <c r="B816" s="34"/>
      <c r="C816" s="51"/>
      <c r="D816" s="51"/>
      <c r="E816" s="34"/>
      <c r="F816" s="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8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71"/>
      <c r="BI816" s="71"/>
      <c r="BJ816" s="77"/>
      <c r="BK816" s="38"/>
      <c r="BL816" s="34"/>
      <c r="BM816" s="51"/>
      <c r="BN816" s="72"/>
      <c r="BO816" s="34"/>
    </row>
    <row r="817" spans="1:67" x14ac:dyDescent="0.3">
      <c r="A817" s="32"/>
      <c r="B817" s="34"/>
      <c r="C817" s="51"/>
      <c r="D817" s="51"/>
      <c r="E817" s="34"/>
      <c r="F817" s="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8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71"/>
      <c r="BI817" s="71"/>
      <c r="BJ817" s="77"/>
      <c r="BK817" s="38"/>
      <c r="BL817" s="34"/>
      <c r="BM817" s="51"/>
      <c r="BN817" s="72"/>
      <c r="BO817" s="34"/>
    </row>
    <row r="818" spans="1:67" x14ac:dyDescent="0.3">
      <c r="A818" s="32"/>
      <c r="B818" s="34"/>
      <c r="C818" s="51"/>
      <c r="D818" s="51"/>
      <c r="E818" s="34"/>
      <c r="F818" s="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8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71"/>
      <c r="BI818" s="71"/>
      <c r="BJ818" s="77"/>
      <c r="BK818" s="38"/>
      <c r="BL818" s="34"/>
      <c r="BM818" s="51"/>
      <c r="BN818" s="72"/>
      <c r="BO818" s="34"/>
    </row>
    <row r="819" spans="1:67" x14ac:dyDescent="0.3">
      <c r="A819" s="32"/>
      <c r="B819" s="34"/>
      <c r="C819" s="51"/>
      <c r="D819" s="51"/>
      <c r="E819" s="34"/>
      <c r="F819" s="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8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71"/>
      <c r="BI819" s="71"/>
      <c r="BJ819" s="77"/>
      <c r="BK819" s="38"/>
      <c r="BL819" s="34"/>
      <c r="BM819" s="51"/>
      <c r="BN819" s="72"/>
      <c r="BO819" s="34"/>
    </row>
    <row r="820" spans="1:67" x14ac:dyDescent="0.3">
      <c r="A820" s="32"/>
      <c r="B820" s="34"/>
      <c r="C820" s="51"/>
      <c r="D820" s="51"/>
      <c r="E820" s="34"/>
      <c r="F820" s="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8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71"/>
      <c r="BI820" s="71"/>
      <c r="BJ820" s="77"/>
      <c r="BK820" s="38"/>
      <c r="BL820" s="34"/>
      <c r="BM820" s="51"/>
      <c r="BN820" s="72"/>
      <c r="BO820" s="34"/>
    </row>
    <row r="821" spans="1:67" x14ac:dyDescent="0.3">
      <c r="A821" s="32"/>
      <c r="B821" s="34"/>
      <c r="C821" s="51"/>
      <c r="D821" s="51"/>
      <c r="E821" s="34"/>
      <c r="F821" s="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8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71"/>
      <c r="BI821" s="71"/>
      <c r="BJ821" s="77"/>
      <c r="BK821" s="38"/>
      <c r="BL821" s="34"/>
      <c r="BM821" s="51"/>
      <c r="BN821" s="72"/>
      <c r="BO821" s="34"/>
    </row>
    <row r="822" spans="1:67" x14ac:dyDescent="0.3">
      <c r="A822" s="32"/>
      <c r="B822" s="34"/>
      <c r="C822" s="51"/>
      <c r="D822" s="51"/>
      <c r="E822" s="34"/>
      <c r="F822" s="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8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71"/>
      <c r="BI822" s="71"/>
      <c r="BJ822" s="77"/>
      <c r="BK822" s="38"/>
      <c r="BL822" s="34"/>
      <c r="BM822" s="51"/>
      <c r="BN822" s="72"/>
      <c r="BO822" s="34"/>
    </row>
    <row r="823" spans="1:67" x14ac:dyDescent="0.3">
      <c r="A823" s="32"/>
      <c r="B823" s="34"/>
      <c r="C823" s="51"/>
      <c r="D823" s="51"/>
      <c r="E823" s="34"/>
      <c r="F823" s="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8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71"/>
      <c r="BI823" s="71"/>
      <c r="BJ823" s="77"/>
      <c r="BK823" s="38"/>
      <c r="BL823" s="34"/>
      <c r="BM823" s="51"/>
      <c r="BN823" s="72"/>
      <c r="BO823" s="34"/>
    </row>
    <row r="824" spans="1:67" x14ac:dyDescent="0.3">
      <c r="A824" s="32"/>
      <c r="B824" s="34"/>
      <c r="C824" s="51"/>
      <c r="D824" s="51"/>
      <c r="E824" s="34"/>
      <c r="F824" s="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8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71"/>
      <c r="BI824" s="71"/>
      <c r="BJ824" s="77"/>
      <c r="BK824" s="38"/>
      <c r="BL824" s="34"/>
      <c r="BM824" s="51"/>
      <c r="BN824" s="72"/>
      <c r="BO824" s="34"/>
    </row>
    <row r="825" spans="1:67" x14ac:dyDescent="0.3">
      <c r="A825" s="32"/>
      <c r="B825" s="34"/>
      <c r="C825" s="51"/>
      <c r="D825" s="51"/>
      <c r="E825" s="34"/>
      <c r="F825" s="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8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71"/>
      <c r="BI825" s="71"/>
      <c r="BJ825" s="77"/>
      <c r="BK825" s="38"/>
      <c r="BL825" s="34"/>
      <c r="BM825" s="51"/>
      <c r="BN825" s="72"/>
      <c r="BO825" s="34"/>
    </row>
    <row r="826" spans="1:67" x14ac:dyDescent="0.3">
      <c r="A826" s="32"/>
      <c r="B826" s="34"/>
      <c r="C826" s="51"/>
      <c r="D826" s="51"/>
      <c r="E826" s="34"/>
      <c r="F826" s="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8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71"/>
      <c r="BI826" s="71"/>
      <c r="BJ826" s="77"/>
      <c r="BK826" s="38"/>
      <c r="BL826" s="34"/>
      <c r="BM826" s="51"/>
      <c r="BN826" s="72"/>
      <c r="BO826" s="34"/>
    </row>
    <row r="827" spans="1:67" x14ac:dyDescent="0.3">
      <c r="A827" s="32"/>
      <c r="B827" s="34"/>
      <c r="C827" s="51"/>
      <c r="D827" s="51"/>
      <c r="E827" s="34"/>
      <c r="F827" s="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8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71"/>
      <c r="BI827" s="71"/>
      <c r="BJ827" s="77"/>
      <c r="BK827" s="38"/>
      <c r="BL827" s="34"/>
      <c r="BM827" s="51"/>
      <c r="BN827" s="72"/>
      <c r="BO827" s="34"/>
    </row>
    <row r="828" spans="1:67" x14ac:dyDescent="0.3">
      <c r="A828" s="32"/>
      <c r="B828" s="34"/>
      <c r="C828" s="51"/>
      <c r="D828" s="51"/>
      <c r="E828" s="34"/>
      <c r="F828" s="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8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71"/>
      <c r="BI828" s="71"/>
      <c r="BJ828" s="77"/>
      <c r="BK828" s="38"/>
      <c r="BL828" s="34"/>
      <c r="BM828" s="51"/>
      <c r="BN828" s="72"/>
      <c r="BO828" s="34"/>
    </row>
    <row r="829" spans="1:67" x14ac:dyDescent="0.3">
      <c r="A829" s="32"/>
      <c r="B829" s="34"/>
      <c r="C829" s="51"/>
      <c r="D829" s="51"/>
      <c r="E829" s="34"/>
      <c r="F829" s="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8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71"/>
      <c r="BI829" s="71"/>
      <c r="BJ829" s="77"/>
      <c r="BK829" s="38"/>
      <c r="BL829" s="34"/>
      <c r="BM829" s="51"/>
      <c r="BN829" s="72"/>
      <c r="BO829" s="34"/>
    </row>
    <row r="830" spans="1:67" x14ac:dyDescent="0.3">
      <c r="A830" s="32"/>
      <c r="B830" s="34"/>
      <c r="C830" s="51"/>
      <c r="D830" s="51"/>
      <c r="E830" s="34"/>
      <c r="F830" s="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8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71"/>
      <c r="BI830" s="71"/>
      <c r="BJ830" s="77"/>
      <c r="BK830" s="38"/>
      <c r="BL830" s="34"/>
      <c r="BM830" s="51"/>
      <c r="BN830" s="72"/>
      <c r="BO830" s="34"/>
    </row>
    <row r="831" spans="1:67" x14ac:dyDescent="0.3">
      <c r="A831" s="32"/>
      <c r="B831" s="34"/>
      <c r="C831" s="51"/>
      <c r="D831" s="51"/>
      <c r="E831" s="34"/>
      <c r="F831" s="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8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71"/>
      <c r="BI831" s="71"/>
      <c r="BJ831" s="77"/>
      <c r="BK831" s="38"/>
      <c r="BL831" s="34"/>
      <c r="BM831" s="51"/>
      <c r="BN831" s="72"/>
      <c r="BO831" s="34"/>
    </row>
    <row r="832" spans="1:67" x14ac:dyDescent="0.3">
      <c r="A832" s="32"/>
      <c r="B832" s="34"/>
      <c r="C832" s="51"/>
      <c r="D832" s="51"/>
      <c r="E832" s="34"/>
      <c r="F832" s="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8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71"/>
      <c r="BI832" s="71"/>
      <c r="BJ832" s="77"/>
      <c r="BK832" s="38"/>
      <c r="BL832" s="34"/>
      <c r="BM832" s="51"/>
      <c r="BN832" s="72"/>
      <c r="BO832" s="34"/>
    </row>
    <row r="833" spans="1:67" x14ac:dyDescent="0.3">
      <c r="A833" s="32"/>
      <c r="B833" s="34"/>
      <c r="C833" s="51"/>
      <c r="D833" s="51"/>
      <c r="E833" s="34"/>
      <c r="F833" s="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8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71"/>
      <c r="BI833" s="71"/>
      <c r="BJ833" s="77"/>
      <c r="BK833" s="38"/>
      <c r="BL833" s="34"/>
      <c r="BM833" s="51"/>
      <c r="BN833" s="72"/>
      <c r="BO833" s="34"/>
    </row>
    <row r="834" spans="1:67" x14ac:dyDescent="0.3">
      <c r="A834" s="32"/>
      <c r="B834" s="34"/>
      <c r="C834" s="51"/>
      <c r="D834" s="51"/>
      <c r="E834" s="34"/>
      <c r="F834" s="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8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71"/>
      <c r="BI834" s="71"/>
      <c r="BJ834" s="77"/>
      <c r="BK834" s="38"/>
      <c r="BL834" s="34"/>
      <c r="BM834" s="51"/>
      <c r="BN834" s="72"/>
      <c r="BO834" s="34"/>
    </row>
    <row r="835" spans="1:67" x14ac:dyDescent="0.3">
      <c r="A835" s="32"/>
      <c r="B835" s="34"/>
      <c r="C835" s="51"/>
      <c r="D835" s="51"/>
      <c r="E835" s="34"/>
      <c r="F835" s="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8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71"/>
      <c r="BI835" s="71"/>
      <c r="BJ835" s="77"/>
      <c r="BK835" s="38"/>
      <c r="BL835" s="34"/>
      <c r="BM835" s="51"/>
      <c r="BN835" s="72"/>
      <c r="BO835" s="34"/>
    </row>
    <row r="836" spans="1:67" x14ac:dyDescent="0.3">
      <c r="A836" s="32"/>
      <c r="B836" s="34"/>
      <c r="C836" s="51"/>
      <c r="D836" s="51"/>
      <c r="E836" s="34"/>
      <c r="F836" s="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8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71"/>
      <c r="BI836" s="71"/>
      <c r="BJ836" s="77"/>
      <c r="BK836" s="38"/>
      <c r="BL836" s="34"/>
      <c r="BM836" s="51"/>
      <c r="BN836" s="72"/>
      <c r="BO836" s="34"/>
    </row>
    <row r="837" spans="1:67" x14ac:dyDescent="0.3">
      <c r="A837" s="32"/>
      <c r="B837" s="34"/>
      <c r="C837" s="51"/>
      <c r="D837" s="51"/>
      <c r="E837" s="34"/>
      <c r="F837" s="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8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71"/>
      <c r="BI837" s="71"/>
      <c r="BJ837" s="77"/>
      <c r="BK837" s="38"/>
      <c r="BL837" s="34"/>
      <c r="BM837" s="51"/>
      <c r="BN837" s="72"/>
      <c r="BO837" s="34"/>
    </row>
    <row r="838" spans="1:67" x14ac:dyDescent="0.3">
      <c r="A838" s="32"/>
      <c r="B838" s="34"/>
      <c r="C838" s="51"/>
      <c r="D838" s="51"/>
      <c r="E838" s="34"/>
      <c r="F838" s="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8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71"/>
      <c r="BI838" s="71"/>
      <c r="BJ838" s="77"/>
      <c r="BK838" s="38"/>
      <c r="BL838" s="34"/>
      <c r="BM838" s="51"/>
      <c r="BN838" s="72"/>
      <c r="BO838" s="34"/>
    </row>
    <row r="839" spans="1:67" x14ac:dyDescent="0.3">
      <c r="A839" s="32"/>
      <c r="B839" s="34"/>
      <c r="C839" s="51"/>
      <c r="D839" s="51"/>
      <c r="E839" s="34"/>
      <c r="F839" s="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8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71"/>
      <c r="BI839" s="71"/>
      <c r="BJ839" s="77"/>
      <c r="BK839" s="38"/>
      <c r="BL839" s="34"/>
      <c r="BM839" s="51"/>
      <c r="BN839" s="72"/>
      <c r="BO839" s="34"/>
    </row>
    <row r="840" spans="1:67" x14ac:dyDescent="0.3">
      <c r="A840" s="32"/>
      <c r="B840" s="34"/>
      <c r="C840" s="51"/>
      <c r="D840" s="51"/>
      <c r="E840" s="34"/>
      <c r="F840" s="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8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71"/>
      <c r="BI840" s="71"/>
      <c r="BJ840" s="77"/>
      <c r="BK840" s="38"/>
      <c r="BL840" s="34"/>
      <c r="BM840" s="51"/>
      <c r="BN840" s="72"/>
      <c r="BO840" s="34"/>
    </row>
    <row r="841" spans="1:67" x14ac:dyDescent="0.3">
      <c r="A841" s="32"/>
      <c r="B841" s="34"/>
      <c r="C841" s="51"/>
      <c r="D841" s="51"/>
      <c r="E841" s="34"/>
      <c r="F841" s="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8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71"/>
      <c r="BI841" s="71"/>
      <c r="BJ841" s="77"/>
      <c r="BK841" s="38"/>
      <c r="BL841" s="34"/>
      <c r="BM841" s="51"/>
      <c r="BN841" s="72"/>
      <c r="BO841" s="34"/>
    </row>
    <row r="842" spans="1:67" x14ac:dyDescent="0.3">
      <c r="A842" s="32"/>
      <c r="B842" s="34"/>
      <c r="C842" s="51"/>
      <c r="D842" s="51"/>
      <c r="E842" s="34"/>
      <c r="F842" s="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8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71"/>
      <c r="BI842" s="71"/>
      <c r="BJ842" s="77"/>
      <c r="BK842" s="38"/>
      <c r="BL842" s="34"/>
      <c r="BM842" s="51"/>
      <c r="BN842" s="72"/>
      <c r="BO842" s="34"/>
    </row>
    <row r="843" spans="1:67" x14ac:dyDescent="0.3">
      <c r="A843" s="32"/>
      <c r="B843" s="34"/>
      <c r="C843" s="51"/>
      <c r="D843" s="51"/>
      <c r="E843" s="34"/>
      <c r="F843" s="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8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71"/>
      <c r="BI843" s="71"/>
      <c r="BJ843" s="77"/>
      <c r="BK843" s="38"/>
      <c r="BL843" s="34"/>
      <c r="BM843" s="51"/>
      <c r="BN843" s="72"/>
      <c r="BO843" s="34"/>
    </row>
    <row r="844" spans="1:67" x14ac:dyDescent="0.3">
      <c r="A844" s="32"/>
      <c r="B844" s="34"/>
      <c r="C844" s="51"/>
      <c r="D844" s="51"/>
      <c r="E844" s="34"/>
      <c r="F844" s="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8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71"/>
      <c r="BI844" s="71"/>
      <c r="BJ844" s="77"/>
      <c r="BK844" s="38"/>
      <c r="BL844" s="34"/>
      <c r="BM844" s="51"/>
      <c r="BN844" s="72"/>
      <c r="BO844" s="34"/>
    </row>
    <row r="845" spans="1:67" x14ac:dyDescent="0.3">
      <c r="A845" s="32"/>
      <c r="B845" s="34"/>
      <c r="C845" s="51"/>
      <c r="D845" s="51"/>
      <c r="E845" s="34"/>
      <c r="F845" s="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8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71"/>
      <c r="BI845" s="71"/>
      <c r="BJ845" s="77"/>
      <c r="BK845" s="38"/>
      <c r="BL845" s="34"/>
      <c r="BM845" s="51"/>
      <c r="BN845" s="72"/>
      <c r="BO845" s="34"/>
    </row>
    <row r="846" spans="1:67" x14ac:dyDescent="0.3">
      <c r="A846" s="32"/>
      <c r="B846" s="34"/>
      <c r="C846" s="51"/>
      <c r="D846" s="51"/>
      <c r="E846" s="34"/>
      <c r="F846" s="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8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71"/>
      <c r="BI846" s="71"/>
      <c r="BJ846" s="77"/>
      <c r="BK846" s="38"/>
      <c r="BL846" s="34"/>
      <c r="BM846" s="51"/>
      <c r="BN846" s="72"/>
      <c r="BO846" s="34"/>
    </row>
    <row r="847" spans="1:67" x14ac:dyDescent="0.3">
      <c r="A847" s="32"/>
      <c r="B847" s="34"/>
      <c r="C847" s="51"/>
      <c r="D847" s="51"/>
      <c r="E847" s="34"/>
      <c r="F847" s="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8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71"/>
      <c r="BI847" s="71"/>
      <c r="BJ847" s="77"/>
      <c r="BK847" s="38"/>
      <c r="BL847" s="34"/>
      <c r="BM847" s="51"/>
      <c r="BN847" s="72"/>
      <c r="BO847" s="34"/>
    </row>
    <row r="848" spans="1:67" x14ac:dyDescent="0.3">
      <c r="A848" s="32"/>
      <c r="B848" s="34"/>
      <c r="C848" s="51"/>
      <c r="D848" s="51"/>
      <c r="E848" s="34"/>
      <c r="F848" s="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8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71"/>
      <c r="BI848" s="71"/>
      <c r="BJ848" s="77"/>
      <c r="BK848" s="38"/>
      <c r="BL848" s="34"/>
      <c r="BM848" s="51"/>
      <c r="BN848" s="72"/>
      <c r="BO848" s="34"/>
    </row>
    <row r="849" spans="1:67" x14ac:dyDescent="0.3">
      <c r="A849" s="32"/>
      <c r="B849" s="34"/>
      <c r="C849" s="51"/>
      <c r="D849" s="51"/>
      <c r="E849" s="34"/>
      <c r="F849" s="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8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71"/>
      <c r="BI849" s="71"/>
      <c r="BJ849" s="77"/>
      <c r="BK849" s="38"/>
      <c r="BL849" s="34"/>
      <c r="BM849" s="51"/>
      <c r="BN849" s="72"/>
      <c r="BO849" s="34"/>
    </row>
    <row r="850" spans="1:67" x14ac:dyDescent="0.3">
      <c r="A850" s="32"/>
      <c r="B850" s="34"/>
      <c r="C850" s="51"/>
      <c r="D850" s="51"/>
      <c r="E850" s="34"/>
      <c r="F850" s="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8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71"/>
      <c r="BI850" s="71"/>
      <c r="BJ850" s="77"/>
      <c r="BK850" s="38"/>
      <c r="BL850" s="34"/>
      <c r="BM850" s="51"/>
      <c r="BN850" s="72"/>
      <c r="BO850" s="34"/>
    </row>
    <row r="851" spans="1:67" x14ac:dyDescent="0.3">
      <c r="A851" s="32"/>
      <c r="B851" s="34"/>
      <c r="C851" s="51"/>
      <c r="D851" s="51"/>
      <c r="E851" s="34"/>
      <c r="F851" s="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8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71"/>
      <c r="BI851" s="71"/>
      <c r="BJ851" s="77"/>
      <c r="BK851" s="38"/>
      <c r="BL851" s="34"/>
      <c r="BM851" s="51"/>
      <c r="BN851" s="72"/>
      <c r="BO851" s="34"/>
    </row>
    <row r="852" spans="1:67" x14ac:dyDescent="0.3">
      <c r="A852" s="32"/>
      <c r="B852" s="34"/>
      <c r="C852" s="51"/>
      <c r="D852" s="51"/>
      <c r="E852" s="34"/>
      <c r="F852" s="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8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71"/>
      <c r="BI852" s="71"/>
      <c r="BJ852" s="77"/>
      <c r="BK852" s="38"/>
      <c r="BL852" s="34"/>
      <c r="BM852" s="51"/>
      <c r="BN852" s="72"/>
      <c r="BO852" s="34"/>
    </row>
    <row r="853" spans="1:67" x14ac:dyDescent="0.3">
      <c r="A853" s="32"/>
      <c r="B853" s="34"/>
      <c r="C853" s="51"/>
      <c r="D853" s="51"/>
      <c r="E853" s="34"/>
      <c r="F853" s="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8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71"/>
      <c r="BI853" s="71"/>
      <c r="BJ853" s="77"/>
      <c r="BK853" s="38"/>
      <c r="BL853" s="34"/>
      <c r="BM853" s="51"/>
      <c r="BN853" s="72"/>
      <c r="BO853" s="34"/>
    </row>
    <row r="854" spans="1:67" x14ac:dyDescent="0.3">
      <c r="A854" s="32"/>
      <c r="B854" s="34"/>
      <c r="C854" s="51"/>
      <c r="D854" s="51"/>
      <c r="E854" s="34"/>
      <c r="F854" s="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8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71"/>
      <c r="BI854" s="71"/>
      <c r="BJ854" s="77"/>
      <c r="BK854" s="38"/>
      <c r="BL854" s="34"/>
      <c r="BM854" s="51"/>
      <c r="BN854" s="72"/>
      <c r="BO854" s="34"/>
    </row>
    <row r="855" spans="1:67" x14ac:dyDescent="0.3">
      <c r="A855" s="32"/>
      <c r="B855" s="34"/>
      <c r="C855" s="51"/>
      <c r="D855" s="51"/>
      <c r="E855" s="34"/>
      <c r="F855" s="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8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71"/>
      <c r="BI855" s="71"/>
      <c r="BJ855" s="77"/>
      <c r="BK855" s="38"/>
      <c r="BL855" s="34"/>
      <c r="BM855" s="51"/>
      <c r="BN855" s="72"/>
      <c r="BO855" s="34"/>
    </row>
    <row r="856" spans="1:67" x14ac:dyDescent="0.3">
      <c r="A856" s="32"/>
      <c r="B856" s="34"/>
      <c r="C856" s="51"/>
      <c r="D856" s="51"/>
      <c r="E856" s="34"/>
      <c r="F856" s="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8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71"/>
      <c r="BI856" s="71"/>
      <c r="BJ856" s="77"/>
      <c r="BK856" s="38"/>
      <c r="BL856" s="34"/>
      <c r="BM856" s="51"/>
      <c r="BN856" s="72"/>
      <c r="BO856" s="34"/>
    </row>
    <row r="857" spans="1:67" x14ac:dyDescent="0.3">
      <c r="A857" s="32"/>
      <c r="B857" s="34"/>
      <c r="C857" s="51"/>
      <c r="D857" s="51"/>
      <c r="E857" s="34"/>
      <c r="F857" s="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8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71"/>
      <c r="BI857" s="71"/>
      <c r="BJ857" s="77"/>
      <c r="BK857" s="38"/>
      <c r="BL857" s="34"/>
      <c r="BM857" s="51"/>
      <c r="BN857" s="72"/>
      <c r="BO857" s="34"/>
    </row>
    <row r="858" spans="1:67" x14ac:dyDescent="0.3">
      <c r="A858" s="32"/>
      <c r="B858" s="34"/>
      <c r="C858" s="51"/>
      <c r="D858" s="51"/>
      <c r="E858" s="34"/>
      <c r="F858" s="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8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71"/>
      <c r="BI858" s="71"/>
      <c r="BJ858" s="77"/>
      <c r="BK858" s="38"/>
      <c r="BL858" s="34"/>
      <c r="BM858" s="51"/>
      <c r="BN858" s="72"/>
      <c r="BO858" s="34"/>
    </row>
    <row r="859" spans="1:67" x14ac:dyDescent="0.3">
      <c r="A859" s="32"/>
      <c r="B859" s="34"/>
      <c r="C859" s="51"/>
      <c r="D859" s="51"/>
      <c r="E859" s="34"/>
      <c r="F859" s="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8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71"/>
      <c r="BI859" s="71"/>
      <c r="BJ859" s="77"/>
      <c r="BK859" s="38"/>
      <c r="BL859" s="34"/>
      <c r="BM859" s="51"/>
      <c r="BN859" s="72"/>
      <c r="BO859" s="34"/>
    </row>
    <row r="860" spans="1:67" x14ac:dyDescent="0.3">
      <c r="A860" s="32"/>
      <c r="B860" s="34"/>
      <c r="C860" s="51"/>
      <c r="D860" s="51"/>
      <c r="E860" s="34"/>
      <c r="F860" s="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8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71"/>
      <c r="BI860" s="71"/>
      <c r="BJ860" s="77"/>
      <c r="BK860" s="38"/>
      <c r="BL860" s="34"/>
      <c r="BM860" s="51"/>
      <c r="BN860" s="72"/>
      <c r="BO860" s="34"/>
    </row>
    <row r="861" spans="1:67" x14ac:dyDescent="0.3">
      <c r="A861" s="32"/>
      <c r="B861" s="34"/>
      <c r="C861" s="51"/>
      <c r="D861" s="51"/>
      <c r="E861" s="34"/>
      <c r="F861" s="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8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71"/>
      <c r="BI861" s="71"/>
      <c r="BJ861" s="77"/>
      <c r="BK861" s="38"/>
      <c r="BL861" s="34"/>
      <c r="BM861" s="51"/>
      <c r="BN861" s="72"/>
      <c r="BO861" s="34"/>
    </row>
    <row r="862" spans="1:67" x14ac:dyDescent="0.3">
      <c r="A862" s="32"/>
      <c r="B862" s="34"/>
      <c r="C862" s="51"/>
      <c r="D862" s="51"/>
      <c r="E862" s="34"/>
      <c r="F862" s="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8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71"/>
      <c r="BI862" s="71"/>
      <c r="BJ862" s="77"/>
      <c r="BK862" s="38"/>
      <c r="BL862" s="34"/>
      <c r="BM862" s="51"/>
      <c r="BN862" s="72"/>
      <c r="BO862" s="34"/>
    </row>
    <row r="863" spans="1:67" x14ac:dyDescent="0.3">
      <c r="A863" s="32"/>
      <c r="B863" s="34"/>
      <c r="C863" s="51"/>
      <c r="D863" s="51"/>
      <c r="E863" s="34"/>
      <c r="F863" s="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8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71"/>
      <c r="BI863" s="71"/>
      <c r="BJ863" s="77"/>
      <c r="BK863" s="38"/>
      <c r="BL863" s="34"/>
      <c r="BM863" s="51"/>
      <c r="BN863" s="72"/>
      <c r="BO863" s="34"/>
    </row>
    <row r="864" spans="1:67" x14ac:dyDescent="0.3">
      <c r="A864" s="32"/>
      <c r="B864" s="34"/>
      <c r="C864" s="51"/>
      <c r="D864" s="51"/>
      <c r="E864" s="34"/>
      <c r="F864" s="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8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71"/>
      <c r="BI864" s="71"/>
      <c r="BJ864" s="77"/>
      <c r="BK864" s="38"/>
      <c r="BL864" s="34"/>
      <c r="BM864" s="51"/>
      <c r="BN864" s="72"/>
      <c r="BO864" s="34"/>
    </row>
    <row r="865" spans="1:67" x14ac:dyDescent="0.3">
      <c r="A865" s="32"/>
      <c r="B865" s="34"/>
      <c r="C865" s="51"/>
      <c r="D865" s="51"/>
      <c r="E865" s="34"/>
      <c r="F865" s="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8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71"/>
      <c r="BI865" s="71"/>
      <c r="BJ865" s="77"/>
      <c r="BK865" s="38"/>
      <c r="BL865" s="34"/>
      <c r="BM865" s="51"/>
      <c r="BN865" s="72"/>
      <c r="BO865" s="34"/>
    </row>
    <row r="866" spans="1:67" x14ac:dyDescent="0.3">
      <c r="A866" s="32"/>
      <c r="B866" s="34"/>
      <c r="C866" s="51"/>
      <c r="D866" s="51"/>
      <c r="E866" s="34"/>
      <c r="F866" s="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8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71"/>
      <c r="BI866" s="71"/>
      <c r="BJ866" s="77"/>
      <c r="BK866" s="38"/>
      <c r="BL866" s="34"/>
      <c r="BM866" s="51"/>
      <c r="BN866" s="72"/>
      <c r="BO866" s="34"/>
    </row>
    <row r="867" spans="1:67" x14ac:dyDescent="0.3">
      <c r="A867" s="32"/>
      <c r="B867" s="34"/>
      <c r="C867" s="51"/>
      <c r="D867" s="51"/>
      <c r="E867" s="34"/>
      <c r="F867" s="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8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71"/>
      <c r="BI867" s="71"/>
      <c r="BJ867" s="77"/>
      <c r="BK867" s="38"/>
      <c r="BL867" s="34"/>
      <c r="BM867" s="51"/>
      <c r="BN867" s="72"/>
      <c r="BO867" s="34"/>
    </row>
    <row r="868" spans="1:67" x14ac:dyDescent="0.3">
      <c r="A868" s="32"/>
      <c r="B868" s="34"/>
      <c r="C868" s="51"/>
      <c r="D868" s="51"/>
      <c r="E868" s="34"/>
      <c r="F868" s="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8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71"/>
      <c r="BI868" s="71"/>
      <c r="BJ868" s="77"/>
      <c r="BK868" s="38"/>
      <c r="BL868" s="34"/>
      <c r="BM868" s="51"/>
      <c r="BN868" s="72"/>
      <c r="BO868" s="34"/>
    </row>
    <row r="869" spans="1:67" x14ac:dyDescent="0.3">
      <c r="A869" s="32"/>
      <c r="B869" s="34"/>
      <c r="C869" s="51"/>
      <c r="D869" s="51"/>
      <c r="E869" s="34"/>
      <c r="F869" s="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8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71"/>
      <c r="BI869" s="71"/>
      <c r="BJ869" s="77"/>
      <c r="BK869" s="38"/>
      <c r="BL869" s="34"/>
      <c r="BM869" s="51"/>
      <c r="BN869" s="72"/>
      <c r="BO869" s="34"/>
    </row>
    <row r="870" spans="1:67" x14ac:dyDescent="0.3">
      <c r="A870" s="32"/>
      <c r="B870" s="34"/>
      <c r="C870" s="51"/>
      <c r="D870" s="51"/>
      <c r="E870" s="34"/>
      <c r="F870" s="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8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71"/>
      <c r="BI870" s="71"/>
      <c r="BJ870" s="77"/>
      <c r="BK870" s="38"/>
      <c r="BL870" s="34"/>
      <c r="BM870" s="51"/>
      <c r="BN870" s="72"/>
      <c r="BO870" s="34"/>
    </row>
    <row r="871" spans="1:67" x14ac:dyDescent="0.3">
      <c r="A871" s="32"/>
      <c r="B871" s="34"/>
      <c r="C871" s="51"/>
      <c r="D871" s="51"/>
      <c r="E871" s="34"/>
      <c r="F871" s="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8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71"/>
      <c r="BI871" s="71"/>
      <c r="BJ871" s="77"/>
      <c r="BK871" s="38"/>
      <c r="BL871" s="34"/>
      <c r="BM871" s="51"/>
      <c r="BN871" s="72"/>
      <c r="BO871" s="34"/>
    </row>
    <row r="872" spans="1:67" x14ac:dyDescent="0.3">
      <c r="A872" s="32"/>
      <c r="B872" s="34"/>
      <c r="C872" s="51"/>
      <c r="D872" s="51"/>
      <c r="E872" s="34"/>
      <c r="F872" s="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8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71"/>
      <c r="BI872" s="71"/>
      <c r="BJ872" s="77"/>
      <c r="BK872" s="38"/>
      <c r="BL872" s="34"/>
      <c r="BM872" s="51"/>
      <c r="BN872" s="72"/>
      <c r="BO872" s="34"/>
    </row>
    <row r="873" spans="1:67" x14ac:dyDescent="0.3">
      <c r="A873" s="32"/>
      <c r="B873" s="34"/>
      <c r="C873" s="51"/>
      <c r="D873" s="51"/>
      <c r="E873" s="34"/>
      <c r="F873" s="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8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71"/>
      <c r="BI873" s="71"/>
      <c r="BJ873" s="77"/>
      <c r="BK873" s="38"/>
      <c r="BL873" s="34"/>
      <c r="BM873" s="51"/>
      <c r="BN873" s="72"/>
      <c r="BO873" s="34"/>
    </row>
    <row r="874" spans="1:67" x14ac:dyDescent="0.3">
      <c r="A874" s="32"/>
      <c r="B874" s="34"/>
      <c r="C874" s="51"/>
      <c r="D874" s="51"/>
      <c r="E874" s="34"/>
      <c r="F874" s="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8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71"/>
      <c r="BI874" s="71"/>
      <c r="BJ874" s="77"/>
      <c r="BK874" s="38"/>
      <c r="BL874" s="34"/>
      <c r="BM874" s="51"/>
      <c r="BN874" s="72"/>
      <c r="BO874" s="34"/>
    </row>
    <row r="875" spans="1:67" x14ac:dyDescent="0.3">
      <c r="A875" s="32"/>
      <c r="B875" s="34"/>
      <c r="C875" s="51"/>
      <c r="D875" s="51"/>
      <c r="E875" s="34"/>
      <c r="F875" s="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8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71"/>
      <c r="BI875" s="71"/>
      <c r="BJ875" s="77"/>
      <c r="BK875" s="38"/>
      <c r="BL875" s="34"/>
      <c r="BM875" s="51"/>
      <c r="BN875" s="72"/>
      <c r="BO875" s="34"/>
    </row>
    <row r="876" spans="1:67" x14ac:dyDescent="0.3">
      <c r="A876" s="32"/>
      <c r="B876" s="34"/>
      <c r="C876" s="51"/>
      <c r="D876" s="51"/>
      <c r="E876" s="34"/>
      <c r="F876" s="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8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71"/>
      <c r="BI876" s="71"/>
      <c r="BJ876" s="77"/>
      <c r="BK876" s="38"/>
      <c r="BL876" s="34"/>
      <c r="BM876" s="51"/>
      <c r="BN876" s="72"/>
      <c r="BO876" s="34"/>
    </row>
    <row r="877" spans="1:67" x14ac:dyDescent="0.3">
      <c r="A877" s="32"/>
      <c r="B877" s="34"/>
      <c r="C877" s="51"/>
      <c r="D877" s="51"/>
      <c r="E877" s="34"/>
      <c r="F877" s="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8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71"/>
      <c r="BI877" s="71"/>
      <c r="BJ877" s="77"/>
      <c r="BK877" s="38"/>
      <c r="BL877" s="34"/>
      <c r="BM877" s="51"/>
      <c r="BN877" s="72"/>
      <c r="BO877" s="34"/>
    </row>
    <row r="878" spans="1:67" x14ac:dyDescent="0.3">
      <c r="A878" s="32"/>
      <c r="B878" s="34"/>
      <c r="C878" s="51"/>
      <c r="D878" s="51"/>
      <c r="E878" s="34"/>
      <c r="F878" s="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8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71"/>
      <c r="BI878" s="71"/>
      <c r="BJ878" s="77"/>
      <c r="BK878" s="38"/>
      <c r="BL878" s="34"/>
      <c r="BM878" s="51"/>
      <c r="BN878" s="72"/>
      <c r="BO878" s="34"/>
    </row>
    <row r="879" spans="1:67" x14ac:dyDescent="0.3">
      <c r="A879" s="32"/>
      <c r="B879" s="34"/>
      <c r="C879" s="51"/>
      <c r="D879" s="51"/>
      <c r="E879" s="34"/>
      <c r="F879" s="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8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71"/>
      <c r="BI879" s="71"/>
      <c r="BJ879" s="77"/>
      <c r="BK879" s="38"/>
      <c r="BL879" s="34"/>
      <c r="BM879" s="51"/>
      <c r="BN879" s="72"/>
      <c r="BO879" s="34"/>
    </row>
    <row r="880" spans="1:67" x14ac:dyDescent="0.3">
      <c r="A880" s="32"/>
      <c r="B880" s="34"/>
      <c r="C880" s="51"/>
      <c r="D880" s="51"/>
      <c r="E880" s="34"/>
      <c r="F880" s="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8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71"/>
      <c r="BI880" s="71"/>
      <c r="BJ880" s="77"/>
      <c r="BK880" s="38"/>
      <c r="BL880" s="34"/>
      <c r="BM880" s="51"/>
      <c r="BN880" s="72"/>
      <c r="BO880" s="34"/>
    </row>
    <row r="881" spans="1:67" x14ac:dyDescent="0.3">
      <c r="A881" s="32"/>
      <c r="B881" s="34"/>
      <c r="C881" s="51"/>
      <c r="D881" s="51"/>
      <c r="E881" s="34"/>
      <c r="F881" s="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8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71"/>
      <c r="BI881" s="71"/>
      <c r="BJ881" s="77"/>
      <c r="BK881" s="38"/>
      <c r="BL881" s="34"/>
      <c r="BM881" s="51"/>
      <c r="BN881" s="72"/>
      <c r="BO881" s="34"/>
    </row>
    <row r="882" spans="1:67" x14ac:dyDescent="0.3">
      <c r="A882" s="32"/>
      <c r="B882" s="34"/>
      <c r="C882" s="51"/>
      <c r="D882" s="51"/>
      <c r="E882" s="34"/>
      <c r="F882" s="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8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71"/>
      <c r="BI882" s="71"/>
      <c r="BJ882" s="77"/>
      <c r="BK882" s="38"/>
      <c r="BL882" s="34"/>
      <c r="BM882" s="51"/>
      <c r="BN882" s="72"/>
      <c r="BO882" s="34"/>
    </row>
    <row r="883" spans="1:67" x14ac:dyDescent="0.3">
      <c r="A883" s="32"/>
      <c r="B883" s="34"/>
      <c r="C883" s="51"/>
      <c r="D883" s="51"/>
      <c r="E883" s="34"/>
      <c r="F883" s="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8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71"/>
      <c r="BI883" s="71"/>
      <c r="BJ883" s="77"/>
      <c r="BK883" s="38"/>
      <c r="BL883" s="34"/>
      <c r="BM883" s="51"/>
      <c r="BN883" s="72"/>
      <c r="BO883" s="34"/>
    </row>
    <row r="884" spans="1:67" x14ac:dyDescent="0.3">
      <c r="A884" s="32"/>
      <c r="B884" s="34"/>
      <c r="C884" s="51"/>
      <c r="D884" s="51"/>
      <c r="E884" s="34"/>
      <c r="F884" s="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8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71"/>
      <c r="BI884" s="71"/>
      <c r="BJ884" s="77"/>
      <c r="BK884" s="38"/>
      <c r="BL884" s="34"/>
      <c r="BM884" s="51"/>
      <c r="BN884" s="72"/>
      <c r="BO884" s="34"/>
    </row>
    <row r="885" spans="1:67" x14ac:dyDescent="0.3">
      <c r="A885" s="32"/>
      <c r="B885" s="34"/>
      <c r="C885" s="51"/>
      <c r="D885" s="51"/>
      <c r="E885" s="34"/>
      <c r="F885" s="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8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71"/>
      <c r="BI885" s="71"/>
      <c r="BJ885" s="77"/>
      <c r="BK885" s="38"/>
      <c r="BL885" s="34"/>
      <c r="BM885" s="51"/>
      <c r="BN885" s="72"/>
      <c r="BO885" s="34"/>
    </row>
    <row r="886" spans="1:67" x14ac:dyDescent="0.3">
      <c r="A886" s="32"/>
      <c r="B886" s="34"/>
      <c r="C886" s="51"/>
      <c r="D886" s="51"/>
      <c r="E886" s="34"/>
      <c r="F886" s="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8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71"/>
      <c r="BI886" s="71"/>
      <c r="BJ886" s="77"/>
      <c r="BK886" s="38"/>
      <c r="BL886" s="34"/>
      <c r="BM886" s="51"/>
      <c r="BN886" s="72"/>
      <c r="BO886" s="34"/>
    </row>
    <row r="887" spans="1:67" x14ac:dyDescent="0.3">
      <c r="A887" s="32"/>
      <c r="B887" s="34"/>
      <c r="C887" s="51"/>
      <c r="D887" s="51"/>
      <c r="E887" s="34"/>
      <c r="F887" s="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8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71"/>
      <c r="BI887" s="71"/>
      <c r="BJ887" s="77"/>
      <c r="BK887" s="38"/>
      <c r="BL887" s="34"/>
      <c r="BM887" s="51"/>
      <c r="BN887" s="72"/>
      <c r="BO887" s="34"/>
    </row>
    <row r="888" spans="1:67" x14ac:dyDescent="0.3">
      <c r="A888" s="32"/>
      <c r="B888" s="34"/>
      <c r="C888" s="51"/>
      <c r="D888" s="51"/>
      <c r="E888" s="34"/>
      <c r="F888" s="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8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71"/>
      <c r="BI888" s="71"/>
      <c r="BJ888" s="77"/>
      <c r="BK888" s="38"/>
      <c r="BL888" s="34"/>
      <c r="BM888" s="51"/>
      <c r="BN888" s="72"/>
      <c r="BO888" s="34"/>
    </row>
    <row r="889" spans="1:67" x14ac:dyDescent="0.3">
      <c r="A889" s="32"/>
      <c r="B889" s="34"/>
      <c r="C889" s="51"/>
      <c r="D889" s="51"/>
      <c r="E889" s="34"/>
      <c r="F889" s="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8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71"/>
      <c r="BI889" s="71"/>
      <c r="BJ889" s="77"/>
      <c r="BK889" s="38"/>
      <c r="BL889" s="34"/>
      <c r="BM889" s="51"/>
      <c r="BN889" s="72"/>
      <c r="BO889" s="34"/>
    </row>
    <row r="890" spans="1:67" x14ac:dyDescent="0.3">
      <c r="A890" s="32"/>
      <c r="B890" s="34"/>
      <c r="C890" s="51"/>
      <c r="D890" s="51"/>
      <c r="E890" s="34"/>
      <c r="F890" s="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8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71"/>
      <c r="BI890" s="71"/>
      <c r="BJ890" s="77"/>
      <c r="BK890" s="38"/>
      <c r="BL890" s="34"/>
      <c r="BM890" s="51"/>
      <c r="BN890" s="72"/>
      <c r="BO890" s="34"/>
    </row>
    <row r="891" spans="1:67" x14ac:dyDescent="0.3">
      <c r="A891" s="32"/>
      <c r="B891" s="34"/>
      <c r="C891" s="51"/>
      <c r="D891" s="51"/>
      <c r="E891" s="34"/>
      <c r="F891" s="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8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71"/>
      <c r="BI891" s="71"/>
      <c r="BJ891" s="77"/>
      <c r="BK891" s="38"/>
      <c r="BL891" s="34"/>
      <c r="BM891" s="51"/>
      <c r="BN891" s="72"/>
      <c r="BO891" s="34"/>
    </row>
    <row r="892" spans="1:67" x14ac:dyDescent="0.3">
      <c r="A892" s="32"/>
      <c r="B892" s="34"/>
      <c r="C892" s="51"/>
      <c r="D892" s="51"/>
      <c r="E892" s="34"/>
      <c r="F892" s="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8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71"/>
      <c r="BI892" s="71"/>
      <c r="BJ892" s="77"/>
      <c r="BK892" s="38"/>
      <c r="BL892" s="34"/>
      <c r="BM892" s="51"/>
      <c r="BN892" s="72"/>
      <c r="BO892" s="34"/>
    </row>
    <row r="893" spans="1:67" x14ac:dyDescent="0.3">
      <c r="A893" s="32"/>
      <c r="B893" s="34"/>
      <c r="C893" s="51"/>
      <c r="D893" s="51"/>
      <c r="E893" s="34"/>
      <c r="F893" s="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8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71"/>
      <c r="BI893" s="71"/>
      <c r="BJ893" s="77"/>
      <c r="BK893" s="38"/>
      <c r="BL893" s="34"/>
      <c r="BM893" s="51"/>
      <c r="BN893" s="72"/>
      <c r="BO893" s="34"/>
    </row>
    <row r="894" spans="1:67" x14ac:dyDescent="0.3">
      <c r="A894" s="32"/>
      <c r="B894" s="34"/>
      <c r="C894" s="51"/>
      <c r="D894" s="51"/>
      <c r="E894" s="34"/>
      <c r="F894" s="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8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71"/>
      <c r="BI894" s="71"/>
      <c r="BJ894" s="77"/>
      <c r="BK894" s="38"/>
      <c r="BL894" s="34"/>
      <c r="BM894" s="51"/>
      <c r="BN894" s="72"/>
      <c r="BO894" s="34"/>
    </row>
    <row r="895" spans="1:67" x14ac:dyDescent="0.3">
      <c r="A895" s="32"/>
      <c r="B895" s="34"/>
      <c r="C895" s="51"/>
      <c r="D895" s="51"/>
      <c r="E895" s="34"/>
      <c r="F895" s="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8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71"/>
      <c r="BI895" s="71"/>
      <c r="BJ895" s="77"/>
      <c r="BK895" s="38"/>
      <c r="BL895" s="34"/>
      <c r="BM895" s="51"/>
      <c r="BN895" s="72"/>
      <c r="BO895" s="34"/>
    </row>
    <row r="896" spans="1:67" x14ac:dyDescent="0.3">
      <c r="A896" s="32"/>
      <c r="B896" s="34"/>
      <c r="C896" s="51"/>
      <c r="D896" s="51"/>
      <c r="E896" s="34"/>
      <c r="F896" s="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8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71"/>
      <c r="BI896" s="71"/>
      <c r="BJ896" s="77"/>
      <c r="BK896" s="38"/>
      <c r="BL896" s="34"/>
      <c r="BM896" s="51"/>
      <c r="BN896" s="72"/>
      <c r="BO896" s="34"/>
    </row>
    <row r="897" spans="1:67" x14ac:dyDescent="0.3">
      <c r="A897" s="32"/>
      <c r="B897" s="34"/>
      <c r="C897" s="51"/>
      <c r="D897" s="51"/>
      <c r="E897" s="34"/>
      <c r="F897" s="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8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71"/>
      <c r="BI897" s="71"/>
      <c r="BJ897" s="77"/>
      <c r="BK897" s="38"/>
      <c r="BL897" s="34"/>
      <c r="BM897" s="51"/>
      <c r="BN897" s="72"/>
      <c r="BO897" s="34"/>
    </row>
    <row r="898" spans="1:67" x14ac:dyDescent="0.3">
      <c r="A898" s="32"/>
      <c r="B898" s="34"/>
      <c r="C898" s="51"/>
      <c r="D898" s="51"/>
      <c r="E898" s="34"/>
      <c r="F898" s="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8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71"/>
      <c r="BI898" s="71"/>
      <c r="BJ898" s="77"/>
      <c r="BK898" s="38"/>
      <c r="BL898" s="34"/>
      <c r="BM898" s="51"/>
      <c r="BN898" s="72"/>
      <c r="BO898" s="34"/>
    </row>
    <row r="899" spans="1:67" x14ac:dyDescent="0.3">
      <c r="A899" s="32"/>
      <c r="B899" s="34"/>
      <c r="C899" s="51"/>
      <c r="D899" s="51"/>
      <c r="E899" s="34"/>
      <c r="F899" s="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8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71"/>
      <c r="BI899" s="71"/>
      <c r="BJ899" s="77"/>
      <c r="BK899" s="38"/>
      <c r="BL899" s="34"/>
      <c r="BM899" s="51"/>
      <c r="BN899" s="72"/>
      <c r="BO899" s="34"/>
    </row>
    <row r="900" spans="1:67" x14ac:dyDescent="0.3">
      <c r="A900" s="32"/>
      <c r="B900" s="34"/>
      <c r="C900" s="51"/>
      <c r="D900" s="51"/>
      <c r="E900" s="34"/>
      <c r="F900" s="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8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71"/>
      <c r="BI900" s="71"/>
      <c r="BJ900" s="77"/>
      <c r="BK900" s="38"/>
      <c r="BL900" s="34"/>
      <c r="BM900" s="51"/>
      <c r="BN900" s="72"/>
      <c r="BO900" s="34"/>
    </row>
    <row r="901" spans="1:67" x14ac:dyDescent="0.3">
      <c r="A901" s="32"/>
      <c r="B901" s="34"/>
      <c r="C901" s="51"/>
      <c r="D901" s="51"/>
      <c r="E901" s="34"/>
      <c r="F901" s="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8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71"/>
      <c r="BI901" s="71"/>
      <c r="BJ901" s="77"/>
      <c r="BK901" s="38"/>
      <c r="BL901" s="34"/>
      <c r="BM901" s="51"/>
      <c r="BN901" s="72"/>
      <c r="BO901" s="34"/>
    </row>
    <row r="902" spans="1:67" x14ac:dyDescent="0.3">
      <c r="A902" s="32"/>
      <c r="B902" s="34"/>
      <c r="C902" s="51"/>
      <c r="D902" s="51"/>
      <c r="E902" s="34"/>
      <c r="F902" s="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8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71"/>
      <c r="BI902" s="71"/>
      <c r="BJ902" s="77"/>
      <c r="BK902" s="38"/>
      <c r="BL902" s="34"/>
      <c r="BM902" s="51"/>
      <c r="BN902" s="72"/>
      <c r="BO902" s="34"/>
    </row>
    <row r="903" spans="1:67" x14ac:dyDescent="0.3">
      <c r="A903" s="32"/>
      <c r="B903" s="34"/>
      <c r="C903" s="51"/>
      <c r="D903" s="51"/>
      <c r="E903" s="34"/>
      <c r="F903" s="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8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71"/>
      <c r="BI903" s="71"/>
      <c r="BJ903" s="77"/>
      <c r="BK903" s="38"/>
      <c r="BL903" s="34"/>
      <c r="BM903" s="51"/>
      <c r="BN903" s="72"/>
      <c r="BO903" s="34"/>
    </row>
    <row r="904" spans="1:67" x14ac:dyDescent="0.3">
      <c r="A904" s="32"/>
      <c r="B904" s="34"/>
      <c r="C904" s="51"/>
      <c r="D904" s="51"/>
      <c r="E904" s="34"/>
      <c r="F904" s="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8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71"/>
      <c r="BI904" s="71"/>
      <c r="BJ904" s="77"/>
      <c r="BK904" s="38"/>
      <c r="BL904" s="34"/>
      <c r="BM904" s="51"/>
      <c r="BN904" s="72"/>
      <c r="BO904" s="34"/>
    </row>
    <row r="905" spans="1:67" x14ac:dyDescent="0.3">
      <c r="A905" s="32"/>
      <c r="B905" s="34"/>
      <c r="C905" s="51"/>
      <c r="D905" s="51"/>
      <c r="E905" s="34"/>
      <c r="F905" s="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8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71"/>
      <c r="BI905" s="71"/>
      <c r="BJ905" s="77"/>
      <c r="BK905" s="38"/>
      <c r="BL905" s="34"/>
      <c r="BM905" s="51"/>
      <c r="BN905" s="72"/>
      <c r="BO905" s="34"/>
    </row>
    <row r="906" spans="1:67" x14ac:dyDescent="0.3">
      <c r="A906" s="32"/>
      <c r="B906" s="34"/>
      <c r="C906" s="51"/>
      <c r="D906" s="51"/>
      <c r="E906" s="34"/>
      <c r="F906" s="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8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71"/>
      <c r="BI906" s="71"/>
      <c r="BJ906" s="77"/>
      <c r="BK906" s="38"/>
      <c r="BL906" s="34"/>
      <c r="BM906" s="51"/>
      <c r="BN906" s="72"/>
      <c r="BO906" s="34"/>
    </row>
    <row r="907" spans="1:67" x14ac:dyDescent="0.3">
      <c r="A907" s="32"/>
      <c r="B907" s="34"/>
      <c r="C907" s="51"/>
      <c r="D907" s="51"/>
      <c r="E907" s="34"/>
      <c r="F907" s="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8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71"/>
      <c r="BI907" s="71"/>
      <c r="BJ907" s="77"/>
      <c r="BK907" s="38"/>
      <c r="BL907" s="34"/>
      <c r="BM907" s="51"/>
      <c r="BN907" s="72"/>
      <c r="BO907" s="34"/>
    </row>
    <row r="908" spans="1:67" x14ac:dyDescent="0.3">
      <c r="A908" s="32"/>
      <c r="B908" s="34"/>
      <c r="C908" s="51"/>
      <c r="D908" s="51"/>
      <c r="E908" s="34"/>
      <c r="F908" s="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8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71"/>
      <c r="BI908" s="71"/>
      <c r="BJ908" s="77"/>
      <c r="BK908" s="38"/>
      <c r="BL908" s="34"/>
      <c r="BM908" s="51"/>
      <c r="BN908" s="72"/>
      <c r="BO908" s="34"/>
    </row>
    <row r="909" spans="1:67" x14ac:dyDescent="0.3">
      <c r="A909" s="32"/>
      <c r="B909" s="34"/>
      <c r="C909" s="51"/>
      <c r="D909" s="51"/>
      <c r="E909" s="34"/>
      <c r="F909" s="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8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71"/>
      <c r="BI909" s="71"/>
      <c r="BJ909" s="77"/>
      <c r="BK909" s="38"/>
      <c r="BL909" s="34"/>
      <c r="BM909" s="51"/>
      <c r="BN909" s="72"/>
      <c r="BO909" s="34"/>
    </row>
    <row r="910" spans="1:67" x14ac:dyDescent="0.3">
      <c r="A910" s="32"/>
      <c r="B910" s="34"/>
      <c r="C910" s="51"/>
      <c r="D910" s="51"/>
      <c r="E910" s="34"/>
      <c r="F910" s="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8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71"/>
      <c r="BI910" s="71"/>
      <c r="BJ910" s="77"/>
      <c r="BK910" s="38"/>
      <c r="BL910" s="34"/>
      <c r="BM910" s="51"/>
      <c r="BN910" s="72"/>
      <c r="BO910" s="34"/>
    </row>
    <row r="911" spans="1:67" x14ac:dyDescent="0.3">
      <c r="A911" s="32"/>
      <c r="B911" s="34"/>
      <c r="C911" s="51"/>
      <c r="D911" s="51"/>
      <c r="E911" s="34"/>
      <c r="F911" s="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8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71"/>
      <c r="BI911" s="71"/>
      <c r="BJ911" s="77"/>
      <c r="BK911" s="38"/>
      <c r="BL911" s="34"/>
      <c r="BM911" s="51"/>
      <c r="BN911" s="72"/>
      <c r="BO911" s="34"/>
    </row>
    <row r="912" spans="1:67" x14ac:dyDescent="0.3">
      <c r="A912" s="32"/>
      <c r="B912" s="34"/>
      <c r="C912" s="51"/>
      <c r="D912" s="51"/>
      <c r="E912" s="34"/>
      <c r="F912" s="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8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71"/>
      <c r="BI912" s="71"/>
      <c r="BJ912" s="77"/>
      <c r="BK912" s="38"/>
      <c r="BL912" s="34"/>
      <c r="BM912" s="51"/>
      <c r="BN912" s="72"/>
      <c r="BO912" s="34"/>
    </row>
    <row r="913" spans="1:67" x14ac:dyDescent="0.3">
      <c r="A913" s="32"/>
      <c r="B913" s="34"/>
      <c r="C913" s="51"/>
      <c r="D913" s="51"/>
      <c r="E913" s="34"/>
      <c r="F913" s="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8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71"/>
      <c r="BI913" s="71"/>
      <c r="BJ913" s="77"/>
      <c r="BK913" s="38"/>
      <c r="BL913" s="34"/>
      <c r="BM913" s="51"/>
      <c r="BN913" s="72"/>
      <c r="BO913" s="34"/>
    </row>
    <row r="914" spans="1:67" x14ac:dyDescent="0.3">
      <c r="A914" s="32"/>
      <c r="B914" s="34"/>
      <c r="C914" s="51"/>
      <c r="D914" s="51"/>
      <c r="E914" s="34"/>
      <c r="F914" s="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8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71"/>
      <c r="BI914" s="71"/>
      <c r="BJ914" s="77"/>
      <c r="BK914" s="38"/>
      <c r="BL914" s="34"/>
      <c r="BM914" s="51"/>
      <c r="BN914" s="72"/>
      <c r="BO914" s="34"/>
    </row>
    <row r="915" spans="1:67" x14ac:dyDescent="0.3">
      <c r="A915" s="32"/>
      <c r="B915" s="34"/>
      <c r="C915" s="51"/>
      <c r="D915" s="51"/>
      <c r="E915" s="34"/>
      <c r="F915" s="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8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71"/>
      <c r="BI915" s="71"/>
      <c r="BJ915" s="77"/>
      <c r="BK915" s="38"/>
      <c r="BL915" s="34"/>
      <c r="BM915" s="51"/>
      <c r="BN915" s="72"/>
      <c r="BO915" s="34"/>
    </row>
    <row r="916" spans="1:67" x14ac:dyDescent="0.3">
      <c r="A916" s="32"/>
      <c r="B916" s="34"/>
      <c r="C916" s="51"/>
      <c r="D916" s="51"/>
      <c r="E916" s="34"/>
      <c r="F916" s="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8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71"/>
      <c r="BI916" s="71"/>
      <c r="BJ916" s="77"/>
      <c r="BK916" s="38"/>
      <c r="BL916" s="34"/>
      <c r="BM916" s="51"/>
      <c r="BN916" s="72"/>
      <c r="BO916" s="34"/>
    </row>
    <row r="917" spans="1:67" x14ac:dyDescent="0.3">
      <c r="A917" s="32"/>
      <c r="B917" s="34"/>
      <c r="C917" s="51"/>
      <c r="D917" s="51"/>
      <c r="E917" s="34"/>
      <c r="F917" s="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8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71"/>
      <c r="BI917" s="71"/>
      <c r="BJ917" s="77"/>
      <c r="BK917" s="38"/>
      <c r="BL917" s="34"/>
      <c r="BM917" s="51"/>
      <c r="BN917" s="72"/>
      <c r="BO917" s="34"/>
    </row>
    <row r="918" spans="1:67" x14ac:dyDescent="0.3">
      <c r="A918" s="32"/>
      <c r="B918" s="34"/>
      <c r="C918" s="51"/>
      <c r="D918" s="51"/>
      <c r="E918" s="34"/>
      <c r="F918" s="8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8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71"/>
      <c r="BI918" s="71"/>
      <c r="BJ918" s="77"/>
      <c r="BK918" s="38"/>
      <c r="BL918" s="34"/>
      <c r="BM918" s="51"/>
      <c r="BN918" s="72"/>
      <c r="BO918" s="34"/>
    </row>
    <row r="919" spans="1:67" x14ac:dyDescent="0.3">
      <c r="A919" s="32"/>
      <c r="B919" s="34"/>
      <c r="C919" s="51"/>
      <c r="D919" s="51"/>
      <c r="E919" s="34"/>
      <c r="F919" s="8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8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71"/>
      <c r="BI919" s="71"/>
      <c r="BJ919" s="77"/>
      <c r="BK919" s="38"/>
      <c r="BL919" s="34"/>
      <c r="BM919" s="51"/>
      <c r="BN919" s="72"/>
      <c r="BO919" s="34"/>
    </row>
    <row r="920" spans="1:67" x14ac:dyDescent="0.3">
      <c r="A920" s="32"/>
      <c r="B920" s="34"/>
      <c r="C920" s="51"/>
      <c r="D920" s="51"/>
      <c r="E920" s="34"/>
      <c r="F920" s="8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8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71"/>
      <c r="BI920" s="71"/>
      <c r="BJ920" s="77"/>
      <c r="BK920" s="38"/>
      <c r="BL920" s="34"/>
      <c r="BM920" s="51"/>
      <c r="BN920" s="72"/>
      <c r="BO920" s="34"/>
    </row>
    <row r="921" spans="1:67" x14ac:dyDescent="0.3">
      <c r="A921" s="32"/>
      <c r="B921" s="34"/>
      <c r="C921" s="51"/>
      <c r="D921" s="51"/>
      <c r="E921" s="34"/>
      <c r="F921" s="8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8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71"/>
      <c r="BI921" s="71"/>
      <c r="BJ921" s="77"/>
      <c r="BK921" s="38"/>
      <c r="BL921" s="34"/>
      <c r="BM921" s="51"/>
      <c r="BN921" s="72"/>
      <c r="BO921" s="34"/>
    </row>
    <row r="922" spans="1:67" x14ac:dyDescent="0.3">
      <c r="A922" s="32"/>
      <c r="B922" s="34"/>
      <c r="C922" s="51"/>
      <c r="D922" s="51"/>
      <c r="E922" s="34"/>
      <c r="F922" s="8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8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71"/>
      <c r="BI922" s="71"/>
      <c r="BJ922" s="77"/>
      <c r="BK922" s="38"/>
      <c r="BL922" s="34"/>
      <c r="BM922" s="51"/>
      <c r="BN922" s="72"/>
      <c r="BO922" s="34"/>
    </row>
    <row r="923" spans="1:67" x14ac:dyDescent="0.3">
      <c r="A923" s="32"/>
      <c r="B923" s="34"/>
      <c r="C923" s="51"/>
      <c r="D923" s="51"/>
      <c r="E923" s="34"/>
      <c r="F923" s="8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8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71"/>
      <c r="BI923" s="71"/>
      <c r="BJ923" s="77"/>
      <c r="BK923" s="38"/>
      <c r="BL923" s="34"/>
      <c r="BM923" s="51"/>
      <c r="BN923" s="72"/>
      <c r="BO923" s="34"/>
    </row>
    <row r="924" spans="1:67" x14ac:dyDescent="0.3">
      <c r="A924" s="32"/>
      <c r="B924" s="34"/>
      <c r="C924" s="51"/>
      <c r="D924" s="51"/>
      <c r="E924" s="34"/>
      <c r="F924" s="8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8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71"/>
      <c r="BI924" s="71"/>
      <c r="BJ924" s="77"/>
      <c r="BK924" s="38"/>
      <c r="BL924" s="34"/>
      <c r="BM924" s="51"/>
      <c r="BN924" s="72"/>
      <c r="BO924" s="34"/>
    </row>
    <row r="925" spans="1:67" x14ac:dyDescent="0.3">
      <c r="A925" s="32"/>
      <c r="B925" s="34"/>
      <c r="C925" s="51"/>
      <c r="D925" s="51"/>
      <c r="E925" s="34"/>
      <c r="F925" s="8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8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71"/>
      <c r="BI925" s="71"/>
      <c r="BJ925" s="77"/>
      <c r="BK925" s="38"/>
      <c r="BL925" s="34"/>
      <c r="BM925" s="51"/>
      <c r="BN925" s="72"/>
      <c r="BO925" s="34"/>
    </row>
    <row r="926" spans="1:67" x14ac:dyDescent="0.3">
      <c r="A926" s="32"/>
      <c r="B926" s="34"/>
      <c r="C926" s="51"/>
      <c r="D926" s="51"/>
      <c r="E926" s="34"/>
      <c r="F926" s="8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8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71"/>
      <c r="BI926" s="71"/>
      <c r="BJ926" s="77"/>
      <c r="BK926" s="38"/>
      <c r="BL926" s="34"/>
      <c r="BM926" s="51"/>
      <c r="BN926" s="72"/>
      <c r="BO926" s="34"/>
    </row>
    <row r="927" spans="1:67" x14ac:dyDescent="0.3">
      <c r="A927" s="32"/>
      <c r="B927" s="34"/>
      <c r="C927" s="51"/>
      <c r="D927" s="51"/>
      <c r="E927" s="34"/>
      <c r="F927" s="8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8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71"/>
      <c r="BI927" s="71"/>
      <c r="BJ927" s="77"/>
      <c r="BK927" s="38"/>
      <c r="BL927" s="34"/>
      <c r="BM927" s="51"/>
      <c r="BN927" s="72"/>
      <c r="BO927" s="34"/>
    </row>
    <row r="928" spans="1:67" x14ac:dyDescent="0.3">
      <c r="A928" s="32"/>
      <c r="B928" s="34"/>
      <c r="C928" s="51"/>
      <c r="D928" s="51"/>
      <c r="E928" s="34"/>
      <c r="F928" s="8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8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71"/>
      <c r="BI928" s="71"/>
      <c r="BJ928" s="77"/>
      <c r="BK928" s="38"/>
      <c r="BL928" s="34"/>
      <c r="BM928" s="51"/>
      <c r="BN928" s="72"/>
      <c r="BO928" s="34"/>
    </row>
    <row r="929" spans="1:67" x14ac:dyDescent="0.3">
      <c r="A929" s="32"/>
      <c r="B929" s="34"/>
      <c r="C929" s="51"/>
      <c r="D929" s="51"/>
      <c r="E929" s="34"/>
      <c r="F929" s="8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8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71"/>
      <c r="BI929" s="71"/>
      <c r="BJ929" s="77"/>
      <c r="BK929" s="38"/>
      <c r="BL929" s="34"/>
      <c r="BM929" s="51"/>
      <c r="BN929" s="72"/>
      <c r="BO929" s="34"/>
    </row>
    <row r="930" spans="1:67" x14ac:dyDescent="0.3">
      <c r="A930" s="32"/>
      <c r="B930" s="34"/>
      <c r="C930" s="51"/>
      <c r="D930" s="51"/>
      <c r="E930" s="34"/>
      <c r="F930" s="8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8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71"/>
      <c r="BI930" s="71"/>
      <c r="BJ930" s="77"/>
      <c r="BK930" s="38"/>
      <c r="BL930" s="34"/>
      <c r="BM930" s="51"/>
      <c r="BN930" s="72"/>
      <c r="BO930" s="34"/>
    </row>
    <row r="931" spans="1:67" x14ac:dyDescent="0.3">
      <c r="A931" s="32"/>
      <c r="B931" s="34"/>
      <c r="C931" s="51"/>
      <c r="D931" s="51"/>
      <c r="E931" s="34"/>
      <c r="F931" s="8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8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71"/>
      <c r="BI931" s="71"/>
      <c r="BJ931" s="77"/>
      <c r="BK931" s="38"/>
      <c r="BL931" s="34"/>
      <c r="BM931" s="51"/>
      <c r="BN931" s="72"/>
      <c r="BO931" s="34"/>
    </row>
    <row r="932" spans="1:67" x14ac:dyDescent="0.3">
      <c r="A932" s="32"/>
      <c r="B932" s="34"/>
      <c r="C932" s="51"/>
      <c r="D932" s="51"/>
      <c r="E932" s="34"/>
      <c r="F932" s="8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8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71"/>
      <c r="BI932" s="71"/>
      <c r="BJ932" s="77"/>
      <c r="BK932" s="38"/>
      <c r="BL932" s="34"/>
      <c r="BM932" s="51"/>
      <c r="BN932" s="72"/>
      <c r="BO932" s="34"/>
    </row>
    <row r="933" spans="1:67" x14ac:dyDescent="0.3">
      <c r="A933" s="32"/>
      <c r="B933" s="34"/>
      <c r="C933" s="51"/>
      <c r="D933" s="51"/>
      <c r="E933" s="34"/>
      <c r="F933" s="8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8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71"/>
      <c r="BI933" s="71"/>
      <c r="BJ933" s="77"/>
      <c r="BK933" s="38"/>
      <c r="BL933" s="34"/>
      <c r="BM933" s="51"/>
      <c r="BN933" s="72"/>
      <c r="BO933" s="34"/>
    </row>
    <row r="934" spans="1:67" x14ac:dyDescent="0.3">
      <c r="A934" s="32"/>
      <c r="B934" s="34"/>
      <c r="C934" s="51"/>
      <c r="D934" s="51"/>
      <c r="E934" s="34"/>
      <c r="F934" s="8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8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71"/>
      <c r="BI934" s="71"/>
      <c r="BJ934" s="77"/>
      <c r="BK934" s="38"/>
      <c r="BL934" s="34"/>
      <c r="BM934" s="51"/>
      <c r="BN934" s="72"/>
      <c r="BO934" s="34"/>
    </row>
    <row r="935" spans="1:67" x14ac:dyDescent="0.3">
      <c r="A935" s="32"/>
      <c r="B935" s="34"/>
      <c r="C935" s="51"/>
      <c r="D935" s="51"/>
      <c r="E935" s="34"/>
      <c r="F935" s="8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8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71"/>
      <c r="BI935" s="71"/>
      <c r="BJ935" s="77"/>
      <c r="BK935" s="38"/>
      <c r="BL935" s="34"/>
      <c r="BM935" s="51"/>
      <c r="BN935" s="72"/>
      <c r="BO935" s="34"/>
    </row>
    <row r="936" spans="1:67" x14ac:dyDescent="0.3">
      <c r="A936" s="32"/>
      <c r="B936" s="34"/>
      <c r="C936" s="51"/>
      <c r="D936" s="51"/>
      <c r="E936" s="34"/>
      <c r="F936" s="8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8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71"/>
      <c r="BI936" s="71"/>
      <c r="BJ936" s="77"/>
      <c r="BK936" s="38"/>
      <c r="BL936" s="34"/>
      <c r="BM936" s="51"/>
      <c r="BN936" s="72"/>
      <c r="BO936" s="34"/>
    </row>
    <row r="937" spans="1:67" x14ac:dyDescent="0.3">
      <c r="A937" s="32"/>
      <c r="B937" s="34"/>
      <c r="C937" s="51"/>
      <c r="D937" s="51"/>
      <c r="E937" s="34"/>
      <c r="F937" s="8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8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71"/>
      <c r="BI937" s="71"/>
      <c r="BJ937" s="77"/>
      <c r="BK937" s="38"/>
      <c r="BL937" s="34"/>
      <c r="BM937" s="51"/>
      <c r="BN937" s="72"/>
      <c r="BO937" s="34"/>
    </row>
    <row r="938" spans="1:67" x14ac:dyDescent="0.3">
      <c r="A938" s="32"/>
      <c r="B938" s="34"/>
      <c r="C938" s="51"/>
      <c r="D938" s="51"/>
      <c r="E938" s="34"/>
      <c r="F938" s="8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8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71"/>
      <c r="BI938" s="71"/>
      <c r="BJ938" s="77"/>
      <c r="BK938" s="38"/>
      <c r="BL938" s="34"/>
      <c r="BM938" s="51"/>
      <c r="BN938" s="72"/>
      <c r="BO938" s="34"/>
    </row>
    <row r="939" spans="1:67" x14ac:dyDescent="0.3">
      <c r="A939" s="32"/>
      <c r="B939" s="34"/>
      <c r="C939" s="51"/>
      <c r="D939" s="51"/>
      <c r="E939" s="34"/>
      <c r="F939" s="8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8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71"/>
      <c r="BI939" s="71"/>
      <c r="BJ939" s="77"/>
      <c r="BK939" s="38"/>
      <c r="BL939" s="34"/>
      <c r="BM939" s="51"/>
      <c r="BN939" s="72"/>
      <c r="BO939" s="34"/>
    </row>
    <row r="940" spans="1:67" x14ac:dyDescent="0.3">
      <c r="A940" s="32"/>
      <c r="B940" s="34"/>
      <c r="C940" s="51"/>
      <c r="D940" s="51"/>
      <c r="E940" s="34"/>
      <c r="F940" s="8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8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71"/>
      <c r="BI940" s="71"/>
      <c r="BJ940" s="77"/>
      <c r="BK940" s="38"/>
      <c r="BL940" s="34"/>
      <c r="BM940" s="51"/>
      <c r="BN940" s="72"/>
      <c r="BO940" s="34"/>
    </row>
    <row r="941" spans="1:67" x14ac:dyDescent="0.3">
      <c r="A941" s="32"/>
      <c r="B941" s="34"/>
      <c r="C941" s="51"/>
      <c r="D941" s="51"/>
      <c r="E941" s="34"/>
      <c r="F941" s="8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8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71"/>
      <c r="BI941" s="71"/>
      <c r="BJ941" s="77"/>
      <c r="BK941" s="38"/>
      <c r="BL941" s="34"/>
      <c r="BM941" s="51"/>
      <c r="BN941" s="72"/>
      <c r="BO941" s="34"/>
    </row>
    <row r="942" spans="1:67" x14ac:dyDescent="0.3">
      <c r="A942" s="32"/>
      <c r="B942" s="34"/>
      <c r="C942" s="51"/>
      <c r="D942" s="51"/>
      <c r="E942" s="34"/>
      <c r="F942" s="8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8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71"/>
      <c r="BI942" s="71"/>
      <c r="BJ942" s="77"/>
      <c r="BK942" s="38"/>
      <c r="BL942" s="34"/>
      <c r="BM942" s="51"/>
      <c r="BN942" s="72"/>
      <c r="BO942" s="34"/>
    </row>
    <row r="943" spans="1:67" x14ac:dyDescent="0.3">
      <c r="A943" s="32"/>
      <c r="B943" s="34"/>
      <c r="C943" s="51"/>
      <c r="D943" s="51"/>
      <c r="E943" s="34"/>
      <c r="F943" s="8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8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71"/>
      <c r="BI943" s="71"/>
      <c r="BJ943" s="77"/>
      <c r="BK943" s="38"/>
      <c r="BL943" s="34"/>
      <c r="BM943" s="51"/>
      <c r="BN943" s="72"/>
      <c r="BO943" s="34"/>
    </row>
    <row r="944" spans="1:67" x14ac:dyDescent="0.3">
      <c r="A944" s="32"/>
      <c r="B944" s="34"/>
      <c r="C944" s="51"/>
      <c r="D944" s="51"/>
      <c r="E944" s="34"/>
      <c r="F944" s="8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8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71"/>
      <c r="BI944" s="71"/>
      <c r="BJ944" s="77"/>
      <c r="BK944" s="38"/>
      <c r="BL944" s="34"/>
      <c r="BM944" s="51"/>
      <c r="BN944" s="72"/>
      <c r="BO944" s="34"/>
    </row>
    <row r="945" spans="1:67" x14ac:dyDescent="0.3">
      <c r="A945" s="32"/>
      <c r="B945" s="34"/>
      <c r="C945" s="51"/>
      <c r="D945" s="51"/>
      <c r="E945" s="34"/>
      <c r="F945" s="8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8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71"/>
      <c r="BI945" s="71"/>
      <c r="BJ945" s="77"/>
      <c r="BK945" s="38"/>
      <c r="BL945" s="34"/>
      <c r="BM945" s="51"/>
      <c r="BN945" s="72"/>
      <c r="BO945" s="34"/>
    </row>
    <row r="946" spans="1:67" x14ac:dyDescent="0.3">
      <c r="A946" s="32"/>
      <c r="B946" s="34"/>
      <c r="C946" s="51"/>
      <c r="D946" s="51"/>
      <c r="E946" s="34"/>
      <c r="F946" s="8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8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71"/>
      <c r="BI946" s="71"/>
      <c r="BJ946" s="77"/>
      <c r="BK946" s="38"/>
      <c r="BL946" s="34"/>
      <c r="BM946" s="51"/>
      <c r="BN946" s="72"/>
      <c r="BO946" s="34"/>
    </row>
    <row r="947" spans="1:67" x14ac:dyDescent="0.3">
      <c r="A947" s="32"/>
      <c r="B947" s="34"/>
      <c r="C947" s="51"/>
      <c r="D947" s="51"/>
      <c r="E947" s="34"/>
      <c r="F947" s="8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8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71"/>
      <c r="BI947" s="71"/>
      <c r="BJ947" s="77"/>
      <c r="BK947" s="38"/>
      <c r="BL947" s="34"/>
      <c r="BM947" s="51"/>
      <c r="BN947" s="72"/>
      <c r="BO947" s="34"/>
    </row>
    <row r="948" spans="1:67" x14ac:dyDescent="0.3">
      <c r="A948" s="32"/>
      <c r="B948" s="34"/>
      <c r="C948" s="51"/>
      <c r="D948" s="51"/>
      <c r="E948" s="34"/>
      <c r="F948" s="8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8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71"/>
      <c r="BI948" s="71"/>
      <c r="BJ948" s="77"/>
      <c r="BK948" s="38"/>
      <c r="BL948" s="34"/>
      <c r="BM948" s="51"/>
      <c r="BN948" s="72"/>
      <c r="BO948" s="34"/>
    </row>
    <row r="949" spans="1:67" x14ac:dyDescent="0.3">
      <c r="A949" s="32"/>
      <c r="B949" s="34"/>
      <c r="C949" s="51"/>
      <c r="D949" s="51"/>
      <c r="E949" s="34"/>
      <c r="F949" s="8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8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71"/>
      <c r="BI949" s="71"/>
      <c r="BJ949" s="77"/>
      <c r="BK949" s="38"/>
      <c r="BL949" s="34"/>
      <c r="BM949" s="51"/>
      <c r="BN949" s="72"/>
      <c r="BO949" s="34"/>
    </row>
    <row r="950" spans="1:67" x14ac:dyDescent="0.3">
      <c r="A950" s="32"/>
      <c r="B950" s="34"/>
      <c r="C950" s="51"/>
      <c r="D950" s="51"/>
      <c r="E950" s="34"/>
      <c r="F950" s="8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8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71"/>
      <c r="BI950" s="71"/>
      <c r="BJ950" s="77"/>
      <c r="BK950" s="38"/>
      <c r="BL950" s="34"/>
      <c r="BM950" s="51"/>
      <c r="BN950" s="72"/>
      <c r="BO950" s="34"/>
    </row>
    <row r="951" spans="1:67" x14ac:dyDescent="0.3">
      <c r="A951" s="32"/>
      <c r="B951" s="34"/>
      <c r="C951" s="51"/>
      <c r="D951" s="51"/>
      <c r="E951" s="34"/>
      <c r="F951" s="8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8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71"/>
      <c r="BI951" s="71"/>
      <c r="BJ951" s="77"/>
      <c r="BK951" s="38"/>
      <c r="BL951" s="34"/>
      <c r="BM951" s="51"/>
      <c r="BN951" s="72"/>
      <c r="BO951" s="34"/>
    </row>
    <row r="952" spans="1:67" x14ac:dyDescent="0.3">
      <c r="A952" s="32"/>
      <c r="B952" s="34"/>
      <c r="C952" s="51"/>
      <c r="D952" s="51"/>
      <c r="E952" s="34"/>
      <c r="F952" s="8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8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71"/>
      <c r="BI952" s="71"/>
      <c r="BJ952" s="77"/>
      <c r="BK952" s="38"/>
      <c r="BL952" s="34"/>
      <c r="BM952" s="51"/>
      <c r="BN952" s="72"/>
      <c r="BO952" s="34"/>
    </row>
    <row r="953" spans="1:67" x14ac:dyDescent="0.3">
      <c r="A953" s="32"/>
      <c r="B953" s="34"/>
      <c r="C953" s="51"/>
      <c r="D953" s="51"/>
      <c r="E953" s="34"/>
      <c r="F953" s="8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8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71"/>
      <c r="BI953" s="71"/>
      <c r="BJ953" s="77"/>
      <c r="BK953" s="38"/>
      <c r="BL953" s="34"/>
      <c r="BM953" s="51"/>
      <c r="BN953" s="72"/>
      <c r="BO953" s="34"/>
    </row>
    <row r="954" spans="1:67" x14ac:dyDescent="0.3">
      <c r="A954" s="32"/>
      <c r="B954" s="34"/>
      <c r="C954" s="51"/>
      <c r="D954" s="51"/>
      <c r="E954" s="34"/>
      <c r="F954" s="8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8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71"/>
      <c r="BI954" s="71"/>
      <c r="BJ954" s="77"/>
      <c r="BK954" s="38"/>
      <c r="BL954" s="34"/>
      <c r="BM954" s="51"/>
      <c r="BN954" s="72"/>
      <c r="BO954" s="34"/>
    </row>
    <row r="955" spans="1:67" x14ac:dyDescent="0.3">
      <c r="A955" s="32"/>
      <c r="B955" s="34"/>
      <c r="C955" s="51"/>
      <c r="D955" s="51"/>
      <c r="E955" s="34"/>
      <c r="F955" s="8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8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71"/>
      <c r="BI955" s="71"/>
      <c r="BJ955" s="77"/>
      <c r="BK955" s="38"/>
      <c r="BL955" s="34"/>
      <c r="BM955" s="51"/>
      <c r="BN955" s="72"/>
      <c r="BO955" s="34"/>
    </row>
    <row r="956" spans="1:67" x14ac:dyDescent="0.3">
      <c r="A956" s="32"/>
      <c r="B956" s="34"/>
      <c r="C956" s="51"/>
      <c r="D956" s="51"/>
      <c r="E956" s="34"/>
      <c r="F956" s="8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8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71"/>
      <c r="BI956" s="71"/>
      <c r="BJ956" s="77"/>
      <c r="BK956" s="38"/>
      <c r="BL956" s="34"/>
      <c r="BM956" s="51"/>
      <c r="BN956" s="72"/>
      <c r="BO956" s="34"/>
    </row>
    <row r="957" spans="1:67" x14ac:dyDescent="0.3">
      <c r="A957" s="32"/>
      <c r="B957" s="34"/>
      <c r="C957" s="51"/>
      <c r="D957" s="51"/>
      <c r="E957" s="34"/>
      <c r="F957" s="8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8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71"/>
      <c r="BI957" s="71"/>
      <c r="BJ957" s="77"/>
      <c r="BK957" s="38"/>
      <c r="BL957" s="34"/>
      <c r="BM957" s="51"/>
      <c r="BN957" s="72"/>
      <c r="BO957" s="34"/>
    </row>
    <row r="958" spans="1:67" x14ac:dyDescent="0.3">
      <c r="A958" s="32"/>
      <c r="B958" s="34"/>
      <c r="C958" s="51"/>
      <c r="D958" s="51"/>
      <c r="E958" s="34"/>
      <c r="F958" s="8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8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71"/>
      <c r="BI958" s="71"/>
      <c r="BJ958" s="77"/>
      <c r="BK958" s="38"/>
      <c r="BL958" s="34"/>
      <c r="BM958" s="51"/>
      <c r="BN958" s="72"/>
      <c r="BO958" s="34"/>
    </row>
    <row r="959" spans="1:67" x14ac:dyDescent="0.3">
      <c r="A959" s="32"/>
      <c r="B959" s="34"/>
      <c r="C959" s="51"/>
      <c r="D959" s="51"/>
      <c r="E959" s="34"/>
      <c r="F959" s="8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8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71"/>
      <c r="BI959" s="71"/>
      <c r="BJ959" s="77"/>
      <c r="BK959" s="38"/>
      <c r="BL959" s="34"/>
      <c r="BM959" s="51"/>
      <c r="BN959" s="72"/>
      <c r="BO959" s="34"/>
    </row>
    <row r="960" spans="1:67" x14ac:dyDescent="0.3">
      <c r="A960" s="32"/>
      <c r="B960" s="34"/>
      <c r="C960" s="51"/>
      <c r="D960" s="51"/>
      <c r="E960" s="34"/>
      <c r="F960" s="8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8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71"/>
      <c r="BI960" s="71"/>
      <c r="BJ960" s="77"/>
      <c r="BK960" s="38"/>
      <c r="BL960" s="34"/>
      <c r="BM960" s="51"/>
      <c r="BN960" s="72"/>
      <c r="BO960" s="34"/>
    </row>
    <row r="961" spans="1:67" x14ac:dyDescent="0.3">
      <c r="A961" s="32"/>
      <c r="B961" s="34"/>
      <c r="C961" s="51"/>
      <c r="D961" s="51"/>
      <c r="E961" s="34"/>
      <c r="F961" s="8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8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71"/>
      <c r="BI961" s="71"/>
      <c r="BJ961" s="77"/>
      <c r="BK961" s="38"/>
      <c r="BL961" s="34"/>
      <c r="BM961" s="51"/>
      <c r="BN961" s="72"/>
      <c r="BO961" s="34"/>
    </row>
    <row r="962" spans="1:67" x14ac:dyDescent="0.3">
      <c r="A962" s="32"/>
      <c r="B962" s="34"/>
      <c r="C962" s="51"/>
      <c r="D962" s="51"/>
      <c r="E962" s="34"/>
      <c r="F962" s="8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8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71"/>
      <c r="BI962" s="71"/>
      <c r="BJ962" s="77"/>
      <c r="BK962" s="38"/>
      <c r="BL962" s="34"/>
      <c r="BM962" s="51"/>
      <c r="BN962" s="72"/>
      <c r="BO962" s="34"/>
    </row>
    <row r="963" spans="1:67" x14ac:dyDescent="0.3">
      <c r="A963" s="32"/>
      <c r="B963" s="34"/>
      <c r="C963" s="51"/>
      <c r="D963" s="51"/>
      <c r="E963" s="34"/>
      <c r="F963" s="8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8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71"/>
      <c r="BI963" s="71"/>
      <c r="BJ963" s="77"/>
      <c r="BK963" s="38"/>
      <c r="BL963" s="34"/>
      <c r="BM963" s="51"/>
      <c r="BN963" s="72"/>
      <c r="BO963" s="34"/>
    </row>
    <row r="964" spans="1:67" x14ac:dyDescent="0.3">
      <c r="A964" s="32"/>
      <c r="B964" s="34"/>
      <c r="C964" s="51"/>
      <c r="D964" s="51"/>
      <c r="E964" s="34"/>
      <c r="F964" s="8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8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71"/>
      <c r="BI964" s="71"/>
      <c r="BJ964" s="77"/>
      <c r="BK964" s="38"/>
      <c r="BL964" s="34"/>
      <c r="BM964" s="51"/>
      <c r="BN964" s="72"/>
      <c r="BO964" s="34"/>
    </row>
    <row r="965" spans="1:67" x14ac:dyDescent="0.3">
      <c r="A965" s="32"/>
      <c r="B965" s="34"/>
      <c r="C965" s="51"/>
      <c r="D965" s="51"/>
      <c r="E965" s="34"/>
      <c r="F965" s="8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8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71"/>
      <c r="BI965" s="71"/>
      <c r="BJ965" s="77"/>
      <c r="BK965" s="38"/>
      <c r="BL965" s="34"/>
      <c r="BM965" s="51"/>
      <c r="BN965" s="72"/>
      <c r="BO965" s="34"/>
    </row>
    <row r="966" spans="1:67" x14ac:dyDescent="0.3">
      <c r="A966" s="32"/>
      <c r="B966" s="34"/>
      <c r="C966" s="51"/>
      <c r="D966" s="51"/>
      <c r="E966" s="34"/>
      <c r="F966" s="8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8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71"/>
      <c r="BI966" s="71"/>
      <c r="BJ966" s="77"/>
      <c r="BK966" s="38"/>
      <c r="BL966" s="34"/>
      <c r="BM966" s="51"/>
      <c r="BN966" s="72"/>
      <c r="BO966" s="34"/>
    </row>
    <row r="967" spans="1:67" x14ac:dyDescent="0.3">
      <c r="A967" s="32"/>
      <c r="B967" s="34"/>
      <c r="C967" s="51"/>
      <c r="D967" s="51"/>
      <c r="E967" s="34"/>
      <c r="F967" s="8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8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71"/>
      <c r="BI967" s="71"/>
      <c r="BJ967" s="77"/>
      <c r="BK967" s="38"/>
      <c r="BL967" s="34"/>
      <c r="BM967" s="51"/>
      <c r="BN967" s="72"/>
      <c r="BO967" s="34"/>
    </row>
    <row r="968" spans="1:67" x14ac:dyDescent="0.3">
      <c r="A968" s="32"/>
      <c r="B968" s="34"/>
      <c r="C968" s="51"/>
      <c r="D968" s="51"/>
      <c r="E968" s="34"/>
      <c r="F968" s="8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8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71"/>
      <c r="BI968" s="71"/>
      <c r="BJ968" s="77"/>
      <c r="BK968" s="38"/>
      <c r="BL968" s="34"/>
      <c r="BM968" s="51"/>
      <c r="BN968" s="72"/>
      <c r="BO968" s="34"/>
    </row>
    <row r="969" spans="1:67" x14ac:dyDescent="0.3">
      <c r="A969" s="32"/>
      <c r="B969" s="34"/>
      <c r="C969" s="51"/>
      <c r="D969" s="51"/>
      <c r="E969" s="34"/>
      <c r="F969" s="8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8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71"/>
      <c r="BI969" s="71"/>
      <c r="BJ969" s="77"/>
      <c r="BK969" s="38"/>
      <c r="BL969" s="34"/>
      <c r="BM969" s="51"/>
      <c r="BN969" s="72"/>
      <c r="BO969" s="34"/>
    </row>
    <row r="970" spans="1:67" x14ac:dyDescent="0.3">
      <c r="A970" s="32"/>
      <c r="B970" s="34"/>
      <c r="C970" s="51"/>
      <c r="D970" s="51"/>
      <c r="E970" s="34"/>
      <c r="F970" s="8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8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71"/>
      <c r="BI970" s="71"/>
      <c r="BJ970" s="77"/>
      <c r="BK970" s="38"/>
      <c r="BL970" s="34"/>
      <c r="BM970" s="51"/>
      <c r="BN970" s="72"/>
      <c r="BO970" s="34"/>
    </row>
    <row r="971" spans="1:67" x14ac:dyDescent="0.3">
      <c r="A971" s="32"/>
      <c r="B971" s="34"/>
      <c r="C971" s="51"/>
      <c r="D971" s="51"/>
      <c r="E971" s="34"/>
      <c r="F971" s="8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8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71"/>
      <c r="BI971" s="71"/>
      <c r="BJ971" s="77"/>
      <c r="BK971" s="38"/>
      <c r="BL971" s="34"/>
      <c r="BM971" s="51"/>
      <c r="BN971" s="72"/>
      <c r="BO971" s="34"/>
    </row>
    <row r="972" spans="1:67" x14ac:dyDescent="0.3">
      <c r="A972" s="32"/>
      <c r="B972" s="34"/>
      <c r="C972" s="51"/>
      <c r="D972" s="51"/>
      <c r="E972" s="34"/>
      <c r="F972" s="8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8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71"/>
      <c r="BI972" s="71"/>
      <c r="BJ972" s="77"/>
      <c r="BK972" s="38"/>
      <c r="BL972" s="34"/>
      <c r="BM972" s="51"/>
      <c r="BN972" s="72"/>
      <c r="BO972" s="34"/>
    </row>
    <row r="973" spans="1:67" x14ac:dyDescent="0.3">
      <c r="A973" s="32"/>
      <c r="B973" s="34"/>
      <c r="C973" s="51"/>
      <c r="D973" s="51"/>
      <c r="E973" s="34"/>
      <c r="F973" s="8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8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71"/>
      <c r="BI973" s="71"/>
      <c r="BJ973" s="77"/>
      <c r="BK973" s="38"/>
      <c r="BL973" s="34"/>
      <c r="BM973" s="51"/>
      <c r="BN973" s="72"/>
      <c r="BO973" s="34"/>
    </row>
    <row r="974" spans="1:67" x14ac:dyDescent="0.3">
      <c r="A974" s="32"/>
      <c r="B974" s="34"/>
      <c r="C974" s="51"/>
      <c r="D974" s="51"/>
      <c r="E974" s="34"/>
      <c r="F974" s="8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8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71"/>
      <c r="BI974" s="71"/>
      <c r="BJ974" s="77"/>
      <c r="BK974" s="38"/>
      <c r="BL974" s="34"/>
      <c r="BM974" s="51"/>
      <c r="BN974" s="72"/>
      <c r="BO974" s="34"/>
    </row>
    <row r="975" spans="1:67" x14ac:dyDescent="0.3">
      <c r="A975" s="32"/>
      <c r="B975" s="34"/>
      <c r="C975" s="51"/>
      <c r="D975" s="51"/>
      <c r="E975" s="34"/>
      <c r="F975" s="8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8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71"/>
      <c r="BI975" s="71"/>
      <c r="BJ975" s="77"/>
      <c r="BK975" s="38"/>
      <c r="BL975" s="34"/>
      <c r="BM975" s="51"/>
      <c r="BN975" s="72"/>
      <c r="BO975" s="34"/>
    </row>
    <row r="976" spans="1:67" x14ac:dyDescent="0.3">
      <c r="A976" s="32"/>
      <c r="B976" s="34"/>
      <c r="C976" s="51"/>
      <c r="D976" s="51"/>
      <c r="E976" s="34"/>
      <c r="F976" s="8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8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71"/>
      <c r="BI976" s="71"/>
      <c r="BJ976" s="77"/>
      <c r="BK976" s="38"/>
      <c r="BL976" s="34"/>
      <c r="BM976" s="51"/>
      <c r="BN976" s="72"/>
      <c r="BO976" s="34"/>
    </row>
    <row r="977" spans="1:67" x14ac:dyDescent="0.3">
      <c r="A977" s="32"/>
      <c r="B977" s="34"/>
      <c r="C977" s="51"/>
      <c r="D977" s="51"/>
      <c r="E977" s="34"/>
      <c r="F977" s="8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8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71"/>
      <c r="BI977" s="71"/>
      <c r="BJ977" s="77"/>
      <c r="BK977" s="38"/>
      <c r="BL977" s="34"/>
      <c r="BM977" s="51"/>
      <c r="BN977" s="72"/>
      <c r="BO977" s="34"/>
    </row>
    <row r="978" spans="1:67" x14ac:dyDescent="0.3">
      <c r="A978" s="32"/>
      <c r="B978" s="34"/>
      <c r="C978" s="51"/>
      <c r="D978" s="51"/>
      <c r="E978" s="34"/>
      <c r="F978" s="8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8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71"/>
      <c r="BI978" s="71"/>
      <c r="BJ978" s="77"/>
      <c r="BK978" s="38"/>
      <c r="BL978" s="34"/>
      <c r="BM978" s="51"/>
      <c r="BN978" s="72"/>
      <c r="BO978" s="34"/>
    </row>
    <row r="979" spans="1:67" x14ac:dyDescent="0.3">
      <c r="A979" s="32"/>
      <c r="B979" s="34"/>
      <c r="C979" s="51"/>
      <c r="D979" s="51"/>
      <c r="E979" s="34"/>
      <c r="F979" s="8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8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71"/>
      <c r="BI979" s="71"/>
      <c r="BJ979" s="77"/>
      <c r="BK979" s="38"/>
      <c r="BL979" s="34"/>
      <c r="BM979" s="51"/>
      <c r="BN979" s="72"/>
      <c r="BO979" s="34"/>
    </row>
    <row r="980" spans="1:67" x14ac:dyDescent="0.3">
      <c r="A980" s="32"/>
      <c r="B980" s="34"/>
      <c r="C980" s="51"/>
      <c r="D980" s="51"/>
      <c r="E980" s="34"/>
      <c r="F980" s="8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8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71"/>
      <c r="BI980" s="71"/>
      <c r="BJ980" s="77"/>
      <c r="BK980" s="38"/>
      <c r="BL980" s="34"/>
      <c r="BM980" s="51"/>
      <c r="BN980" s="72"/>
      <c r="BO980" s="34"/>
    </row>
    <row r="981" spans="1:67" x14ac:dyDescent="0.3">
      <c r="A981" s="32"/>
      <c r="B981" s="34"/>
      <c r="C981" s="51"/>
      <c r="D981" s="51"/>
      <c r="E981" s="34"/>
      <c r="F981" s="8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8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71"/>
      <c r="BI981" s="71"/>
      <c r="BJ981" s="77"/>
      <c r="BK981" s="38"/>
      <c r="BL981" s="34"/>
      <c r="BM981" s="51"/>
      <c r="BN981" s="72"/>
      <c r="BO981" s="34"/>
    </row>
    <row r="982" spans="1:67" x14ac:dyDescent="0.3">
      <c r="A982" s="32"/>
      <c r="B982" s="34"/>
      <c r="C982" s="51"/>
      <c r="D982" s="51"/>
      <c r="E982" s="34"/>
      <c r="F982" s="8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8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71"/>
      <c r="BI982" s="71"/>
      <c r="BJ982" s="77"/>
      <c r="BK982" s="38"/>
      <c r="BL982" s="34"/>
      <c r="BM982" s="51"/>
      <c r="BN982" s="72"/>
      <c r="BO982" s="34"/>
    </row>
    <row r="983" spans="1:67" x14ac:dyDescent="0.3">
      <c r="A983" s="32"/>
      <c r="B983" s="34"/>
      <c r="C983" s="51"/>
      <c r="D983" s="51"/>
      <c r="E983" s="34"/>
      <c r="F983" s="8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8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71"/>
      <c r="BI983" s="71"/>
      <c r="BJ983" s="77"/>
      <c r="BK983" s="38"/>
      <c r="BL983" s="34"/>
      <c r="BM983" s="51"/>
      <c r="BN983" s="72"/>
      <c r="BO983" s="34"/>
    </row>
    <row r="984" spans="1:67" x14ac:dyDescent="0.3">
      <c r="A984" s="32"/>
      <c r="B984" s="34"/>
      <c r="C984" s="51"/>
      <c r="D984" s="51"/>
      <c r="E984" s="34"/>
      <c r="F984" s="8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8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71"/>
      <c r="BI984" s="71"/>
      <c r="BJ984" s="77"/>
      <c r="BK984" s="38"/>
      <c r="BL984" s="34"/>
      <c r="BM984" s="51"/>
      <c r="BN984" s="72"/>
      <c r="BO984" s="34"/>
    </row>
    <row r="985" spans="1:67" x14ac:dyDescent="0.3">
      <c r="A985" s="32"/>
      <c r="B985" s="34"/>
      <c r="C985" s="51"/>
      <c r="D985" s="51"/>
      <c r="E985" s="34"/>
      <c r="F985" s="8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8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71"/>
      <c r="BI985" s="71"/>
      <c r="BJ985" s="77"/>
      <c r="BK985" s="38"/>
      <c r="BL985" s="34"/>
      <c r="BM985" s="51"/>
      <c r="BN985" s="72"/>
      <c r="BO985" s="34"/>
    </row>
    <row r="986" spans="1:67" x14ac:dyDescent="0.3">
      <c r="A986" s="32"/>
      <c r="B986" s="34"/>
      <c r="C986" s="51"/>
      <c r="D986" s="51"/>
      <c r="E986" s="34"/>
      <c r="F986" s="8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8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71"/>
      <c r="BI986" s="71"/>
      <c r="BJ986" s="77"/>
      <c r="BK986" s="38"/>
      <c r="BL986" s="34"/>
      <c r="BM986" s="51"/>
      <c r="BN986" s="72"/>
      <c r="BO986" s="34"/>
    </row>
    <row r="987" spans="1:67" x14ac:dyDescent="0.3">
      <c r="A987" s="32"/>
      <c r="B987" s="34"/>
      <c r="C987" s="51"/>
      <c r="D987" s="51"/>
      <c r="E987" s="34"/>
      <c r="F987" s="8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8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71"/>
      <c r="BI987" s="71"/>
      <c r="BJ987" s="77"/>
      <c r="BK987" s="38"/>
      <c r="BL987" s="34"/>
      <c r="BM987" s="51"/>
      <c r="BN987" s="72"/>
      <c r="BO987" s="34"/>
    </row>
    <row r="988" spans="1:67" x14ac:dyDescent="0.3">
      <c r="A988" s="32"/>
      <c r="B988" s="34"/>
      <c r="C988" s="51"/>
      <c r="D988" s="51"/>
      <c r="E988" s="34"/>
      <c r="F988" s="8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8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71"/>
      <c r="BI988" s="71"/>
      <c r="BJ988" s="77"/>
      <c r="BK988" s="38"/>
      <c r="BL988" s="34"/>
      <c r="BM988" s="51"/>
      <c r="BN988" s="72"/>
      <c r="BO988" s="34"/>
    </row>
    <row r="989" spans="1:67" x14ac:dyDescent="0.3">
      <c r="A989" s="32"/>
      <c r="B989" s="34"/>
      <c r="C989" s="51"/>
      <c r="D989" s="51"/>
      <c r="E989" s="34"/>
      <c r="F989" s="8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8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71"/>
      <c r="BI989" s="71"/>
      <c r="BJ989" s="77"/>
      <c r="BK989" s="38"/>
      <c r="BL989" s="34"/>
      <c r="BM989" s="51"/>
      <c r="BN989" s="72"/>
      <c r="BO989" s="34"/>
    </row>
    <row r="990" spans="1:67" x14ac:dyDescent="0.3">
      <c r="A990" s="32"/>
      <c r="B990" s="34"/>
      <c r="C990" s="51"/>
      <c r="D990" s="51"/>
      <c r="E990" s="34"/>
      <c r="F990" s="8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8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71"/>
      <c r="BI990" s="71"/>
      <c r="BJ990" s="77"/>
      <c r="BK990" s="38"/>
      <c r="BL990" s="34"/>
      <c r="BM990" s="51"/>
      <c r="BN990" s="72"/>
      <c r="BO990" s="34"/>
    </row>
    <row r="991" spans="1:67" x14ac:dyDescent="0.3">
      <c r="A991" s="32"/>
      <c r="B991" s="34"/>
      <c r="C991" s="51"/>
      <c r="D991" s="51"/>
      <c r="E991" s="34"/>
      <c r="F991" s="8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8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71"/>
      <c r="BI991" s="71"/>
      <c r="BJ991" s="77"/>
      <c r="BK991" s="38"/>
      <c r="BL991" s="34"/>
      <c r="BM991" s="51"/>
      <c r="BN991" s="72"/>
      <c r="BO991" s="34"/>
    </row>
    <row r="992" spans="1:67" x14ac:dyDescent="0.3">
      <c r="A992" s="32"/>
      <c r="B992" s="34"/>
      <c r="C992" s="51"/>
      <c r="D992" s="51"/>
      <c r="E992" s="34"/>
      <c r="F992" s="8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8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71"/>
      <c r="BI992" s="71"/>
      <c r="BJ992" s="77"/>
      <c r="BK992" s="38"/>
      <c r="BL992" s="34"/>
      <c r="BM992" s="51"/>
      <c r="BN992" s="72"/>
      <c r="BO992" s="34"/>
    </row>
    <row r="993" spans="1:67" x14ac:dyDescent="0.3">
      <c r="A993" s="32"/>
      <c r="B993" s="34"/>
      <c r="C993" s="51"/>
      <c r="D993" s="51"/>
      <c r="E993" s="34"/>
      <c r="F993" s="8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8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71"/>
      <c r="BI993" s="71"/>
      <c r="BJ993" s="77"/>
      <c r="BK993" s="38"/>
      <c r="BL993" s="34"/>
      <c r="BM993" s="51"/>
      <c r="BN993" s="72"/>
      <c r="BO993" s="34"/>
    </row>
    <row r="994" spans="1:67" x14ac:dyDescent="0.3">
      <c r="A994" s="32"/>
      <c r="B994" s="34"/>
      <c r="C994" s="51"/>
      <c r="D994" s="51"/>
      <c r="E994" s="34"/>
      <c r="F994" s="8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8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71"/>
      <c r="BI994" s="71"/>
      <c r="BJ994" s="77"/>
      <c r="BK994" s="38"/>
      <c r="BL994" s="34"/>
      <c r="BM994" s="51"/>
      <c r="BN994" s="72"/>
      <c r="BO994" s="34"/>
    </row>
    <row r="995" spans="1:67" x14ac:dyDescent="0.3">
      <c r="A995" s="32"/>
      <c r="B995" s="34"/>
      <c r="C995" s="51"/>
      <c r="D995" s="51"/>
      <c r="E995" s="34"/>
      <c r="F995" s="8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8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71"/>
      <c r="BI995" s="71"/>
      <c r="BJ995" s="77"/>
      <c r="BK995" s="38"/>
      <c r="BL995" s="34"/>
      <c r="BM995" s="51"/>
      <c r="BN995" s="72"/>
      <c r="BO995" s="34"/>
    </row>
    <row r="996" spans="1:67" x14ac:dyDescent="0.3">
      <c r="A996" s="32"/>
      <c r="B996" s="34"/>
      <c r="C996" s="51"/>
      <c r="D996" s="51"/>
      <c r="E996" s="34"/>
      <c r="F996" s="8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8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71"/>
      <c r="BI996" s="71"/>
      <c r="BJ996" s="77"/>
      <c r="BK996" s="38"/>
      <c r="BL996" s="34"/>
      <c r="BM996" s="51"/>
      <c r="BN996" s="72"/>
      <c r="BO996" s="34"/>
    </row>
    <row r="997" spans="1:67" x14ac:dyDescent="0.3">
      <c r="A997" s="32"/>
      <c r="B997" s="34"/>
      <c r="C997" s="51"/>
      <c r="D997" s="51"/>
      <c r="E997" s="34"/>
      <c r="F997" s="8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8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71"/>
      <c r="BI997" s="71"/>
      <c r="BJ997" s="77"/>
      <c r="BK997" s="38"/>
      <c r="BL997" s="34"/>
      <c r="BM997" s="51"/>
      <c r="BN997" s="72"/>
      <c r="BO997" s="34"/>
    </row>
    <row r="998" spans="1:67" x14ac:dyDescent="0.3">
      <c r="A998" s="32"/>
      <c r="B998" s="34"/>
      <c r="C998" s="51"/>
      <c r="D998" s="51"/>
      <c r="E998" s="34"/>
      <c r="F998" s="8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8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10"/>
      <c r="BK998" s="38"/>
      <c r="BL998" s="34"/>
      <c r="BM998" s="51"/>
      <c r="BN998" s="72"/>
      <c r="BO998" s="34"/>
    </row>
    <row r="999" spans="1:67" x14ac:dyDescent="0.3">
      <c r="A999" s="32"/>
      <c r="B999" s="34"/>
      <c r="C999" s="51"/>
      <c r="D999" s="51"/>
      <c r="E999" s="34"/>
      <c r="F999" s="8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8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10"/>
      <c r="BK999" s="38"/>
      <c r="BL999" s="34"/>
      <c r="BM999" s="51"/>
      <c r="BN999" s="72"/>
      <c r="BO999" s="34"/>
    </row>
    <row r="1000" spans="1:67" x14ac:dyDescent="0.3">
      <c r="A1000" s="32"/>
      <c r="B1000" s="34"/>
      <c r="C1000" s="51"/>
      <c r="D1000" s="51"/>
      <c r="E1000" s="34"/>
      <c r="F1000" s="8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8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10"/>
      <c r="BK1000" s="38"/>
      <c r="BL1000" s="34"/>
      <c r="BM1000" s="51"/>
      <c r="BN1000" s="72"/>
      <c r="BO1000" s="34"/>
    </row>
    <row r="1001" spans="1:67" x14ac:dyDescent="0.3">
      <c r="A1001" s="32"/>
      <c r="B1001" s="34"/>
      <c r="C1001" s="51"/>
      <c r="D1001" s="51"/>
      <c r="E1001" s="34"/>
      <c r="F1001" s="8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8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10"/>
      <c r="BK1001" s="38"/>
      <c r="BL1001" s="34"/>
      <c r="BM1001" s="51"/>
      <c r="BN1001" s="72"/>
      <c r="BO1001" s="34"/>
    </row>
    <row r="1002" spans="1:67" x14ac:dyDescent="0.3">
      <c r="A1002" s="32"/>
      <c r="B1002" s="34"/>
      <c r="C1002" s="51"/>
      <c r="D1002" s="51"/>
      <c r="E1002" s="34"/>
      <c r="F1002" s="8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8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10"/>
      <c r="BK1002" s="38"/>
      <c r="BL1002" s="34"/>
      <c r="BM1002" s="51"/>
      <c r="BN1002" s="72"/>
      <c r="BO1002" s="34"/>
    </row>
    <row r="1003" spans="1:67" x14ac:dyDescent="0.3">
      <c r="A1003" s="32"/>
      <c r="B1003" s="34"/>
      <c r="C1003" s="51"/>
      <c r="D1003" s="51"/>
      <c r="E1003" s="34"/>
      <c r="F1003" s="8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8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10"/>
      <c r="BK1003" s="38"/>
      <c r="BL1003" s="34"/>
      <c r="BM1003" s="51"/>
      <c r="BN1003" s="72"/>
      <c r="BO1003" s="34"/>
    </row>
    <row r="1004" spans="1:67" x14ac:dyDescent="0.3">
      <c r="A1004" s="32"/>
      <c r="B1004" s="34"/>
      <c r="C1004" s="51"/>
      <c r="D1004" s="51"/>
      <c r="E1004" s="34"/>
      <c r="F1004" s="8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  <c r="AI1004" s="34"/>
      <c r="AJ1004" s="34"/>
      <c r="AK1004" s="38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10"/>
      <c r="BK1004" s="38"/>
      <c r="BL1004" s="34"/>
      <c r="BM1004" s="51"/>
      <c r="BN1004" s="72"/>
      <c r="BO1004" s="34"/>
    </row>
    <row r="1005" spans="1:67" x14ac:dyDescent="0.3">
      <c r="A1005" s="32"/>
      <c r="B1005" s="34"/>
      <c r="C1005" s="51"/>
      <c r="D1005" s="51"/>
      <c r="E1005" s="34"/>
      <c r="F1005" s="8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  <c r="AH1005" s="34"/>
      <c r="AI1005" s="34"/>
      <c r="AJ1005" s="34"/>
      <c r="AK1005" s="38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10"/>
      <c r="BK1005" s="38"/>
      <c r="BL1005" s="34"/>
      <c r="BM1005" s="51"/>
      <c r="BN1005" s="72"/>
      <c r="BO1005" s="34"/>
    </row>
    <row r="1006" spans="1:67" x14ac:dyDescent="0.3">
      <c r="A1006" s="32"/>
      <c r="B1006" s="34"/>
      <c r="C1006" s="51"/>
      <c r="D1006" s="51"/>
      <c r="E1006" s="34"/>
      <c r="F1006" s="8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4"/>
      <c r="AF1006" s="34"/>
      <c r="AG1006" s="34"/>
      <c r="AH1006" s="34"/>
      <c r="AI1006" s="34"/>
      <c r="AJ1006" s="34"/>
      <c r="AK1006" s="38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10"/>
      <c r="BK1006" s="38"/>
      <c r="BL1006" s="34"/>
      <c r="BM1006" s="51"/>
      <c r="BN1006" s="72"/>
      <c r="BO1006" s="34"/>
    </row>
    <row r="1007" spans="1:67" x14ac:dyDescent="0.3">
      <c r="A1007" s="32"/>
      <c r="B1007" s="34"/>
      <c r="C1007" s="51"/>
      <c r="D1007" s="51"/>
      <c r="E1007" s="34"/>
      <c r="F1007" s="8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4"/>
      <c r="AF1007" s="34"/>
      <c r="AG1007" s="34"/>
      <c r="AH1007" s="34"/>
      <c r="AI1007" s="34"/>
      <c r="AJ1007" s="34"/>
      <c r="AK1007" s="38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10"/>
      <c r="BK1007" s="38"/>
      <c r="BL1007" s="34"/>
      <c r="BM1007" s="51"/>
      <c r="BN1007" s="72"/>
      <c r="BO1007" s="34"/>
    </row>
    <row r="1008" spans="1:67" x14ac:dyDescent="0.3">
      <c r="A1008" s="32"/>
      <c r="B1008" s="34"/>
      <c r="C1008" s="51"/>
      <c r="D1008" s="51"/>
      <c r="E1008" s="34"/>
      <c r="F1008" s="8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4"/>
      <c r="AF1008" s="34"/>
      <c r="AG1008" s="34"/>
      <c r="AH1008" s="34"/>
      <c r="AI1008" s="34"/>
      <c r="AJ1008" s="34"/>
      <c r="AK1008" s="38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10"/>
      <c r="BK1008" s="38"/>
      <c r="BL1008" s="34"/>
      <c r="BM1008" s="51"/>
      <c r="BN1008" s="72"/>
      <c r="BO1008" s="34"/>
    </row>
  </sheetData>
  <mergeCells count="34">
    <mergeCell ref="AT5:AU5"/>
    <mergeCell ref="AL4:BJ4"/>
    <mergeCell ref="AJ5:AJ6"/>
    <mergeCell ref="G5:G6"/>
    <mergeCell ref="BL5:BL6"/>
    <mergeCell ref="AN5:AO5"/>
    <mergeCell ref="AL5:AM5"/>
    <mergeCell ref="AR5:AS5"/>
    <mergeCell ref="AP5:AQ5"/>
    <mergeCell ref="AX5:AY5"/>
    <mergeCell ref="AZ5:BA5"/>
    <mergeCell ref="AV5:AW5"/>
    <mergeCell ref="H5:H6"/>
    <mergeCell ref="BM5:BM6"/>
    <mergeCell ref="BN5:BN6"/>
    <mergeCell ref="BB5:BC5"/>
    <mergeCell ref="BD5:BE5"/>
    <mergeCell ref="BF5:BG5"/>
    <mergeCell ref="BH5:BJ5"/>
    <mergeCell ref="D5:D6"/>
    <mergeCell ref="B5:B6"/>
    <mergeCell ref="C5:C6"/>
    <mergeCell ref="E5:E6"/>
    <mergeCell ref="AI5:AI6"/>
    <mergeCell ref="J5:J6"/>
    <mergeCell ref="I5:I6"/>
    <mergeCell ref="M5:M6"/>
    <mergeCell ref="O5:O6"/>
    <mergeCell ref="V5:AA5"/>
    <mergeCell ref="P5:U5"/>
    <mergeCell ref="L5:L6"/>
    <mergeCell ref="AF5:AH5"/>
    <mergeCell ref="AB5:AE5"/>
    <mergeCell ref="K5:K6"/>
  </mergeCells>
  <conditionalFormatting sqref="AL9:BI38 AL39:BG43 AL44:BI180">
    <cfRule type="cellIs" dxfId="3" priority="1" operator="greaterThan">
      <formula>500</formula>
    </cfRule>
    <cfRule type="cellIs" dxfId="2" priority="2" operator="between">
      <formula>150</formula>
      <formula>65</formula>
    </cfRule>
    <cfRule type="cellIs" dxfId="1" priority="3" operator="between">
      <formula>65</formula>
      <formula>40</formula>
    </cfRule>
    <cfRule type="cellIs" dxfId="0" priority="4" operator="between">
      <formula>0.0001</formula>
      <formula>40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E001-4568-4421-AF6B-C56CED76EB8F}">
  <dimension ref="B1:AF600"/>
  <sheetViews>
    <sheetView zoomScale="55" zoomScaleNormal="55" workbookViewId="0">
      <selection activeCell="K2" sqref="K2:AF2"/>
    </sheetView>
  </sheetViews>
  <sheetFormatPr defaultRowHeight="14.5" x14ac:dyDescent="0.35"/>
  <cols>
    <col min="1" max="1" width="1.81640625" customWidth="1"/>
    <col min="2" max="2" width="8.81640625" style="86" bestFit="1" customWidth="1"/>
    <col min="3" max="3" width="11.36328125" style="86" bestFit="1" customWidth="1"/>
    <col min="4" max="4" width="8.81640625" style="86" bestFit="1" customWidth="1"/>
    <col min="5" max="9" width="11.36328125" style="86" bestFit="1" customWidth="1"/>
    <col min="11" max="11" width="11.36328125" bestFit="1" customWidth="1"/>
  </cols>
  <sheetData>
    <row r="1" spans="2:32" ht="10" customHeight="1" x14ac:dyDescent="0.25">
      <c r="B1"/>
      <c r="C1"/>
      <c r="D1"/>
      <c r="E1"/>
      <c r="F1"/>
      <c r="G1"/>
      <c r="H1"/>
      <c r="I1"/>
    </row>
    <row r="2" spans="2:32" ht="12.5" x14ac:dyDescent="0.25">
      <c r="B2" s="87">
        <v>0</v>
      </c>
      <c r="C2" s="87">
        <v>101.03928559800001</v>
      </c>
      <c r="D2" s="87">
        <v>0.01</v>
      </c>
      <c r="E2" s="87">
        <v>7.5684189027400004</v>
      </c>
      <c r="F2" s="87">
        <v>87.887256622300001</v>
      </c>
      <c r="G2" s="87">
        <v>15967.3111979</v>
      </c>
      <c r="H2" s="87">
        <v>120.405108134</v>
      </c>
      <c r="I2" s="87">
        <v>15944.75</v>
      </c>
      <c r="J2" s="85"/>
      <c r="K2" s="85">
        <f>C10</f>
        <v>41.320455981800002</v>
      </c>
      <c r="L2">
        <f>G10</f>
        <v>56.886271158900001</v>
      </c>
      <c r="M2">
        <f>C20</f>
        <v>35.322126696200002</v>
      </c>
      <c r="N2">
        <f>G20</f>
        <v>55.390209198000001</v>
      </c>
      <c r="O2">
        <f>C30</f>
        <v>33.788293592400002</v>
      </c>
      <c r="P2">
        <f>G30</f>
        <v>100.478736877</v>
      </c>
      <c r="Q2">
        <f>C60</f>
        <v>24.050245284999999</v>
      </c>
      <c r="R2">
        <f>G60</f>
        <v>48.283097585</v>
      </c>
      <c r="S2">
        <f>C100</f>
        <v>15.233642854999999</v>
      </c>
      <c r="T2">
        <f>G100</f>
        <v>33.312213261899998</v>
      </c>
      <c r="U2">
        <f>C150</f>
        <v>11.5856754088</v>
      </c>
      <c r="V2">
        <f>G150</f>
        <v>28.998339970899998</v>
      </c>
      <c r="W2">
        <f>C200</f>
        <v>10.023134477699999</v>
      </c>
      <c r="X2">
        <f>G200</f>
        <v>25.201429685000001</v>
      </c>
      <c r="Y2">
        <f>C300</f>
        <v>10.35468766</v>
      </c>
      <c r="Z2">
        <f>G300</f>
        <v>24.730092684399999</v>
      </c>
      <c r="AA2">
        <f>C400</f>
        <v>18.870902307600002</v>
      </c>
      <c r="AB2">
        <f>G400</f>
        <v>95.647435506199997</v>
      </c>
      <c r="AC2">
        <f>C500</f>
        <v>19.542807486699999</v>
      </c>
      <c r="AD2">
        <f>G500</f>
        <v>49.226595560699998</v>
      </c>
      <c r="AE2">
        <f>C600</f>
        <v>11.518736562400001</v>
      </c>
      <c r="AF2">
        <f>G600</f>
        <v>38.231535593700002</v>
      </c>
    </row>
    <row r="3" spans="2:32" ht="12.5" x14ac:dyDescent="0.25">
      <c r="B3"/>
      <c r="C3"/>
      <c r="D3"/>
      <c r="E3"/>
      <c r="F3"/>
      <c r="G3"/>
      <c r="H3"/>
      <c r="I3"/>
    </row>
    <row r="4" spans="2:32" ht="12.5" x14ac:dyDescent="0.25">
      <c r="B4" s="87">
        <v>1</v>
      </c>
      <c r="C4" s="87">
        <v>52.775371059299999</v>
      </c>
      <c r="D4" s="87">
        <v>0.01</v>
      </c>
      <c r="E4" s="87">
        <v>4.1127481229800003</v>
      </c>
      <c r="F4" s="87">
        <v>26.974472015100002</v>
      </c>
      <c r="G4" s="87">
        <v>1000.66761271</v>
      </c>
      <c r="H4" s="87">
        <v>28.779337565100001</v>
      </c>
      <c r="I4" s="87">
        <v>973.12568155899999</v>
      </c>
      <c r="J4" s="85"/>
      <c r="K4" s="85">
        <f>MIN(E:E)</f>
        <v>1.35838601282</v>
      </c>
      <c r="L4">
        <f>MIN(H:H)</f>
        <v>2.0785103639</v>
      </c>
    </row>
    <row r="5" spans="2:32" ht="12.5" x14ac:dyDescent="0.25">
      <c r="B5"/>
      <c r="C5"/>
      <c r="D5"/>
      <c r="E5"/>
      <c r="F5"/>
      <c r="G5"/>
      <c r="H5"/>
      <c r="I5"/>
    </row>
    <row r="6" spans="2:32" ht="12.5" x14ac:dyDescent="0.25">
      <c r="B6" s="87">
        <v>2</v>
      </c>
      <c r="C6" s="87">
        <v>44.186104805200003</v>
      </c>
      <c r="D6" s="87">
        <v>0.01</v>
      </c>
      <c r="E6" s="87">
        <v>3.2326049727799999</v>
      </c>
      <c r="F6" s="87">
        <v>16.273121679999999</v>
      </c>
      <c r="G6" s="87">
        <v>56.697217305499997</v>
      </c>
      <c r="H6" s="87">
        <v>3.95394055049</v>
      </c>
      <c r="I6" s="87">
        <v>28.551793098400001</v>
      </c>
      <c r="J6" s="85"/>
      <c r="K6" s="85"/>
    </row>
    <row r="7" spans="2:32" ht="12.5" x14ac:dyDescent="0.25">
      <c r="B7"/>
      <c r="C7"/>
      <c r="D7"/>
      <c r="E7"/>
      <c r="F7"/>
      <c r="G7"/>
      <c r="H7"/>
      <c r="I7"/>
    </row>
    <row r="8" spans="2:32" ht="12.5" x14ac:dyDescent="0.25">
      <c r="B8" s="87">
        <v>3</v>
      </c>
      <c r="C8" s="87">
        <v>45.264178983599997</v>
      </c>
      <c r="D8" s="87">
        <v>0.01</v>
      </c>
      <c r="E8" s="87">
        <v>3.2804429531100001</v>
      </c>
      <c r="F8" s="87">
        <v>17.038415539599999</v>
      </c>
      <c r="G8" s="87">
        <v>103.586649577</v>
      </c>
      <c r="H8" s="87">
        <v>7.0294595162100002</v>
      </c>
      <c r="I8" s="87">
        <v>75.318199316700003</v>
      </c>
      <c r="J8" s="85"/>
      <c r="K8" s="85"/>
    </row>
    <row r="9" spans="2:32" ht="12.5" x14ac:dyDescent="0.25">
      <c r="B9"/>
      <c r="C9"/>
      <c r="D9"/>
      <c r="E9"/>
      <c r="F9"/>
      <c r="G9"/>
      <c r="H9"/>
      <c r="I9"/>
    </row>
    <row r="10" spans="2:32" ht="12.5" x14ac:dyDescent="0.25">
      <c r="B10" s="87">
        <v>4</v>
      </c>
      <c r="C10" s="87">
        <v>41.320455981800002</v>
      </c>
      <c r="D10" s="87">
        <v>0.01</v>
      </c>
      <c r="E10" s="87">
        <v>2.8918635499100001</v>
      </c>
      <c r="F10" s="87">
        <v>13.0669546281</v>
      </c>
      <c r="G10" s="87">
        <v>56.886271158900001</v>
      </c>
      <c r="H10" s="87">
        <v>4.2540958722399997</v>
      </c>
      <c r="I10" s="87">
        <v>28.678741455099999</v>
      </c>
      <c r="J10" s="85"/>
      <c r="K10" s="85"/>
    </row>
    <row r="11" spans="2:32" ht="12.5" x14ac:dyDescent="0.25">
      <c r="B11"/>
      <c r="C11"/>
      <c r="D11"/>
      <c r="E11"/>
      <c r="F11"/>
      <c r="G11"/>
      <c r="H11"/>
      <c r="I11"/>
    </row>
    <row r="12" spans="2:32" ht="12.5" x14ac:dyDescent="0.25">
      <c r="B12" s="87">
        <v>5</v>
      </c>
      <c r="C12" s="87">
        <v>41.262739181500002</v>
      </c>
      <c r="D12" s="87">
        <v>0.01</v>
      </c>
      <c r="E12" s="87">
        <v>2.8629065598199999</v>
      </c>
      <c r="F12" s="87">
        <v>13.128014564500001</v>
      </c>
      <c r="G12" s="87">
        <v>52.977572123199998</v>
      </c>
      <c r="H12" s="87">
        <v>3.78415338198</v>
      </c>
      <c r="I12" s="87">
        <v>24.9294977188</v>
      </c>
      <c r="J12" s="85"/>
      <c r="K12" s="85"/>
    </row>
    <row r="13" spans="2:32" ht="12.5" x14ac:dyDescent="0.25">
      <c r="B13"/>
      <c r="C13"/>
      <c r="D13"/>
      <c r="E13"/>
      <c r="F13"/>
      <c r="G13"/>
      <c r="H13"/>
      <c r="I13"/>
    </row>
    <row r="14" spans="2:32" ht="12.5" x14ac:dyDescent="0.25">
      <c r="B14" s="87">
        <v>6</v>
      </c>
      <c r="C14" s="87">
        <v>39.079094056199999</v>
      </c>
      <c r="D14" s="87">
        <v>0.01</v>
      </c>
      <c r="E14" s="87">
        <v>2.6562204976200001</v>
      </c>
      <c r="F14" s="87">
        <v>11.139647199300001</v>
      </c>
      <c r="G14" s="87">
        <v>99.673034668</v>
      </c>
      <c r="H14" s="87">
        <v>7.1265999476099999</v>
      </c>
      <c r="I14" s="87">
        <v>71.860821405999999</v>
      </c>
      <c r="J14" s="85"/>
      <c r="K14" s="85"/>
    </row>
    <row r="15" spans="2:32" ht="12.5" x14ac:dyDescent="0.25">
      <c r="B15"/>
      <c r="C15"/>
      <c r="D15"/>
      <c r="E15"/>
      <c r="F15"/>
      <c r="G15"/>
      <c r="H15"/>
      <c r="I15"/>
    </row>
    <row r="16" spans="2:32" ht="12.5" x14ac:dyDescent="0.25">
      <c r="B16" s="87">
        <v>7</v>
      </c>
      <c r="C16" s="87">
        <v>40.994170035099998</v>
      </c>
      <c r="D16" s="87">
        <v>0.01</v>
      </c>
      <c r="E16" s="87">
        <v>2.91250614966</v>
      </c>
      <c r="F16" s="87">
        <v>13.2874402385</v>
      </c>
      <c r="G16" s="87">
        <v>60.9026908875</v>
      </c>
      <c r="H16" s="87">
        <v>4.9625086784399999</v>
      </c>
      <c r="I16" s="87">
        <v>33.2955659231</v>
      </c>
      <c r="J16" s="85"/>
      <c r="K16" s="85"/>
    </row>
    <row r="17" spans="2:11" ht="12.5" x14ac:dyDescent="0.25">
      <c r="B17"/>
      <c r="C17"/>
      <c r="D17"/>
      <c r="E17"/>
      <c r="F17"/>
      <c r="G17"/>
      <c r="H17"/>
      <c r="I17"/>
    </row>
    <row r="18" spans="2:11" ht="12.5" x14ac:dyDescent="0.25">
      <c r="B18" s="87">
        <v>8</v>
      </c>
      <c r="C18" s="87">
        <v>37.5674508002</v>
      </c>
      <c r="D18" s="87">
        <v>0.01</v>
      </c>
      <c r="E18" s="87">
        <v>2.4731493150000001</v>
      </c>
      <c r="F18" s="87">
        <v>10.055272525399999</v>
      </c>
      <c r="G18" s="87">
        <v>48.346537272100001</v>
      </c>
      <c r="H18" s="87">
        <v>3.8843018213899998</v>
      </c>
      <c r="I18" s="87">
        <v>20.940935134899998</v>
      </c>
      <c r="J18" s="85"/>
      <c r="K18" s="85"/>
    </row>
    <row r="19" spans="2:11" ht="12.5" x14ac:dyDescent="0.25">
      <c r="B19"/>
      <c r="C19"/>
      <c r="D19"/>
      <c r="E19"/>
      <c r="F19"/>
      <c r="G19"/>
      <c r="H19"/>
      <c r="I19"/>
    </row>
    <row r="20" spans="2:11" ht="12.5" x14ac:dyDescent="0.25">
      <c r="B20" s="87">
        <v>9</v>
      </c>
      <c r="C20" s="87">
        <v>35.322126696200002</v>
      </c>
      <c r="D20" s="87">
        <v>0.01</v>
      </c>
      <c r="E20" s="87">
        <v>2.2427380277300002</v>
      </c>
      <c r="F20" s="87">
        <v>8.0618141005100004</v>
      </c>
      <c r="G20" s="87">
        <v>55.390209198000001</v>
      </c>
      <c r="H20" s="87">
        <v>4.5400356451699997</v>
      </c>
      <c r="I20" s="87">
        <v>28.288997650100001</v>
      </c>
      <c r="J20" s="85"/>
      <c r="K20" s="85"/>
    </row>
    <row r="21" spans="2:11" ht="12.5" x14ac:dyDescent="0.25">
      <c r="B21"/>
      <c r="C21"/>
      <c r="D21"/>
      <c r="E21"/>
      <c r="F21"/>
      <c r="G21"/>
      <c r="H21"/>
      <c r="I21"/>
    </row>
    <row r="22" spans="2:11" ht="12.5" x14ac:dyDescent="0.25">
      <c r="B22" s="87">
        <v>10</v>
      </c>
      <c r="C22" s="87">
        <v>36.145591305099998</v>
      </c>
      <c r="D22" s="87">
        <v>0.01</v>
      </c>
      <c r="E22" s="87">
        <v>2.4304075471800002</v>
      </c>
      <c r="F22" s="87">
        <v>9.2125611228299995</v>
      </c>
      <c r="G22" s="87">
        <v>44.363348643000002</v>
      </c>
      <c r="H22" s="87">
        <v>3.4604144891100002</v>
      </c>
      <c r="I22" s="87">
        <v>17.611707369499999</v>
      </c>
      <c r="J22" s="85"/>
      <c r="K22" s="85"/>
    </row>
    <row r="23" spans="2:11" ht="12.5" x14ac:dyDescent="0.25">
      <c r="B23"/>
      <c r="C23"/>
      <c r="D23"/>
      <c r="E23"/>
      <c r="F23"/>
      <c r="G23"/>
      <c r="H23"/>
      <c r="I23"/>
    </row>
    <row r="24" spans="2:11" ht="12.5" x14ac:dyDescent="0.25">
      <c r="B24" s="87">
        <v>11</v>
      </c>
      <c r="C24" s="87">
        <v>33.544777654800001</v>
      </c>
      <c r="D24" s="87">
        <v>0.01</v>
      </c>
      <c r="E24" s="87">
        <v>2.1285160510800001</v>
      </c>
      <c r="F24" s="87">
        <v>6.9731255346700003</v>
      </c>
      <c r="G24" s="87">
        <v>68.101512908900006</v>
      </c>
      <c r="H24" s="87">
        <v>5.15530180931</v>
      </c>
      <c r="I24" s="87">
        <v>41.722653389000001</v>
      </c>
      <c r="J24" s="85"/>
      <c r="K24" s="85"/>
    </row>
    <row r="25" spans="2:11" ht="12.5" x14ac:dyDescent="0.25">
      <c r="B25"/>
      <c r="C25"/>
      <c r="D25"/>
      <c r="E25"/>
      <c r="F25"/>
      <c r="G25"/>
      <c r="H25"/>
      <c r="I25"/>
    </row>
    <row r="26" spans="2:11" ht="12.5" x14ac:dyDescent="0.25">
      <c r="B26" s="87">
        <v>12</v>
      </c>
      <c r="C26" s="87">
        <v>34.012856883399998</v>
      </c>
      <c r="D26" s="87">
        <v>0.01</v>
      </c>
      <c r="E26" s="87">
        <v>2.2522693026499998</v>
      </c>
      <c r="F26" s="87">
        <v>7.8144328747999996</v>
      </c>
      <c r="G26" s="87">
        <v>106.489695231</v>
      </c>
      <c r="H26" s="87">
        <v>7.7440594037399997</v>
      </c>
      <c r="I26" s="87">
        <v>80.478702545199994</v>
      </c>
      <c r="J26" s="85"/>
      <c r="K26" s="85"/>
    </row>
    <row r="27" spans="2:11" ht="12.5" x14ac:dyDescent="0.25">
      <c r="B27"/>
      <c r="C27"/>
      <c r="D27"/>
      <c r="E27"/>
      <c r="F27"/>
      <c r="G27"/>
      <c r="H27"/>
      <c r="I27"/>
    </row>
    <row r="28" spans="2:11" ht="12.5" x14ac:dyDescent="0.25">
      <c r="B28" s="87">
        <v>13</v>
      </c>
      <c r="C28" s="87">
        <v>33.055520765200001</v>
      </c>
      <c r="D28" s="87">
        <v>0.01</v>
      </c>
      <c r="E28" s="87">
        <v>2.1141447251800001</v>
      </c>
      <c r="F28" s="87">
        <v>7.2101494727600004</v>
      </c>
      <c r="G28" s="87">
        <v>79.491589864100007</v>
      </c>
      <c r="H28" s="87">
        <v>5.9194972515100002</v>
      </c>
      <c r="I28" s="87">
        <v>53.846585591599997</v>
      </c>
      <c r="J28" s="85"/>
      <c r="K28" s="85"/>
    </row>
    <row r="29" spans="2:11" ht="12.5" x14ac:dyDescent="0.25">
      <c r="B29"/>
      <c r="C29"/>
      <c r="D29"/>
      <c r="E29"/>
      <c r="F29"/>
      <c r="G29"/>
      <c r="H29"/>
      <c r="I29"/>
    </row>
    <row r="30" spans="2:11" ht="12.5" x14ac:dyDescent="0.25">
      <c r="B30" s="87">
        <v>14</v>
      </c>
      <c r="C30" s="87">
        <v>33.788293592400002</v>
      </c>
      <c r="D30" s="87">
        <v>0.01</v>
      </c>
      <c r="E30" s="87">
        <v>2.2877490751199998</v>
      </c>
      <c r="F30" s="87">
        <v>8.2906939598800005</v>
      </c>
      <c r="G30" s="87">
        <v>100.478736877</v>
      </c>
      <c r="H30" s="87">
        <v>7.2207612991300003</v>
      </c>
      <c r="I30" s="87">
        <v>75.120595932000001</v>
      </c>
      <c r="J30" s="85"/>
      <c r="K30" s="85"/>
    </row>
    <row r="31" spans="2:11" ht="12.5" x14ac:dyDescent="0.25">
      <c r="B31"/>
      <c r="C31"/>
      <c r="D31"/>
      <c r="E31"/>
      <c r="F31"/>
      <c r="G31"/>
      <c r="H31"/>
      <c r="I31"/>
    </row>
    <row r="32" spans="2:11" ht="12.5" x14ac:dyDescent="0.25">
      <c r="B32" s="87">
        <v>15</v>
      </c>
      <c r="C32" s="87">
        <v>32.469252801700001</v>
      </c>
      <c r="D32" s="87">
        <v>0.01</v>
      </c>
      <c r="E32" s="87">
        <v>2.1196430883100001</v>
      </c>
      <c r="F32" s="87">
        <v>7.2583946950999998</v>
      </c>
      <c r="G32" s="87">
        <v>64.011243184400001</v>
      </c>
      <c r="H32" s="87">
        <v>4.92616534233</v>
      </c>
      <c r="I32" s="87">
        <v>38.982977867099997</v>
      </c>
      <c r="J32" s="85"/>
      <c r="K32" s="85"/>
    </row>
    <row r="33" spans="2:11" ht="12.5" x14ac:dyDescent="0.25">
      <c r="B33"/>
      <c r="C33"/>
      <c r="D33"/>
      <c r="E33"/>
      <c r="F33"/>
      <c r="G33"/>
      <c r="H33"/>
      <c r="I33"/>
    </row>
    <row r="34" spans="2:11" ht="12.5" x14ac:dyDescent="0.25">
      <c r="B34" s="87">
        <v>16</v>
      </c>
      <c r="C34" s="87">
        <v>32.401892323600002</v>
      </c>
      <c r="D34" s="87">
        <v>0.01</v>
      </c>
      <c r="E34" s="87">
        <v>2.1414941164800001</v>
      </c>
      <c r="F34" s="87">
        <v>7.5782577299299998</v>
      </c>
      <c r="G34" s="87">
        <v>55.011821746800003</v>
      </c>
      <c r="H34" s="87">
        <v>4.5025091966000002</v>
      </c>
      <c r="I34" s="87">
        <v>30.4049657186</v>
      </c>
      <c r="J34" s="85"/>
      <c r="K34" s="85"/>
    </row>
    <row r="35" spans="2:11" ht="12.5" x14ac:dyDescent="0.25">
      <c r="B35"/>
      <c r="C35"/>
      <c r="D35"/>
      <c r="E35"/>
      <c r="F35"/>
      <c r="G35"/>
      <c r="H35"/>
      <c r="I35"/>
    </row>
    <row r="36" spans="2:11" ht="12.5" x14ac:dyDescent="0.25">
      <c r="B36" s="87">
        <v>17</v>
      </c>
      <c r="C36" s="87">
        <v>31.462341800800001</v>
      </c>
      <c r="D36" s="87">
        <v>0.01</v>
      </c>
      <c r="E36" s="87">
        <v>2.1126671702599999</v>
      </c>
      <c r="F36" s="87">
        <v>7.0719805494400001</v>
      </c>
      <c r="G36" s="87">
        <v>60.815889994300001</v>
      </c>
      <c r="H36" s="87">
        <v>5.2722018559799997</v>
      </c>
      <c r="I36" s="87">
        <v>36.654963811199998</v>
      </c>
      <c r="J36" s="85"/>
      <c r="K36" s="85"/>
    </row>
    <row r="37" spans="2:11" ht="12.5" x14ac:dyDescent="0.25">
      <c r="B37"/>
      <c r="C37"/>
      <c r="D37"/>
      <c r="E37"/>
      <c r="F37"/>
      <c r="G37"/>
      <c r="H37"/>
      <c r="I37"/>
    </row>
    <row r="38" spans="2:11" ht="12.5" x14ac:dyDescent="0.25">
      <c r="B38" s="87">
        <v>18</v>
      </c>
      <c r="C38" s="87">
        <v>29.503253383000001</v>
      </c>
      <c r="D38" s="87">
        <v>0.01</v>
      </c>
      <c r="E38" s="87">
        <v>1.8675413785399999</v>
      </c>
      <c r="F38" s="87">
        <v>5.5668633945500003</v>
      </c>
      <c r="G38" s="87">
        <v>84.259670257600007</v>
      </c>
      <c r="H38" s="87">
        <v>6.30455867449</v>
      </c>
      <c r="I38" s="87">
        <v>60.582467714899998</v>
      </c>
      <c r="J38" s="85"/>
      <c r="K38" s="85"/>
    </row>
    <row r="39" spans="2:11" ht="12.5" x14ac:dyDescent="0.25">
      <c r="B39"/>
      <c r="C39"/>
      <c r="D39"/>
      <c r="E39"/>
      <c r="F39"/>
      <c r="G39"/>
      <c r="H39"/>
      <c r="I39"/>
    </row>
    <row r="40" spans="2:11" ht="12.5" x14ac:dyDescent="0.25">
      <c r="B40" s="87">
        <v>19</v>
      </c>
      <c r="C40" s="87">
        <v>31.503024562699999</v>
      </c>
      <c r="D40" s="87">
        <v>0.01</v>
      </c>
      <c r="E40" s="87">
        <v>2.2304065496700001</v>
      </c>
      <c r="F40" s="87">
        <v>8.0757135806499996</v>
      </c>
      <c r="G40" s="87">
        <v>54.588366190599999</v>
      </c>
      <c r="H40" s="87">
        <v>4.5927282969199998</v>
      </c>
      <c r="I40" s="87">
        <v>31.4229062398</v>
      </c>
      <c r="J40" s="85"/>
      <c r="K40" s="85"/>
    </row>
    <row r="41" spans="2:11" ht="12.5" x14ac:dyDescent="0.25">
      <c r="B41"/>
      <c r="C41"/>
      <c r="D41"/>
      <c r="E41"/>
      <c r="F41"/>
      <c r="G41"/>
      <c r="H41"/>
      <c r="I41"/>
    </row>
    <row r="42" spans="2:11" ht="12.5" x14ac:dyDescent="0.25">
      <c r="B42" s="87">
        <v>20</v>
      </c>
      <c r="C42" s="87">
        <v>28.904812105200001</v>
      </c>
      <c r="D42" s="87">
        <v>0.01</v>
      </c>
      <c r="E42" s="87">
        <v>1.9487458582799999</v>
      </c>
      <c r="F42" s="87">
        <v>5.9840636868599999</v>
      </c>
      <c r="G42" s="87">
        <v>53.1914520264</v>
      </c>
      <c r="H42" s="87">
        <v>4.5534094174700002</v>
      </c>
      <c r="I42" s="87">
        <v>30.524877548199999</v>
      </c>
      <c r="J42" s="85"/>
      <c r="K42" s="85"/>
    </row>
    <row r="43" spans="2:11" ht="12.5" x14ac:dyDescent="0.25">
      <c r="B43"/>
      <c r="C43"/>
      <c r="D43"/>
      <c r="E43"/>
      <c r="F43"/>
      <c r="G43"/>
      <c r="H43"/>
      <c r="I43"/>
    </row>
    <row r="44" spans="2:11" ht="12.5" x14ac:dyDescent="0.25">
      <c r="B44" s="87">
        <v>21</v>
      </c>
      <c r="C44" s="87">
        <v>28.565268178099998</v>
      </c>
      <c r="D44" s="87">
        <v>0.01</v>
      </c>
      <c r="E44" s="87">
        <v>1.9520147423600001</v>
      </c>
      <c r="F44" s="87">
        <v>6.0432286800900004</v>
      </c>
      <c r="G44" s="87">
        <v>44.7077941895</v>
      </c>
      <c r="H44" s="87">
        <v>3.8698190848</v>
      </c>
      <c r="I44" s="87">
        <v>22.3661171595</v>
      </c>
      <c r="J44" s="85"/>
      <c r="K44" s="85"/>
    </row>
    <row r="45" spans="2:11" ht="12.5" x14ac:dyDescent="0.25">
      <c r="B45"/>
      <c r="C45"/>
      <c r="D45"/>
      <c r="E45"/>
      <c r="F45"/>
      <c r="G45"/>
      <c r="H45"/>
      <c r="I45"/>
    </row>
    <row r="46" spans="2:11" ht="12.5" x14ac:dyDescent="0.25">
      <c r="B46" s="87">
        <v>22</v>
      </c>
      <c r="C46" s="87">
        <v>27.443583088499999</v>
      </c>
      <c r="D46" s="87">
        <v>0.01</v>
      </c>
      <c r="E46" s="87">
        <v>1.8231581834099999</v>
      </c>
      <c r="F46" s="87">
        <v>5.3470846029999999</v>
      </c>
      <c r="G46" s="87">
        <v>50.423182169599997</v>
      </c>
      <c r="H46" s="87">
        <v>4.4119553566</v>
      </c>
      <c r="I46" s="87">
        <v>28.603761355100001</v>
      </c>
      <c r="J46" s="85"/>
      <c r="K46" s="85"/>
    </row>
    <row r="47" spans="2:11" ht="12.5" x14ac:dyDescent="0.25">
      <c r="B47"/>
      <c r="C47"/>
      <c r="D47"/>
      <c r="E47"/>
      <c r="F47"/>
      <c r="G47"/>
      <c r="H47"/>
      <c r="I47"/>
    </row>
    <row r="48" spans="2:11" ht="12.5" x14ac:dyDescent="0.25">
      <c r="B48" s="87">
        <v>23</v>
      </c>
      <c r="C48" s="87">
        <v>26.680010272600001</v>
      </c>
      <c r="D48" s="87">
        <v>0.01</v>
      </c>
      <c r="E48" s="87">
        <v>1.7787940098399999</v>
      </c>
      <c r="F48" s="87">
        <v>5.1283354105500001</v>
      </c>
      <c r="G48" s="87">
        <v>56.642127990699997</v>
      </c>
      <c r="H48" s="87">
        <v>4.8211218516000001</v>
      </c>
      <c r="I48" s="87">
        <v>35.368065516199998</v>
      </c>
      <c r="J48" s="85"/>
      <c r="K48" s="85"/>
    </row>
    <row r="49" spans="2:11" ht="12.5" x14ac:dyDescent="0.25">
      <c r="B49"/>
      <c r="C49"/>
      <c r="D49"/>
      <c r="E49"/>
      <c r="F49"/>
      <c r="G49"/>
      <c r="H49"/>
      <c r="I49"/>
    </row>
    <row r="50" spans="2:11" ht="12.5" x14ac:dyDescent="0.25">
      <c r="B50" s="87">
        <v>24</v>
      </c>
      <c r="C50" s="87">
        <v>25.751163113499999</v>
      </c>
      <c r="D50" s="87">
        <v>0.01</v>
      </c>
      <c r="E50" s="87">
        <v>1.74822282407</v>
      </c>
      <c r="F50" s="87">
        <v>4.7285191282100003</v>
      </c>
      <c r="G50" s="87">
        <v>47.993188222199997</v>
      </c>
      <c r="H50" s="87">
        <v>4.1752789020499996</v>
      </c>
      <c r="I50" s="87">
        <v>27.2460756302</v>
      </c>
      <c r="J50" s="85"/>
      <c r="K50" s="85"/>
    </row>
    <row r="51" spans="2:11" ht="12.5" x14ac:dyDescent="0.25">
      <c r="B51"/>
      <c r="C51"/>
      <c r="D51"/>
      <c r="E51"/>
      <c r="F51"/>
      <c r="G51"/>
      <c r="H51"/>
      <c r="I51"/>
    </row>
    <row r="52" spans="2:11" ht="12.5" x14ac:dyDescent="0.25">
      <c r="B52" s="87">
        <v>25</v>
      </c>
      <c r="C52" s="87">
        <v>26.8439692836</v>
      </c>
      <c r="D52" s="87">
        <v>0.01</v>
      </c>
      <c r="E52" s="87">
        <v>2.01852575233</v>
      </c>
      <c r="F52" s="87">
        <v>6.3326318417799996</v>
      </c>
      <c r="G52" s="87">
        <v>47.509089152000001</v>
      </c>
      <c r="H52" s="87">
        <v>4.3558674653400002</v>
      </c>
      <c r="I52" s="87">
        <v>27.229559898400002</v>
      </c>
      <c r="J52" s="85"/>
      <c r="K52" s="85"/>
    </row>
    <row r="53" spans="2:11" ht="12.5" x14ac:dyDescent="0.25">
      <c r="B53"/>
      <c r="C53"/>
      <c r="D53"/>
      <c r="E53"/>
      <c r="F53"/>
      <c r="G53"/>
      <c r="H53"/>
      <c r="I53"/>
    </row>
    <row r="54" spans="2:11" ht="12.5" x14ac:dyDescent="0.25">
      <c r="B54" s="87">
        <v>26</v>
      </c>
      <c r="C54" s="87">
        <v>28.3758462475</v>
      </c>
      <c r="D54" s="87">
        <v>0.01</v>
      </c>
      <c r="E54" s="87">
        <v>2.3016025250999999</v>
      </c>
      <c r="F54" s="87">
        <v>8.3280678026100006</v>
      </c>
      <c r="G54" s="87">
        <v>53.070365905800003</v>
      </c>
      <c r="H54" s="87">
        <v>4.8303474585200004</v>
      </c>
      <c r="I54" s="87">
        <v>33.262875239099998</v>
      </c>
      <c r="J54" s="85"/>
      <c r="K54" s="85"/>
    </row>
    <row r="55" spans="2:11" ht="12.5" x14ac:dyDescent="0.25">
      <c r="B55"/>
      <c r="C55"/>
      <c r="D55"/>
      <c r="E55"/>
      <c r="F55"/>
      <c r="G55"/>
      <c r="H55"/>
      <c r="I55"/>
    </row>
    <row r="56" spans="2:11" ht="12.5" x14ac:dyDescent="0.25">
      <c r="B56" s="87">
        <v>27</v>
      </c>
      <c r="C56" s="87">
        <v>26.508494223300001</v>
      </c>
      <c r="D56" s="87">
        <v>0.01</v>
      </c>
      <c r="E56" s="87">
        <v>2.0738048399600002</v>
      </c>
      <c r="F56" s="87">
        <v>6.9005072962899998</v>
      </c>
      <c r="G56" s="87">
        <v>47.911487579300001</v>
      </c>
      <c r="H56" s="87">
        <v>4.7405681610099997</v>
      </c>
      <c r="I56" s="87">
        <v>28.523998260500001</v>
      </c>
      <c r="J56" s="85"/>
      <c r="K56" s="85"/>
    </row>
    <row r="57" spans="2:11" ht="12.5" x14ac:dyDescent="0.25">
      <c r="B57"/>
      <c r="C57"/>
      <c r="D57"/>
      <c r="E57"/>
      <c r="F57"/>
      <c r="G57"/>
      <c r="H57"/>
      <c r="I57"/>
    </row>
    <row r="58" spans="2:11" ht="12.5" x14ac:dyDescent="0.25">
      <c r="B58" s="87">
        <v>28</v>
      </c>
      <c r="C58" s="87">
        <v>24.4569579094</v>
      </c>
      <c r="D58" s="87">
        <v>0.01</v>
      </c>
      <c r="E58" s="87">
        <v>1.86613017321</v>
      </c>
      <c r="F58" s="87">
        <v>5.3064325701800001</v>
      </c>
      <c r="G58" s="87">
        <v>45.441822051999999</v>
      </c>
      <c r="H58" s="87">
        <v>4.1652002334600002</v>
      </c>
      <c r="I58" s="87">
        <v>26.5085932414</v>
      </c>
      <c r="J58" s="85"/>
      <c r="K58" s="85"/>
    </row>
    <row r="59" spans="2:11" ht="12.5" x14ac:dyDescent="0.25">
      <c r="B59"/>
      <c r="C59"/>
      <c r="D59"/>
      <c r="E59"/>
      <c r="F59"/>
      <c r="G59"/>
      <c r="H59"/>
      <c r="I59"/>
    </row>
    <row r="60" spans="2:11" ht="12.5" x14ac:dyDescent="0.25">
      <c r="B60" s="87">
        <v>29</v>
      </c>
      <c r="C60" s="87">
        <v>24.050245284999999</v>
      </c>
      <c r="D60" s="87">
        <v>0.01</v>
      </c>
      <c r="E60" s="87">
        <v>1.79601209779</v>
      </c>
      <c r="F60" s="87">
        <v>5.2920496733000002</v>
      </c>
      <c r="G60" s="87">
        <v>48.283097585</v>
      </c>
      <c r="H60" s="87">
        <v>4.3333071072899996</v>
      </c>
      <c r="I60" s="87">
        <v>29.7344210943</v>
      </c>
      <c r="J60" s="85"/>
      <c r="K60" s="85"/>
    </row>
    <row r="61" spans="2:11" ht="12.5" x14ac:dyDescent="0.25">
      <c r="B61"/>
      <c r="C61"/>
      <c r="D61"/>
      <c r="E61"/>
      <c r="F61"/>
      <c r="G61"/>
      <c r="H61"/>
      <c r="I61"/>
    </row>
    <row r="62" spans="2:11" ht="12.5" x14ac:dyDescent="0.25">
      <c r="B62" s="87">
        <v>30</v>
      </c>
      <c r="C62" s="87">
        <v>23.769195310499999</v>
      </c>
      <c r="D62" s="87">
        <v>0.01</v>
      </c>
      <c r="E62" s="87">
        <v>1.8632700231799999</v>
      </c>
      <c r="F62" s="87">
        <v>5.3900638434200001</v>
      </c>
      <c r="G62" s="87">
        <v>48.388118743900002</v>
      </c>
      <c r="H62" s="87">
        <v>4.5032299359600003</v>
      </c>
      <c r="I62" s="87">
        <v>30.2118679682</v>
      </c>
      <c r="J62" s="85"/>
      <c r="K62" s="85"/>
    </row>
    <row r="63" spans="2:11" ht="12.5" x14ac:dyDescent="0.25">
      <c r="B63"/>
      <c r="C63"/>
      <c r="D63"/>
      <c r="E63"/>
      <c r="F63"/>
      <c r="G63"/>
      <c r="H63"/>
      <c r="I63"/>
    </row>
    <row r="64" spans="2:11" ht="12.5" x14ac:dyDescent="0.25">
      <c r="B64" s="87">
        <v>31</v>
      </c>
      <c r="C64" s="87">
        <v>22.3938995484</v>
      </c>
      <c r="D64" s="87">
        <v>0.01</v>
      </c>
      <c r="E64" s="87">
        <v>1.68392700918</v>
      </c>
      <c r="F64" s="87">
        <v>4.4522287191899999</v>
      </c>
      <c r="G64" s="87">
        <v>40.7770423889</v>
      </c>
      <c r="H64" s="87">
        <v>4.1518507798500002</v>
      </c>
      <c r="I64" s="87">
        <v>23.0906906128</v>
      </c>
      <c r="J64" s="85"/>
      <c r="K64" s="85"/>
    </row>
    <row r="65" spans="2:11" ht="12.5" x14ac:dyDescent="0.25">
      <c r="B65"/>
      <c r="C65"/>
      <c r="D65"/>
      <c r="E65"/>
      <c r="F65"/>
      <c r="G65"/>
      <c r="H65"/>
      <c r="I65"/>
    </row>
    <row r="66" spans="2:11" ht="12.5" x14ac:dyDescent="0.25">
      <c r="B66" s="87">
        <v>32</v>
      </c>
      <c r="C66" s="87">
        <v>22.166002642700001</v>
      </c>
      <c r="D66" s="87">
        <v>0.01</v>
      </c>
      <c r="E66" s="87">
        <v>1.71436726278</v>
      </c>
      <c r="F66" s="87">
        <v>4.7194576032700004</v>
      </c>
      <c r="G66" s="87">
        <v>46.294790267899998</v>
      </c>
      <c r="H66" s="87">
        <v>4.4430057207699996</v>
      </c>
      <c r="I66" s="87">
        <v>29.102554003400002</v>
      </c>
      <c r="J66" s="85"/>
      <c r="K66" s="85"/>
    </row>
    <row r="67" spans="2:11" ht="12.5" x14ac:dyDescent="0.25">
      <c r="B67"/>
      <c r="C67"/>
      <c r="D67"/>
      <c r="E67"/>
      <c r="F67"/>
      <c r="G67"/>
      <c r="H67"/>
      <c r="I67"/>
    </row>
    <row r="68" spans="2:11" ht="12.5" x14ac:dyDescent="0.25">
      <c r="B68" s="87">
        <v>33</v>
      </c>
      <c r="C68" s="87">
        <v>21.9274839586</v>
      </c>
      <c r="D68" s="87">
        <v>0.01</v>
      </c>
      <c r="E68" s="87">
        <v>1.77052546509</v>
      </c>
      <c r="F68" s="87">
        <v>4.9803407153799997</v>
      </c>
      <c r="G68" s="87">
        <v>44.974720001199998</v>
      </c>
      <c r="H68" s="87">
        <v>4.3694500923200001</v>
      </c>
      <c r="I68" s="87">
        <v>28.285091082299999</v>
      </c>
    </row>
    <row r="69" spans="2:11" ht="12.5" x14ac:dyDescent="0.25">
      <c r="B69"/>
      <c r="C69"/>
      <c r="D69"/>
      <c r="E69"/>
      <c r="F69"/>
      <c r="G69"/>
      <c r="H69"/>
      <c r="I69"/>
    </row>
    <row r="70" spans="2:11" ht="12.5" x14ac:dyDescent="0.25">
      <c r="B70" s="87">
        <v>34</v>
      </c>
      <c r="C70" s="87">
        <v>21.542711257899999</v>
      </c>
      <c r="D70" s="87">
        <v>0.01</v>
      </c>
      <c r="E70" s="87">
        <v>1.8198293216799999</v>
      </c>
      <c r="F70" s="87">
        <v>5.0790915104699996</v>
      </c>
      <c r="G70" s="87">
        <v>49.1278470357</v>
      </c>
      <c r="H70" s="87">
        <v>4.71933420499</v>
      </c>
      <c r="I70" s="87">
        <v>32.893477757799999</v>
      </c>
    </row>
    <row r="71" spans="2:11" ht="12.5" x14ac:dyDescent="0.25">
      <c r="B71"/>
      <c r="C71"/>
      <c r="D71"/>
      <c r="E71"/>
      <c r="F71"/>
      <c r="G71"/>
      <c r="H71"/>
      <c r="I71"/>
    </row>
    <row r="72" spans="2:11" ht="12.5" x14ac:dyDescent="0.25">
      <c r="B72" s="87">
        <v>35</v>
      </c>
      <c r="C72" s="87">
        <v>21.098071805899998</v>
      </c>
      <c r="D72" s="87">
        <v>0.01</v>
      </c>
      <c r="E72" s="87">
        <v>1.8063507733799999</v>
      </c>
      <c r="F72" s="87">
        <v>5.0743037654499998</v>
      </c>
      <c r="G72" s="87">
        <v>39.285015106199999</v>
      </c>
      <c r="H72" s="87">
        <v>4.0918669700599999</v>
      </c>
      <c r="I72" s="87">
        <v>23.4851983388</v>
      </c>
    </row>
    <row r="73" spans="2:11" ht="12.5" x14ac:dyDescent="0.25">
      <c r="B73"/>
      <c r="C73"/>
      <c r="D73"/>
      <c r="E73"/>
      <c r="F73"/>
      <c r="G73"/>
      <c r="H73"/>
      <c r="I73"/>
    </row>
    <row r="74" spans="2:11" ht="12.5" x14ac:dyDescent="0.25">
      <c r="B74" s="87">
        <v>36</v>
      </c>
      <c r="C74" s="87">
        <v>19.316992298199999</v>
      </c>
      <c r="D74" s="87">
        <v>0.01</v>
      </c>
      <c r="E74" s="87">
        <v>1.51051439777</v>
      </c>
      <c r="F74" s="87">
        <v>3.7362807931400002</v>
      </c>
      <c r="G74" s="87">
        <v>43.429565429699998</v>
      </c>
      <c r="H74" s="87">
        <v>4.1859432856199996</v>
      </c>
      <c r="I74" s="87">
        <v>28.0721944173</v>
      </c>
    </row>
    <row r="75" spans="2:11" ht="12.5" x14ac:dyDescent="0.25">
      <c r="B75"/>
      <c r="C75"/>
      <c r="D75"/>
      <c r="E75"/>
      <c r="F75"/>
      <c r="G75"/>
      <c r="H75"/>
      <c r="I75"/>
    </row>
    <row r="76" spans="2:11" ht="12.5" x14ac:dyDescent="0.25">
      <c r="B76" s="87">
        <v>37</v>
      </c>
      <c r="C76" s="87">
        <v>19.4015707816</v>
      </c>
      <c r="D76" s="87">
        <v>0.01</v>
      </c>
      <c r="E76" s="87">
        <v>1.64247467056</v>
      </c>
      <c r="F76" s="87">
        <v>4.2382963684300003</v>
      </c>
      <c r="G76" s="87">
        <v>48.607827504500001</v>
      </c>
      <c r="H76" s="87">
        <v>4.7520792484300003</v>
      </c>
      <c r="I76" s="87">
        <v>33.641321182299997</v>
      </c>
    </row>
    <row r="77" spans="2:11" ht="12.5" x14ac:dyDescent="0.25">
      <c r="B77"/>
      <c r="C77"/>
      <c r="D77"/>
      <c r="E77"/>
      <c r="F77"/>
      <c r="G77"/>
      <c r="H77"/>
      <c r="I77"/>
    </row>
    <row r="78" spans="2:11" ht="12.5" x14ac:dyDescent="0.25">
      <c r="B78" s="87">
        <v>38</v>
      </c>
      <c r="C78" s="87">
        <v>21.379892595400001</v>
      </c>
      <c r="D78" s="87">
        <v>0.01</v>
      </c>
      <c r="E78" s="87">
        <v>2.0565499855599998</v>
      </c>
      <c r="F78" s="87">
        <v>6.6038302836899998</v>
      </c>
      <c r="G78" s="87">
        <v>31.463754018100001</v>
      </c>
      <c r="H78" s="87">
        <v>3.3704670270300001</v>
      </c>
      <c r="I78" s="87">
        <v>16.8922039668</v>
      </c>
    </row>
    <row r="79" spans="2:11" ht="12.5" x14ac:dyDescent="0.25">
      <c r="B79"/>
      <c r="C79"/>
      <c r="D79"/>
      <c r="E79"/>
      <c r="F79"/>
      <c r="G79"/>
      <c r="H79"/>
      <c r="I79"/>
    </row>
    <row r="80" spans="2:11" ht="12.5" x14ac:dyDescent="0.25">
      <c r="B80" s="87">
        <v>39</v>
      </c>
      <c r="C80" s="87">
        <v>20.048821941500002</v>
      </c>
      <c r="D80" s="87">
        <v>0.01</v>
      </c>
      <c r="E80" s="87">
        <v>1.8467984853299999</v>
      </c>
      <c r="F80" s="87">
        <v>5.6710961557199999</v>
      </c>
      <c r="G80" s="87">
        <v>41.398642222100001</v>
      </c>
      <c r="H80" s="87">
        <v>4.3331926663699996</v>
      </c>
      <c r="I80" s="87">
        <v>27.2057218552</v>
      </c>
    </row>
    <row r="81" spans="2:9" ht="12.5" x14ac:dyDescent="0.25">
      <c r="B81"/>
      <c r="C81"/>
      <c r="D81"/>
      <c r="E81"/>
      <c r="F81"/>
      <c r="G81"/>
      <c r="H81"/>
      <c r="I81"/>
    </row>
    <row r="82" spans="2:9" ht="12.5" x14ac:dyDescent="0.25">
      <c r="B82" s="87">
        <v>40</v>
      </c>
      <c r="C82" s="87">
        <v>18.724456202599999</v>
      </c>
      <c r="D82" s="87">
        <v>0.01</v>
      </c>
      <c r="E82" s="87">
        <v>1.67327557648</v>
      </c>
      <c r="F82" s="87">
        <v>4.6694863131000002</v>
      </c>
      <c r="G82" s="87">
        <v>45.596038818399997</v>
      </c>
      <c r="H82" s="87">
        <v>4.4393626054100004</v>
      </c>
      <c r="I82" s="87">
        <v>31.7164545059</v>
      </c>
    </row>
    <row r="83" spans="2:9" ht="12.5" x14ac:dyDescent="0.25">
      <c r="B83"/>
      <c r="C83"/>
      <c r="D83"/>
      <c r="E83"/>
      <c r="F83"/>
      <c r="G83"/>
      <c r="H83"/>
      <c r="I83"/>
    </row>
    <row r="84" spans="2:9" ht="12.5" x14ac:dyDescent="0.25">
      <c r="B84" s="87">
        <v>41</v>
      </c>
      <c r="C84" s="87">
        <v>18.5673197162</v>
      </c>
      <c r="D84" s="87">
        <v>0.01</v>
      </c>
      <c r="E84" s="87">
        <v>1.7204612512699999</v>
      </c>
      <c r="F84" s="87">
        <v>4.8473220563700004</v>
      </c>
      <c r="G84" s="87">
        <v>39.837134043399999</v>
      </c>
      <c r="H84" s="87">
        <v>4.0949648221299997</v>
      </c>
      <c r="I84" s="87">
        <v>26.312763214099999</v>
      </c>
    </row>
    <row r="85" spans="2:9" ht="12.5" x14ac:dyDescent="0.25">
      <c r="B85"/>
      <c r="C85"/>
      <c r="D85"/>
      <c r="E85"/>
      <c r="F85"/>
      <c r="G85"/>
      <c r="H85"/>
      <c r="I85"/>
    </row>
    <row r="86" spans="2:9" ht="12.5" x14ac:dyDescent="0.25">
      <c r="B86" s="87">
        <v>42</v>
      </c>
      <c r="C86" s="87">
        <v>19.098280937399998</v>
      </c>
      <c r="D86" s="87">
        <v>0.01</v>
      </c>
      <c r="E86" s="87">
        <v>1.97349023434</v>
      </c>
      <c r="F86" s="87">
        <v>5.7575701436699998</v>
      </c>
      <c r="G86" s="87">
        <v>35.494328816699998</v>
      </c>
      <c r="H86" s="87">
        <v>3.6683772404999999</v>
      </c>
      <c r="I86" s="87">
        <v>22.3505395253</v>
      </c>
    </row>
    <row r="87" spans="2:9" ht="12.5" x14ac:dyDescent="0.25">
      <c r="B87"/>
      <c r="C87"/>
      <c r="D87"/>
      <c r="E87"/>
      <c r="F87"/>
      <c r="G87"/>
      <c r="H87"/>
      <c r="I87"/>
    </row>
    <row r="88" spans="2:9" ht="12.5" x14ac:dyDescent="0.25">
      <c r="B88" s="87">
        <v>43</v>
      </c>
      <c r="C88" s="87">
        <v>17.738870159299999</v>
      </c>
      <c r="D88" s="87">
        <v>0.01</v>
      </c>
      <c r="E88" s="87">
        <v>1.7836017589399999</v>
      </c>
      <c r="F88" s="87">
        <v>4.7792627003900003</v>
      </c>
      <c r="G88" s="87">
        <v>38.119908650699998</v>
      </c>
      <c r="H88" s="87">
        <v>4.0232807000499999</v>
      </c>
      <c r="I88" s="87">
        <v>25.352459589599999</v>
      </c>
    </row>
    <row r="89" spans="2:9" ht="12.5" x14ac:dyDescent="0.25">
      <c r="B89"/>
      <c r="C89"/>
      <c r="D89"/>
      <c r="E89"/>
      <c r="F89"/>
      <c r="G89"/>
      <c r="H89"/>
      <c r="I89"/>
    </row>
    <row r="90" spans="2:9" ht="12.5" x14ac:dyDescent="0.25">
      <c r="B90" s="87">
        <v>44</v>
      </c>
      <c r="C90" s="87">
        <v>17.150269446799999</v>
      </c>
      <c r="D90" s="87">
        <v>0.01</v>
      </c>
      <c r="E90" s="87">
        <v>1.65679415964</v>
      </c>
      <c r="F90" s="87">
        <v>4.5807466199300002</v>
      </c>
      <c r="G90" s="87">
        <v>33.161800384499998</v>
      </c>
      <c r="H90" s="87">
        <v>3.7817765077000001</v>
      </c>
      <c r="I90" s="87">
        <v>20.780784924799999</v>
      </c>
    </row>
    <row r="91" spans="2:9" ht="12.5" x14ac:dyDescent="0.25">
      <c r="B91"/>
      <c r="C91"/>
      <c r="D91"/>
      <c r="E91"/>
      <c r="F91"/>
      <c r="G91"/>
      <c r="H91"/>
      <c r="I91"/>
    </row>
    <row r="92" spans="2:9" ht="12.5" x14ac:dyDescent="0.25">
      <c r="B92" s="87">
        <v>45</v>
      </c>
      <c r="C92" s="87">
        <v>19.5490766341</v>
      </c>
      <c r="D92" s="87">
        <v>0.01</v>
      </c>
      <c r="E92" s="87">
        <v>2.1479187069400001</v>
      </c>
      <c r="F92" s="87">
        <v>7.2936849478800001</v>
      </c>
      <c r="G92" s="87">
        <v>36.763261159300001</v>
      </c>
      <c r="H92" s="87">
        <v>4.2335657278700003</v>
      </c>
      <c r="I92" s="87">
        <v>24.638161659200001</v>
      </c>
    </row>
    <row r="93" spans="2:9" ht="12.5" x14ac:dyDescent="0.25">
      <c r="B93"/>
      <c r="C93"/>
      <c r="D93"/>
      <c r="E93"/>
      <c r="F93"/>
      <c r="G93"/>
      <c r="H93"/>
      <c r="I93"/>
    </row>
    <row r="94" spans="2:9" ht="12.5" x14ac:dyDescent="0.25">
      <c r="B94" s="87">
        <v>46</v>
      </c>
      <c r="C94" s="87">
        <v>17.080201979600002</v>
      </c>
      <c r="D94" s="87">
        <v>0.01</v>
      </c>
      <c r="E94" s="87">
        <v>1.7976143360100001</v>
      </c>
      <c r="F94" s="87">
        <v>5.07058734663</v>
      </c>
      <c r="G94" s="87">
        <v>52.427625656099998</v>
      </c>
      <c r="H94" s="87">
        <v>5.0389254887900004</v>
      </c>
      <c r="I94" s="87">
        <v>40.557235717799998</v>
      </c>
    </row>
    <row r="95" spans="2:9" ht="12.5" x14ac:dyDescent="0.25">
      <c r="B95"/>
      <c r="C95"/>
      <c r="D95"/>
      <c r="E95"/>
      <c r="F95"/>
      <c r="G95"/>
      <c r="H95"/>
      <c r="I95"/>
    </row>
    <row r="96" spans="2:9" ht="12.5" x14ac:dyDescent="0.25">
      <c r="B96" s="87">
        <v>47</v>
      </c>
      <c r="C96" s="87">
        <v>16.108186660299999</v>
      </c>
      <c r="D96" s="87">
        <v>0.01</v>
      </c>
      <c r="E96" s="87">
        <v>1.66018656954</v>
      </c>
      <c r="F96" s="87">
        <v>4.3817752484400003</v>
      </c>
      <c r="G96" s="87">
        <v>31.435705820700001</v>
      </c>
      <c r="H96" s="87">
        <v>3.6475286483799998</v>
      </c>
      <c r="I96" s="87">
        <v>19.868996620200001</v>
      </c>
    </row>
    <row r="97" spans="2:9" ht="12.5" x14ac:dyDescent="0.25">
      <c r="B97"/>
      <c r="C97"/>
      <c r="D97"/>
      <c r="E97"/>
      <c r="F97"/>
      <c r="G97"/>
      <c r="H97"/>
      <c r="I97"/>
    </row>
    <row r="98" spans="2:9" ht="12.5" x14ac:dyDescent="0.25">
      <c r="B98" s="87">
        <v>48</v>
      </c>
      <c r="C98" s="87">
        <v>16.040146181699999</v>
      </c>
      <c r="D98" s="87">
        <v>0.01</v>
      </c>
      <c r="E98" s="87">
        <v>1.68250691698</v>
      </c>
      <c r="F98" s="87">
        <v>4.6232784332800003</v>
      </c>
      <c r="G98" s="87">
        <v>42.347387949599998</v>
      </c>
      <c r="H98" s="87">
        <v>4.6473542054500001</v>
      </c>
      <c r="I98" s="87">
        <v>31.0953426361</v>
      </c>
    </row>
    <row r="99" spans="2:9" ht="12.5" x14ac:dyDescent="0.25">
      <c r="B99"/>
      <c r="C99"/>
      <c r="D99"/>
      <c r="E99"/>
      <c r="F99"/>
      <c r="G99"/>
      <c r="H99"/>
      <c r="I99"/>
    </row>
    <row r="100" spans="2:9" ht="12.5" x14ac:dyDescent="0.25">
      <c r="B100" s="87">
        <v>49</v>
      </c>
      <c r="C100" s="87">
        <v>15.233642854999999</v>
      </c>
      <c r="D100" s="87">
        <v>0.01</v>
      </c>
      <c r="E100" s="87">
        <v>1.6248547415600001</v>
      </c>
      <c r="F100" s="87">
        <v>4.1414522701700003</v>
      </c>
      <c r="G100" s="87">
        <v>33.312213261899998</v>
      </c>
      <c r="H100" s="87">
        <v>3.8269891738899999</v>
      </c>
      <c r="I100" s="87">
        <v>22.4055465062</v>
      </c>
    </row>
    <row r="101" spans="2:9" ht="12.5" x14ac:dyDescent="0.25">
      <c r="B101"/>
      <c r="C101"/>
      <c r="D101"/>
      <c r="E101"/>
      <c r="F101"/>
      <c r="G101"/>
      <c r="H101"/>
      <c r="I101"/>
    </row>
    <row r="102" spans="2:9" ht="12.5" x14ac:dyDescent="0.25">
      <c r="B102" s="87">
        <v>50</v>
      </c>
      <c r="C102" s="87">
        <v>15.308905170799999</v>
      </c>
      <c r="D102" s="87">
        <v>0.01</v>
      </c>
      <c r="E102" s="87">
        <v>1.7244230335799999</v>
      </c>
      <c r="F102" s="87">
        <v>4.5639478179699999</v>
      </c>
      <c r="G102" s="87">
        <v>34.599357605000002</v>
      </c>
      <c r="H102" s="87">
        <v>3.9279037316599998</v>
      </c>
      <c r="I102" s="87">
        <v>23.955258687299999</v>
      </c>
    </row>
    <row r="103" spans="2:9" ht="12.5" x14ac:dyDescent="0.25">
      <c r="B103"/>
      <c r="C103"/>
      <c r="D103"/>
      <c r="E103"/>
      <c r="F103"/>
      <c r="G103"/>
      <c r="H103"/>
      <c r="I103"/>
    </row>
    <row r="104" spans="2:9" ht="12.5" x14ac:dyDescent="0.25">
      <c r="B104" s="87">
        <v>51</v>
      </c>
      <c r="C104" s="87">
        <v>15.6819030393</v>
      </c>
      <c r="D104" s="87">
        <v>0.01</v>
      </c>
      <c r="E104" s="87">
        <v>1.8789880506500001</v>
      </c>
      <c r="F104" s="87">
        <v>5.0748046867300003</v>
      </c>
      <c r="G104" s="87">
        <v>46.559744516999999</v>
      </c>
      <c r="H104" s="87">
        <v>4.9716281096100001</v>
      </c>
      <c r="I104" s="87">
        <v>36.0355396271</v>
      </c>
    </row>
    <row r="105" spans="2:9" ht="12.5" x14ac:dyDescent="0.25">
      <c r="B105"/>
      <c r="C105"/>
      <c r="D105"/>
      <c r="E105"/>
      <c r="F105"/>
      <c r="G105"/>
      <c r="H105"/>
      <c r="I105"/>
    </row>
    <row r="106" spans="2:9" ht="12.5" x14ac:dyDescent="0.25">
      <c r="B106" s="87">
        <v>52</v>
      </c>
      <c r="C106" s="87">
        <v>13.8994855573</v>
      </c>
      <c r="D106" s="87">
        <v>0.01</v>
      </c>
      <c r="E106" s="87">
        <v>1.46573924057</v>
      </c>
      <c r="F106" s="87">
        <v>3.4857050584199998</v>
      </c>
      <c r="G106" s="87">
        <v>37.215803782099997</v>
      </c>
      <c r="H106" s="87">
        <v>4.2286238670299996</v>
      </c>
      <c r="I106" s="87">
        <v>26.886897404999999</v>
      </c>
    </row>
    <row r="107" spans="2:9" ht="12.5" x14ac:dyDescent="0.25">
      <c r="B107"/>
      <c r="C107"/>
      <c r="D107"/>
      <c r="E107"/>
      <c r="F107"/>
      <c r="G107"/>
      <c r="H107"/>
      <c r="I107"/>
    </row>
    <row r="108" spans="2:9" ht="12.5" x14ac:dyDescent="0.25">
      <c r="B108" s="87">
        <v>53</v>
      </c>
      <c r="C108" s="87">
        <v>15.8994554704</v>
      </c>
      <c r="D108" s="87">
        <v>0.01</v>
      </c>
      <c r="E108" s="87">
        <v>1.9839964720500001</v>
      </c>
      <c r="F108" s="87">
        <v>5.7251984265500004</v>
      </c>
      <c r="G108" s="87">
        <v>36.993403752600003</v>
      </c>
      <c r="H108" s="87">
        <v>4.3728025754299997</v>
      </c>
      <c r="I108" s="87">
        <v>26.996053695699999</v>
      </c>
    </row>
    <row r="109" spans="2:9" ht="12.5" x14ac:dyDescent="0.25">
      <c r="B109"/>
      <c r="C109"/>
      <c r="D109"/>
      <c r="E109"/>
      <c r="F109"/>
      <c r="G109"/>
      <c r="H109"/>
      <c r="I109"/>
    </row>
    <row r="110" spans="2:9" ht="12.5" x14ac:dyDescent="0.25">
      <c r="B110" s="87">
        <v>54</v>
      </c>
      <c r="C110" s="87">
        <v>16.4421902626</v>
      </c>
      <c r="D110" s="87">
        <v>0.01</v>
      </c>
      <c r="E110" s="87">
        <v>1.99330735014</v>
      </c>
      <c r="F110" s="87">
        <v>6.5947317827100003</v>
      </c>
      <c r="G110" s="87">
        <v>34.743601481100001</v>
      </c>
      <c r="H110" s="87">
        <v>4.0896660486899998</v>
      </c>
      <c r="I110" s="87">
        <v>25.062200228399998</v>
      </c>
    </row>
    <row r="111" spans="2:9" ht="12.5" x14ac:dyDescent="0.25">
      <c r="B111"/>
      <c r="C111"/>
      <c r="D111"/>
      <c r="E111"/>
      <c r="F111"/>
      <c r="G111"/>
      <c r="H111"/>
      <c r="I111"/>
    </row>
    <row r="112" spans="2:9" ht="12.5" x14ac:dyDescent="0.25">
      <c r="B112" s="87">
        <v>55</v>
      </c>
      <c r="C112" s="87">
        <v>13.9917478561</v>
      </c>
      <c r="D112" s="87">
        <v>0.01</v>
      </c>
      <c r="E112" s="87">
        <v>1.67770316716</v>
      </c>
      <c r="F112" s="87">
        <v>4.4651876611099999</v>
      </c>
      <c r="G112" s="87">
        <v>36.146580378199999</v>
      </c>
      <c r="H112" s="87">
        <v>4.1709055900600003</v>
      </c>
      <c r="I112" s="87">
        <v>26.786408106500001</v>
      </c>
    </row>
    <row r="113" spans="2:9" ht="12.5" x14ac:dyDescent="0.25">
      <c r="B113"/>
      <c r="C113"/>
      <c r="D113"/>
      <c r="E113"/>
      <c r="F113"/>
      <c r="G113"/>
      <c r="H113"/>
      <c r="I113"/>
    </row>
    <row r="114" spans="2:9" ht="12.5" x14ac:dyDescent="0.25">
      <c r="B114" s="87">
        <v>56</v>
      </c>
      <c r="C114" s="87">
        <v>13.603534237</v>
      </c>
      <c r="D114" s="87">
        <v>0.01</v>
      </c>
      <c r="E114" s="87">
        <v>1.6608591291200001</v>
      </c>
      <c r="F114" s="87">
        <v>4.3996360455800003</v>
      </c>
      <c r="G114" s="87">
        <v>59.791978200300001</v>
      </c>
      <c r="H114" s="87">
        <v>6.0188053448999996</v>
      </c>
      <c r="I114" s="87">
        <v>50.735763549799998</v>
      </c>
    </row>
    <row r="115" spans="2:9" ht="12.5" x14ac:dyDescent="0.25">
      <c r="B115"/>
      <c r="C115"/>
      <c r="D115"/>
      <c r="E115"/>
      <c r="F115"/>
      <c r="G115"/>
      <c r="H115"/>
      <c r="I115"/>
    </row>
    <row r="116" spans="2:9" ht="12.5" x14ac:dyDescent="0.25">
      <c r="B116" s="87">
        <v>57</v>
      </c>
      <c r="C116" s="87">
        <v>14.2306746821</v>
      </c>
      <c r="D116" s="87">
        <v>0.01</v>
      </c>
      <c r="E116" s="87">
        <v>1.8334253737999999</v>
      </c>
      <c r="F116" s="87">
        <v>5.2374674543299999</v>
      </c>
      <c r="G116" s="87">
        <v>43.339052836100002</v>
      </c>
      <c r="H116" s="87">
        <v>4.8560983339900003</v>
      </c>
      <c r="I116" s="87">
        <v>34.414864222200002</v>
      </c>
    </row>
    <row r="117" spans="2:9" ht="12.5" x14ac:dyDescent="0.25">
      <c r="B117"/>
      <c r="C117"/>
      <c r="D117"/>
      <c r="E117"/>
      <c r="F117"/>
      <c r="G117"/>
      <c r="H117"/>
      <c r="I117"/>
    </row>
    <row r="118" spans="2:9" ht="12.5" x14ac:dyDescent="0.25">
      <c r="B118" s="87">
        <v>58</v>
      </c>
      <c r="C118" s="87">
        <v>14.286911103</v>
      </c>
      <c r="D118" s="87">
        <v>0.01</v>
      </c>
      <c r="E118" s="87">
        <v>1.87240345824</v>
      </c>
      <c r="F118" s="87">
        <v>5.4716277391699997</v>
      </c>
      <c r="G118" s="87">
        <v>31.483779907199999</v>
      </c>
      <c r="H118" s="87">
        <v>3.9343272845000001</v>
      </c>
      <c r="I118" s="87">
        <v>22.797358512900001</v>
      </c>
    </row>
    <row r="119" spans="2:9" ht="12.5" x14ac:dyDescent="0.25">
      <c r="B119"/>
      <c r="C119"/>
      <c r="D119"/>
      <c r="E119"/>
      <c r="F119"/>
      <c r="G119"/>
      <c r="H119"/>
      <c r="I119"/>
    </row>
    <row r="120" spans="2:9" ht="12.5" x14ac:dyDescent="0.25">
      <c r="B120" s="87">
        <v>59</v>
      </c>
      <c r="C120" s="87">
        <v>12.8064876372</v>
      </c>
      <c r="D120" s="87">
        <v>0.01</v>
      </c>
      <c r="E120" s="87">
        <v>1.6224318608199999</v>
      </c>
      <c r="F120" s="87">
        <v>4.2431656199100001</v>
      </c>
      <c r="G120" s="87">
        <v>29.900855382300001</v>
      </c>
      <c r="H120" s="87">
        <v>3.5824556350700001</v>
      </c>
      <c r="I120" s="87">
        <v>21.4763075511</v>
      </c>
    </row>
    <row r="121" spans="2:9" ht="12.5" x14ac:dyDescent="0.25">
      <c r="B121"/>
      <c r="C121"/>
      <c r="D121"/>
      <c r="E121"/>
      <c r="F121"/>
      <c r="G121"/>
      <c r="H121"/>
      <c r="I121"/>
    </row>
    <row r="122" spans="2:9" ht="12.5" x14ac:dyDescent="0.25">
      <c r="B122" s="87">
        <v>60</v>
      </c>
      <c r="C122" s="87">
        <v>11.454071106400001</v>
      </c>
      <c r="D122" s="87">
        <v>0.01</v>
      </c>
      <c r="E122" s="87">
        <v>1.4138501209600001</v>
      </c>
      <c r="F122" s="87">
        <v>3.17481167086</v>
      </c>
      <c r="G122" s="87">
        <v>26.063151041699999</v>
      </c>
      <c r="H122" s="87">
        <v>3.5755108197499998</v>
      </c>
      <c r="I122" s="87">
        <v>17.944897015900001</v>
      </c>
    </row>
    <row r="123" spans="2:9" ht="12.5" x14ac:dyDescent="0.25">
      <c r="B123"/>
      <c r="C123"/>
      <c r="D123"/>
      <c r="E123"/>
      <c r="F123"/>
      <c r="G123"/>
      <c r="H123"/>
      <c r="I123"/>
    </row>
    <row r="124" spans="2:9" ht="12.5" x14ac:dyDescent="0.25">
      <c r="B124" s="87">
        <v>61</v>
      </c>
      <c r="C124" s="87">
        <v>12.322459590099999</v>
      </c>
      <c r="D124" s="87">
        <v>0.01</v>
      </c>
      <c r="E124" s="87">
        <v>1.65643712974</v>
      </c>
      <c r="F124" s="87">
        <v>4.3485320518100004</v>
      </c>
      <c r="G124" s="87">
        <v>37.941462834699998</v>
      </c>
      <c r="H124" s="87">
        <v>4.4077086448699996</v>
      </c>
      <c r="I124" s="87">
        <v>30.097050030999998</v>
      </c>
    </row>
    <row r="125" spans="2:9" ht="12.5" x14ac:dyDescent="0.25">
      <c r="B125"/>
      <c r="C125"/>
      <c r="D125"/>
      <c r="E125"/>
      <c r="F125"/>
      <c r="G125"/>
      <c r="H125"/>
      <c r="I125"/>
    </row>
    <row r="126" spans="2:9" ht="12.5" x14ac:dyDescent="0.25">
      <c r="B126" s="87">
        <v>62</v>
      </c>
      <c r="C126" s="87">
        <v>12.320524800199999</v>
      </c>
      <c r="D126" s="87">
        <v>0.01</v>
      </c>
      <c r="E126" s="87">
        <v>1.6983271145100001</v>
      </c>
      <c r="F126" s="87">
        <v>4.5757723662199998</v>
      </c>
      <c r="G126" s="87">
        <v>39.707673390700002</v>
      </c>
      <c r="H126" s="87">
        <v>4.5230534871400003</v>
      </c>
      <c r="I126" s="87">
        <v>32.073262214700001</v>
      </c>
    </row>
    <row r="127" spans="2:9" ht="12.5" x14ac:dyDescent="0.25">
      <c r="B127"/>
      <c r="C127"/>
      <c r="D127"/>
      <c r="E127"/>
      <c r="F127"/>
      <c r="G127"/>
      <c r="H127"/>
      <c r="I127"/>
    </row>
    <row r="128" spans="2:9" ht="12.5" x14ac:dyDescent="0.25">
      <c r="B128" s="87">
        <v>63</v>
      </c>
      <c r="C128" s="87">
        <v>12.793864927</v>
      </c>
      <c r="D128" s="87">
        <v>0.01</v>
      </c>
      <c r="E128" s="87">
        <v>1.79649347644</v>
      </c>
      <c r="F128" s="87">
        <v>5.2232374222000004</v>
      </c>
      <c r="G128" s="87">
        <v>31.004525820400001</v>
      </c>
      <c r="H128" s="87">
        <v>3.9830360412600001</v>
      </c>
      <c r="I128" s="87">
        <v>23.4669191043</v>
      </c>
    </row>
    <row r="129" spans="2:9" ht="12.5" x14ac:dyDescent="0.25">
      <c r="B129"/>
      <c r="C129"/>
      <c r="D129"/>
      <c r="E129"/>
      <c r="F129"/>
      <c r="G129"/>
      <c r="H129"/>
      <c r="I129"/>
    </row>
    <row r="130" spans="2:9" ht="12.5" x14ac:dyDescent="0.25">
      <c r="B130" s="87">
        <v>64</v>
      </c>
      <c r="C130" s="87">
        <v>11.994387534399999</v>
      </c>
      <c r="D130" s="87">
        <v>0.01</v>
      </c>
      <c r="E130" s="87">
        <v>1.6662453297599999</v>
      </c>
      <c r="F130" s="87">
        <v>4.4724294562500004</v>
      </c>
      <c r="G130" s="87">
        <v>40.636580467199998</v>
      </c>
      <c r="H130" s="87">
        <v>4.6130781173699997</v>
      </c>
      <c r="I130" s="87">
        <v>33.133857886000001</v>
      </c>
    </row>
    <row r="131" spans="2:9" ht="12.5" x14ac:dyDescent="0.25">
      <c r="B131"/>
      <c r="C131"/>
      <c r="D131"/>
      <c r="E131"/>
      <c r="F131"/>
      <c r="G131"/>
      <c r="H131"/>
      <c r="I131"/>
    </row>
    <row r="132" spans="2:9" ht="12.5" x14ac:dyDescent="0.25">
      <c r="B132" s="87">
        <v>65</v>
      </c>
      <c r="C132" s="87">
        <v>11.646795580499999</v>
      </c>
      <c r="D132" s="87">
        <v>0.01</v>
      </c>
      <c r="E132" s="87">
        <v>1.6339137688800001</v>
      </c>
      <c r="F132" s="87">
        <v>4.2103058330499996</v>
      </c>
      <c r="G132" s="87">
        <v>47.867602030400001</v>
      </c>
      <c r="H132" s="87">
        <v>5.1770404179899998</v>
      </c>
      <c r="I132" s="87">
        <v>40.535826683000003</v>
      </c>
    </row>
    <row r="133" spans="2:9" ht="12.5" x14ac:dyDescent="0.25">
      <c r="B133"/>
      <c r="C133"/>
      <c r="D133"/>
      <c r="E133"/>
      <c r="F133"/>
      <c r="G133"/>
      <c r="H133"/>
      <c r="I133"/>
    </row>
    <row r="134" spans="2:9" ht="12.5" x14ac:dyDescent="0.25">
      <c r="B134" s="87">
        <v>66</v>
      </c>
      <c r="C134" s="87">
        <v>12.151650890200001</v>
      </c>
      <c r="D134" s="87">
        <v>0.01</v>
      </c>
      <c r="E134" s="87">
        <v>1.7922437960099999</v>
      </c>
      <c r="F134" s="87">
        <v>4.9211941034600004</v>
      </c>
      <c r="G134" s="87">
        <v>44.678298950200002</v>
      </c>
      <c r="H134" s="87">
        <v>5.1272556781800001</v>
      </c>
      <c r="I134" s="87">
        <v>37.565557797700002</v>
      </c>
    </row>
    <row r="135" spans="2:9" ht="12.5" x14ac:dyDescent="0.25">
      <c r="B135"/>
      <c r="C135"/>
      <c r="D135"/>
      <c r="E135"/>
      <c r="F135"/>
      <c r="G135"/>
      <c r="H135"/>
      <c r="I135"/>
    </row>
    <row r="136" spans="2:9" ht="12.5" x14ac:dyDescent="0.25">
      <c r="B136" s="87">
        <v>67</v>
      </c>
      <c r="C136" s="87">
        <v>10.7119743286</v>
      </c>
      <c r="D136" s="87">
        <v>0.01</v>
      </c>
      <c r="E136" s="87">
        <v>1.48633622739</v>
      </c>
      <c r="F136" s="87">
        <v>3.6173457176500001</v>
      </c>
      <c r="G136" s="87">
        <v>25.898385365799999</v>
      </c>
      <c r="H136" s="87">
        <v>3.6460412343300002</v>
      </c>
      <c r="I136" s="87">
        <v>18.847447395300001</v>
      </c>
    </row>
    <row r="137" spans="2:9" ht="12.5" x14ac:dyDescent="0.25">
      <c r="B137"/>
      <c r="C137"/>
      <c r="D137"/>
      <c r="E137"/>
      <c r="F137"/>
      <c r="G137"/>
      <c r="H137"/>
      <c r="I137"/>
    </row>
    <row r="138" spans="2:9" ht="12.5" x14ac:dyDescent="0.25">
      <c r="B138" s="87">
        <v>68</v>
      </c>
      <c r="C138" s="87">
        <v>9.7915310398200006</v>
      </c>
      <c r="D138" s="87">
        <v>0.01</v>
      </c>
      <c r="E138" s="87">
        <v>1.36328064049</v>
      </c>
      <c r="F138" s="87">
        <v>2.8317163990399998</v>
      </c>
      <c r="G138" s="87">
        <v>38.6427148183</v>
      </c>
      <c r="H138" s="87">
        <v>4.6570847829200002</v>
      </c>
      <c r="I138" s="87">
        <v>31.802318255100001</v>
      </c>
    </row>
    <row r="139" spans="2:9" ht="12.5" x14ac:dyDescent="0.25">
      <c r="B139"/>
      <c r="C139"/>
      <c r="D139"/>
      <c r="E139"/>
      <c r="F139"/>
      <c r="G139"/>
      <c r="H139"/>
      <c r="I139"/>
    </row>
    <row r="140" spans="2:9" ht="12.5" x14ac:dyDescent="0.25">
      <c r="B140" s="87">
        <v>69</v>
      </c>
      <c r="C140" s="87">
        <v>11.316230404800001</v>
      </c>
      <c r="D140" s="87">
        <v>0.01</v>
      </c>
      <c r="E140" s="87">
        <v>1.6812955679399999</v>
      </c>
      <c r="F140" s="87">
        <v>4.57485303187</v>
      </c>
      <c r="G140" s="87">
        <v>35.515738169400002</v>
      </c>
      <c r="H140" s="87">
        <v>4.6885740757000001</v>
      </c>
      <c r="I140" s="87">
        <v>28.869860967000001</v>
      </c>
    </row>
    <row r="141" spans="2:9" ht="12.5" x14ac:dyDescent="0.25">
      <c r="B141"/>
      <c r="C141"/>
      <c r="D141"/>
      <c r="E141"/>
      <c r="F141"/>
      <c r="G141"/>
      <c r="H141"/>
      <c r="I141"/>
    </row>
    <row r="142" spans="2:9" ht="12.5" x14ac:dyDescent="0.25">
      <c r="B142" s="87">
        <v>70</v>
      </c>
      <c r="C142" s="87">
        <v>10.787299602299999</v>
      </c>
      <c r="D142" s="87">
        <v>0.01</v>
      </c>
      <c r="E142" s="87">
        <v>1.6333730547700001</v>
      </c>
      <c r="F142" s="87">
        <v>4.2522191039999999</v>
      </c>
      <c r="G142" s="87">
        <v>29.133176803600001</v>
      </c>
      <c r="H142" s="87">
        <v>3.9150116443599998</v>
      </c>
      <c r="I142" s="87">
        <v>22.702622095700001</v>
      </c>
    </row>
    <row r="143" spans="2:9" ht="12.5" x14ac:dyDescent="0.25">
      <c r="B143"/>
      <c r="C143"/>
      <c r="D143"/>
      <c r="E143"/>
      <c r="F143"/>
      <c r="G143"/>
      <c r="H143"/>
      <c r="I143"/>
    </row>
    <row r="144" spans="2:9" ht="12.5" x14ac:dyDescent="0.25">
      <c r="B144" s="87">
        <v>71</v>
      </c>
      <c r="C144" s="87">
        <v>10.7915476061</v>
      </c>
      <c r="D144" s="87">
        <v>0.01</v>
      </c>
      <c r="E144" s="87">
        <v>1.6529056929799999</v>
      </c>
      <c r="F144" s="87">
        <v>4.4587648684000003</v>
      </c>
      <c r="G144" s="87">
        <v>30.855731328299999</v>
      </c>
      <c r="H144" s="87">
        <v>4.2241682211600002</v>
      </c>
      <c r="I144" s="87">
        <v>24.627047856600001</v>
      </c>
    </row>
    <row r="145" spans="2:9" ht="12.5" x14ac:dyDescent="0.25">
      <c r="B145"/>
      <c r="C145"/>
      <c r="D145"/>
      <c r="E145"/>
      <c r="F145"/>
      <c r="G145"/>
      <c r="H145"/>
      <c r="I145"/>
    </row>
    <row r="146" spans="2:9" ht="12.5" x14ac:dyDescent="0.25">
      <c r="B146" s="87">
        <v>72</v>
      </c>
      <c r="C146" s="87">
        <v>13.5693005131</v>
      </c>
      <c r="D146" s="87">
        <v>0.01</v>
      </c>
      <c r="E146" s="87">
        <v>2.14069941736</v>
      </c>
      <c r="F146" s="87">
        <v>7.3945434670300001</v>
      </c>
      <c r="G146" s="87">
        <v>39.672560373899998</v>
      </c>
      <c r="H146" s="87">
        <v>4.88785545031</v>
      </c>
      <c r="I146" s="87">
        <v>33.509835561099997</v>
      </c>
    </row>
    <row r="147" spans="2:9" ht="12.5" x14ac:dyDescent="0.25">
      <c r="B147"/>
      <c r="C147"/>
      <c r="D147"/>
      <c r="E147"/>
      <c r="F147"/>
      <c r="G147"/>
      <c r="H147"/>
      <c r="I147"/>
    </row>
    <row r="148" spans="2:9" ht="12.5" x14ac:dyDescent="0.25">
      <c r="B148" s="87">
        <v>73</v>
      </c>
      <c r="C148" s="87">
        <v>10.090404987299999</v>
      </c>
      <c r="D148" s="87">
        <v>0.01</v>
      </c>
      <c r="E148" s="87">
        <v>1.5375686634000001</v>
      </c>
      <c r="F148" s="87">
        <v>3.7470529617800001</v>
      </c>
      <c r="G148" s="87">
        <v>42.218523661299997</v>
      </c>
      <c r="H148" s="87">
        <v>5.0342052777599999</v>
      </c>
      <c r="I148" s="87">
        <v>35.798797289500001</v>
      </c>
    </row>
    <row r="149" spans="2:9" ht="12.5" x14ac:dyDescent="0.25">
      <c r="B149"/>
      <c r="C149"/>
      <c r="D149"/>
      <c r="E149"/>
      <c r="F149"/>
      <c r="G149"/>
      <c r="H149"/>
      <c r="I149"/>
    </row>
    <row r="150" spans="2:9" ht="12.5" x14ac:dyDescent="0.25">
      <c r="B150" s="87">
        <v>74</v>
      </c>
      <c r="C150" s="87">
        <v>11.5856754088</v>
      </c>
      <c r="D150" s="87">
        <v>0.01</v>
      </c>
      <c r="E150" s="87">
        <v>1.8529933921799999</v>
      </c>
      <c r="F150" s="87">
        <v>5.2230153083799999</v>
      </c>
      <c r="G150" s="87">
        <v>28.998339970899998</v>
      </c>
      <c r="H150" s="87">
        <v>4.03396892548</v>
      </c>
      <c r="I150" s="87">
        <v>22.694741884900001</v>
      </c>
    </row>
    <row r="151" spans="2:9" ht="12.5" x14ac:dyDescent="0.25">
      <c r="B151"/>
      <c r="C151"/>
      <c r="D151"/>
      <c r="E151"/>
      <c r="F151"/>
      <c r="G151"/>
      <c r="H151"/>
      <c r="I151"/>
    </row>
    <row r="152" spans="2:9" ht="12.5" x14ac:dyDescent="0.25">
      <c r="B152" s="87">
        <v>75</v>
      </c>
      <c r="C152" s="87">
        <v>9.8100960639199997</v>
      </c>
      <c r="D152" s="87">
        <v>0.01</v>
      </c>
      <c r="E152" s="87">
        <v>1.4996376037600001</v>
      </c>
      <c r="F152" s="87">
        <v>3.5799711942700001</v>
      </c>
      <c r="G152" s="87">
        <v>30.340337435399999</v>
      </c>
      <c r="H152" s="87">
        <v>4.0258177121500003</v>
      </c>
      <c r="I152" s="87">
        <v>24.196837107299999</v>
      </c>
    </row>
    <row r="153" spans="2:9" ht="12.5" x14ac:dyDescent="0.25">
      <c r="B153"/>
      <c r="C153"/>
      <c r="D153"/>
      <c r="E153"/>
      <c r="F153"/>
      <c r="G153"/>
      <c r="H153"/>
      <c r="I153"/>
    </row>
    <row r="154" spans="2:9" ht="12.5" x14ac:dyDescent="0.25">
      <c r="B154" s="87">
        <v>76</v>
      </c>
      <c r="C154" s="87">
        <v>10.361205100999999</v>
      </c>
      <c r="D154" s="87">
        <v>0.01</v>
      </c>
      <c r="E154" s="87">
        <v>1.62784088042</v>
      </c>
      <c r="F154" s="87">
        <v>4.2531848972799997</v>
      </c>
      <c r="G154" s="87">
        <v>39.7376473745</v>
      </c>
      <c r="H154" s="87">
        <v>4.8283220926899997</v>
      </c>
      <c r="I154" s="87">
        <v>33.707073529600002</v>
      </c>
    </row>
    <row r="155" spans="2:9" ht="12.5" x14ac:dyDescent="0.25">
      <c r="B155"/>
      <c r="C155"/>
      <c r="D155"/>
      <c r="E155"/>
      <c r="F155"/>
      <c r="G155"/>
      <c r="H155"/>
      <c r="I155"/>
    </row>
    <row r="156" spans="2:9" ht="12.5" x14ac:dyDescent="0.25">
      <c r="B156" s="87">
        <v>77</v>
      </c>
      <c r="C156" s="87">
        <v>10.9572988172</v>
      </c>
      <c r="D156" s="87">
        <v>0.01</v>
      </c>
      <c r="E156" s="87">
        <v>1.7478801992599999</v>
      </c>
      <c r="F156" s="87">
        <v>4.9953584151900001</v>
      </c>
      <c r="G156" s="87">
        <v>56.140796661400003</v>
      </c>
      <c r="H156" s="87">
        <v>5.91247455279</v>
      </c>
      <c r="I156" s="87">
        <v>50.256770451900003</v>
      </c>
    </row>
    <row r="157" spans="2:9" ht="12.5" x14ac:dyDescent="0.25">
      <c r="B157"/>
      <c r="C157"/>
      <c r="D157"/>
      <c r="E157"/>
      <c r="F157"/>
      <c r="G157"/>
      <c r="H157"/>
      <c r="I157"/>
    </row>
    <row r="158" spans="2:9" ht="12.5" x14ac:dyDescent="0.25">
      <c r="B158" s="87">
        <v>78</v>
      </c>
      <c r="C158" s="87">
        <v>9.7971143414899995</v>
      </c>
      <c r="D158" s="87">
        <v>0.01</v>
      </c>
      <c r="E158" s="87">
        <v>1.63675463776</v>
      </c>
      <c r="F158" s="87">
        <v>4.0046490546199998</v>
      </c>
      <c r="G158" s="87">
        <v>37.462934494000002</v>
      </c>
      <c r="H158" s="87">
        <v>4.6507922013599998</v>
      </c>
      <c r="I158" s="87">
        <v>31.783702532500001</v>
      </c>
    </row>
    <row r="159" spans="2:9" ht="12.5" x14ac:dyDescent="0.25">
      <c r="B159"/>
      <c r="C159"/>
      <c r="D159"/>
      <c r="E159"/>
      <c r="F159"/>
      <c r="G159"/>
      <c r="H159"/>
      <c r="I159"/>
    </row>
    <row r="160" spans="2:9" ht="12.5" x14ac:dyDescent="0.25">
      <c r="B160" s="87">
        <v>79</v>
      </c>
      <c r="C160" s="87">
        <v>9.0044397077300005</v>
      </c>
      <c r="D160" s="87">
        <v>0.01</v>
      </c>
      <c r="E160" s="87">
        <v>1.47733672973</v>
      </c>
      <c r="F160" s="87">
        <v>3.4166206236800001</v>
      </c>
      <c r="G160" s="87">
        <v>33.226138432799999</v>
      </c>
      <c r="H160" s="87">
        <v>4.2151823838600002</v>
      </c>
      <c r="I160" s="87">
        <v>27.728276888500002</v>
      </c>
    </row>
    <row r="161" spans="2:9" ht="12.5" x14ac:dyDescent="0.25">
      <c r="B161"/>
      <c r="C161"/>
      <c r="D161"/>
      <c r="E161"/>
      <c r="F161"/>
      <c r="G161"/>
      <c r="H161"/>
      <c r="I161"/>
    </row>
    <row r="162" spans="2:9" ht="12.5" x14ac:dyDescent="0.25">
      <c r="B162" s="87">
        <v>80</v>
      </c>
      <c r="C162" s="87">
        <v>8.6293508314299991</v>
      </c>
      <c r="D162" s="87">
        <v>0.01</v>
      </c>
      <c r="E162" s="87">
        <v>1.43541558135</v>
      </c>
      <c r="F162" s="87">
        <v>3.23080095168</v>
      </c>
      <c r="G162" s="87">
        <v>31.273623466499998</v>
      </c>
      <c r="H162" s="87">
        <v>4.1595973968499997</v>
      </c>
      <c r="I162" s="87">
        <v>25.985815048199999</v>
      </c>
    </row>
    <row r="163" spans="2:9" ht="12.5" x14ac:dyDescent="0.25">
      <c r="B163"/>
      <c r="C163"/>
      <c r="D163"/>
      <c r="E163"/>
      <c r="F163"/>
      <c r="G163"/>
      <c r="H163"/>
      <c r="I163"/>
    </row>
    <row r="164" spans="2:9" ht="12.5" x14ac:dyDescent="0.25">
      <c r="B164" s="87">
        <v>81</v>
      </c>
      <c r="C164" s="87">
        <v>8.8752430946600001</v>
      </c>
      <c r="D164" s="87">
        <v>0.01</v>
      </c>
      <c r="E164" s="87">
        <v>1.4965225977300001</v>
      </c>
      <c r="F164" s="87">
        <v>3.68072179825</v>
      </c>
      <c r="G164" s="87">
        <v>28.6693998973</v>
      </c>
      <c r="H164" s="87">
        <v>4.21211536725</v>
      </c>
      <c r="I164" s="87">
        <v>23.574333190899999</v>
      </c>
    </row>
    <row r="165" spans="2:9" ht="12.5" x14ac:dyDescent="0.25">
      <c r="B165"/>
      <c r="C165"/>
      <c r="D165"/>
      <c r="E165"/>
      <c r="F165"/>
      <c r="G165"/>
      <c r="H165"/>
      <c r="I165"/>
    </row>
    <row r="166" spans="2:9" ht="12.5" x14ac:dyDescent="0.25">
      <c r="B166" s="87">
        <v>82</v>
      </c>
      <c r="C166" s="87">
        <v>9.2637513529900009</v>
      </c>
      <c r="D166" s="87">
        <v>0.01</v>
      </c>
      <c r="E166" s="87">
        <v>1.6734666228299999</v>
      </c>
      <c r="F166" s="87">
        <v>4.2567191470100001</v>
      </c>
      <c r="G166" s="87">
        <v>25.085136413600001</v>
      </c>
      <c r="H166" s="87">
        <v>3.6423737208000002</v>
      </c>
      <c r="I166" s="87">
        <v>20.106811841300001</v>
      </c>
    </row>
    <row r="167" spans="2:9" ht="12.5" x14ac:dyDescent="0.25">
      <c r="B167"/>
      <c r="C167"/>
      <c r="D167"/>
      <c r="E167"/>
      <c r="F167"/>
      <c r="G167"/>
      <c r="H167"/>
      <c r="I167"/>
    </row>
    <row r="168" spans="2:9" ht="12.5" x14ac:dyDescent="0.25">
      <c r="B168" s="87">
        <v>83</v>
      </c>
      <c r="C168" s="87">
        <v>9.8066819252500004</v>
      </c>
      <c r="D168" s="87">
        <v>0.01</v>
      </c>
      <c r="E168" s="87">
        <v>1.8195885227599999</v>
      </c>
      <c r="F168" s="87">
        <v>4.7874919579900004</v>
      </c>
      <c r="G168" s="87">
        <v>33.985106786099998</v>
      </c>
      <c r="H168" s="87">
        <v>4.3286959330199997</v>
      </c>
      <c r="I168" s="87">
        <v>28.871180534400001</v>
      </c>
    </row>
    <row r="169" spans="2:9" ht="12.5" x14ac:dyDescent="0.25">
      <c r="B169"/>
      <c r="C169"/>
      <c r="D169"/>
      <c r="E169"/>
      <c r="F169"/>
      <c r="G169"/>
      <c r="H169"/>
      <c r="I169"/>
    </row>
    <row r="170" spans="2:9" ht="12.5" x14ac:dyDescent="0.25">
      <c r="B170" s="87">
        <v>84</v>
      </c>
      <c r="C170" s="87">
        <v>8.5360391678299994</v>
      </c>
      <c r="D170" s="87">
        <v>0.01</v>
      </c>
      <c r="E170" s="87">
        <v>1.44405054469</v>
      </c>
      <c r="F170" s="87">
        <v>3.3996449958900001</v>
      </c>
      <c r="G170" s="87">
        <v>31.420870463100002</v>
      </c>
      <c r="H170" s="87">
        <v>4.2667033672299999</v>
      </c>
      <c r="I170" s="87">
        <v>26.317542394</v>
      </c>
    </row>
    <row r="171" spans="2:9" ht="12.5" x14ac:dyDescent="0.25">
      <c r="B171"/>
      <c r="C171"/>
      <c r="D171"/>
      <c r="E171"/>
      <c r="F171"/>
      <c r="G171"/>
      <c r="H171"/>
      <c r="I171"/>
    </row>
    <row r="172" spans="2:9" ht="12.5" x14ac:dyDescent="0.25">
      <c r="B172" s="87">
        <v>85</v>
      </c>
      <c r="C172" s="87">
        <v>8.6548539438599992</v>
      </c>
      <c r="D172" s="87">
        <v>0.01</v>
      </c>
      <c r="E172" s="87">
        <v>1.46849216761</v>
      </c>
      <c r="F172" s="87">
        <v>3.5829843551899998</v>
      </c>
      <c r="G172" s="87">
        <v>32.054948170999999</v>
      </c>
      <c r="H172" s="87">
        <v>4.2413909435299999</v>
      </c>
      <c r="I172" s="87">
        <v>27.0150022507</v>
      </c>
    </row>
    <row r="173" spans="2:9" ht="12.5" x14ac:dyDescent="0.25">
      <c r="B173"/>
      <c r="C173"/>
      <c r="D173"/>
      <c r="E173"/>
      <c r="F173"/>
      <c r="G173"/>
      <c r="H173"/>
      <c r="I173"/>
    </row>
    <row r="174" spans="2:9" ht="12.5" x14ac:dyDescent="0.25">
      <c r="B174" s="87">
        <v>86</v>
      </c>
      <c r="C174" s="87">
        <v>8.4490757911400003</v>
      </c>
      <c r="D174" s="87">
        <v>0.01</v>
      </c>
      <c r="E174" s="87">
        <v>1.5199616224500001</v>
      </c>
      <c r="F174" s="87">
        <v>3.4419778162400001</v>
      </c>
      <c r="G174" s="87">
        <v>26.7707881927</v>
      </c>
      <c r="H174" s="87">
        <v>3.9632906119000002</v>
      </c>
      <c r="I174" s="87">
        <v>21.828956603999998</v>
      </c>
    </row>
    <row r="175" spans="2:9" ht="12.5" x14ac:dyDescent="0.25">
      <c r="B175"/>
      <c r="C175"/>
      <c r="D175"/>
      <c r="E175"/>
      <c r="F175"/>
      <c r="G175"/>
      <c r="H175"/>
      <c r="I175"/>
    </row>
    <row r="176" spans="2:9" ht="12.5" x14ac:dyDescent="0.25">
      <c r="B176" s="87">
        <v>87</v>
      </c>
      <c r="C176" s="87">
        <v>8.6527203744500003</v>
      </c>
      <c r="D176" s="87">
        <v>0.01</v>
      </c>
      <c r="E176" s="87">
        <v>1.5315495267999999</v>
      </c>
      <c r="F176" s="87">
        <v>3.8109179600599998</v>
      </c>
      <c r="G176" s="87">
        <v>28.72645696</v>
      </c>
      <c r="H176" s="87">
        <v>4.0125284194899997</v>
      </c>
      <c r="I176" s="87">
        <v>23.984106381699998</v>
      </c>
    </row>
    <row r="177" spans="2:9" ht="12.5" x14ac:dyDescent="0.25">
      <c r="B177"/>
      <c r="C177"/>
      <c r="D177"/>
      <c r="E177"/>
      <c r="F177"/>
      <c r="G177"/>
      <c r="H177"/>
      <c r="I177"/>
    </row>
    <row r="178" spans="2:9" ht="12.5" x14ac:dyDescent="0.25">
      <c r="B178" s="87">
        <v>88</v>
      </c>
      <c r="C178" s="87">
        <v>8.2655261716500004</v>
      </c>
      <c r="D178" s="87">
        <v>0.01</v>
      </c>
      <c r="E178" s="87">
        <v>1.47963414654</v>
      </c>
      <c r="F178" s="87">
        <v>3.60963573571</v>
      </c>
      <c r="G178" s="87">
        <v>41.3069419861</v>
      </c>
      <c r="H178" s="87">
        <v>4.8642300764700002</v>
      </c>
      <c r="I178" s="87">
        <v>36.739116668699999</v>
      </c>
    </row>
    <row r="179" spans="2:9" ht="12.5" x14ac:dyDescent="0.25">
      <c r="B179"/>
      <c r="C179"/>
      <c r="D179"/>
      <c r="E179"/>
      <c r="F179"/>
      <c r="G179"/>
      <c r="H179"/>
      <c r="I179"/>
    </row>
    <row r="180" spans="2:9" ht="12.5" x14ac:dyDescent="0.25">
      <c r="B180" s="87">
        <v>89</v>
      </c>
      <c r="C180" s="87">
        <v>8.7011236682999993</v>
      </c>
      <c r="D180" s="87">
        <v>0.01</v>
      </c>
      <c r="E180" s="87">
        <v>1.6387214372200001</v>
      </c>
      <c r="F180" s="87">
        <v>4.1622526453399997</v>
      </c>
      <c r="G180" s="87">
        <v>32.123032569899998</v>
      </c>
      <c r="H180" s="87">
        <v>4.1306091149600004</v>
      </c>
      <c r="I180" s="87">
        <v>27.5960148176</v>
      </c>
    </row>
    <row r="181" spans="2:9" ht="12.5" x14ac:dyDescent="0.25">
      <c r="B181"/>
      <c r="C181"/>
      <c r="D181"/>
      <c r="E181"/>
      <c r="F181"/>
      <c r="G181"/>
      <c r="H181"/>
      <c r="I181"/>
    </row>
    <row r="182" spans="2:9" ht="12.5" x14ac:dyDescent="0.25">
      <c r="B182" s="87">
        <v>90</v>
      </c>
      <c r="C182" s="87">
        <v>10.1324865126</v>
      </c>
      <c r="D182" s="87">
        <v>0.01</v>
      </c>
      <c r="E182" s="87">
        <v>1.8187895359499999</v>
      </c>
      <c r="F182" s="87">
        <v>5.6285235247300003</v>
      </c>
      <c r="G182" s="87">
        <v>25.305993397999998</v>
      </c>
      <c r="H182" s="87">
        <v>3.9388037522600001</v>
      </c>
      <c r="I182" s="87">
        <v>20.832328160599999</v>
      </c>
    </row>
    <row r="183" spans="2:9" ht="12.5" x14ac:dyDescent="0.25">
      <c r="B183"/>
      <c r="C183"/>
      <c r="D183"/>
      <c r="E183"/>
      <c r="F183"/>
      <c r="G183"/>
      <c r="H183"/>
      <c r="I183"/>
    </row>
    <row r="184" spans="2:9" ht="12.5" x14ac:dyDescent="0.25">
      <c r="B184" s="87">
        <v>91</v>
      </c>
      <c r="C184" s="87">
        <v>9.8362397070899998</v>
      </c>
      <c r="D184" s="87">
        <v>0.01</v>
      </c>
      <c r="E184" s="87">
        <v>1.8070051900799999</v>
      </c>
      <c r="F184" s="87">
        <v>5.3647429443199997</v>
      </c>
      <c r="G184" s="87">
        <v>30.499312082900001</v>
      </c>
      <c r="H184" s="87">
        <v>4.1599810918199998</v>
      </c>
      <c r="I184" s="87">
        <v>26.042424201999999</v>
      </c>
    </row>
    <row r="185" spans="2:9" ht="12.5" x14ac:dyDescent="0.25">
      <c r="B185"/>
      <c r="C185"/>
      <c r="D185"/>
      <c r="E185"/>
      <c r="F185"/>
      <c r="G185"/>
      <c r="H185"/>
      <c r="I185"/>
    </row>
    <row r="186" spans="2:9" ht="12.5" x14ac:dyDescent="0.25">
      <c r="B186" s="87">
        <v>92</v>
      </c>
      <c r="C186" s="87">
        <v>7.9034027130400002</v>
      </c>
      <c r="D186" s="87">
        <v>0.01</v>
      </c>
      <c r="E186" s="87">
        <v>1.4587215338999999</v>
      </c>
      <c r="F186" s="87">
        <v>3.43049561593</v>
      </c>
      <c r="G186" s="87">
        <v>30.3726501465</v>
      </c>
      <c r="H186" s="87">
        <v>4.2678374449399996</v>
      </c>
      <c r="I186" s="87">
        <v>25.871391296399999</v>
      </c>
    </row>
    <row r="187" spans="2:9" ht="12.5" x14ac:dyDescent="0.25">
      <c r="B187"/>
      <c r="C187"/>
      <c r="D187"/>
      <c r="E187"/>
      <c r="F187"/>
      <c r="G187"/>
      <c r="H187"/>
      <c r="I187"/>
    </row>
    <row r="188" spans="2:9" ht="12.5" x14ac:dyDescent="0.25">
      <c r="B188" s="87">
        <v>93</v>
      </c>
      <c r="C188" s="87">
        <v>10.309886070999999</v>
      </c>
      <c r="D188" s="87">
        <v>0.01</v>
      </c>
      <c r="E188" s="87">
        <v>1.92503857613</v>
      </c>
      <c r="F188" s="87">
        <v>5.83727869295</v>
      </c>
      <c r="G188" s="87">
        <v>29.2550061544</v>
      </c>
      <c r="H188" s="87">
        <v>4.2025690078700002</v>
      </c>
      <c r="I188" s="87">
        <v>24.795760154700002</v>
      </c>
    </row>
    <row r="189" spans="2:9" ht="12.5" x14ac:dyDescent="0.25">
      <c r="B189"/>
      <c r="C189"/>
      <c r="D189"/>
      <c r="E189"/>
      <c r="F189"/>
      <c r="G189"/>
      <c r="H189"/>
      <c r="I189"/>
    </row>
    <row r="190" spans="2:9" ht="12.5" x14ac:dyDescent="0.25">
      <c r="B190" s="87">
        <v>94</v>
      </c>
      <c r="C190" s="87">
        <v>9.8527270440100008</v>
      </c>
      <c r="D190" s="87">
        <v>0.01</v>
      </c>
      <c r="E190" s="87">
        <v>1.8298988438399999</v>
      </c>
      <c r="F190" s="87">
        <v>5.4034318404799997</v>
      </c>
      <c r="G190" s="87">
        <v>35.050716400100001</v>
      </c>
      <c r="H190" s="87">
        <v>4.47764976819</v>
      </c>
      <c r="I190" s="87">
        <v>30.587224642399999</v>
      </c>
    </row>
    <row r="191" spans="2:9" ht="12.5" x14ac:dyDescent="0.25">
      <c r="B191"/>
      <c r="C191"/>
      <c r="D191"/>
      <c r="E191"/>
      <c r="F191"/>
      <c r="G191"/>
      <c r="H191"/>
      <c r="I191"/>
    </row>
    <row r="192" spans="2:9" ht="12.5" x14ac:dyDescent="0.25">
      <c r="B192" s="87">
        <v>95</v>
      </c>
      <c r="C192" s="87">
        <v>7.9777038328099996</v>
      </c>
      <c r="D192" s="87">
        <v>0.01</v>
      </c>
      <c r="E192" s="87">
        <v>1.4900611639000001</v>
      </c>
      <c r="F192" s="87">
        <v>3.5243363457300001</v>
      </c>
      <c r="G192" s="87">
        <v>25.8690465291</v>
      </c>
      <c r="H192" s="87">
        <v>3.6964872678099998</v>
      </c>
      <c r="I192" s="87">
        <v>21.424373944599999</v>
      </c>
    </row>
    <row r="193" spans="2:9" ht="12.5" x14ac:dyDescent="0.25">
      <c r="B193"/>
      <c r="C193"/>
      <c r="D193"/>
      <c r="E193"/>
      <c r="F193"/>
      <c r="G193"/>
      <c r="H193"/>
      <c r="I193"/>
    </row>
    <row r="194" spans="2:9" ht="12.5" x14ac:dyDescent="0.25">
      <c r="B194" s="87">
        <v>96</v>
      </c>
      <c r="C194" s="87">
        <v>9.0652135879800007</v>
      </c>
      <c r="D194" s="87">
        <v>0.01</v>
      </c>
      <c r="E194" s="87">
        <v>1.6727015356899999</v>
      </c>
      <c r="F194" s="87">
        <v>4.6002425647600003</v>
      </c>
      <c r="G194" s="87">
        <v>70.931598027500002</v>
      </c>
      <c r="H194" s="87">
        <v>6.8407979011500002</v>
      </c>
      <c r="I194" s="87">
        <v>66.369717280100005</v>
      </c>
    </row>
    <row r="195" spans="2:9" ht="12.5" x14ac:dyDescent="0.25">
      <c r="B195"/>
      <c r="C195"/>
      <c r="D195"/>
      <c r="E195"/>
      <c r="F195"/>
      <c r="G195"/>
      <c r="H195"/>
      <c r="I195"/>
    </row>
    <row r="196" spans="2:9" ht="12.5" x14ac:dyDescent="0.25">
      <c r="B196" s="87">
        <v>97</v>
      </c>
      <c r="C196" s="87">
        <v>10.9941029087</v>
      </c>
      <c r="D196" s="87">
        <v>0.01</v>
      </c>
      <c r="E196" s="87">
        <v>1.9650525489199999</v>
      </c>
      <c r="F196" s="87">
        <v>6.1472197578800003</v>
      </c>
      <c r="G196" s="87">
        <v>89.914240519200007</v>
      </c>
      <c r="H196" s="87">
        <v>8.24547290802</v>
      </c>
      <c r="I196" s="87">
        <v>84.739685058600003</v>
      </c>
    </row>
    <row r="197" spans="2:9" ht="12.5" x14ac:dyDescent="0.25">
      <c r="B197"/>
      <c r="C197"/>
      <c r="D197"/>
      <c r="E197"/>
      <c r="F197"/>
      <c r="G197"/>
      <c r="H197"/>
      <c r="I197"/>
    </row>
    <row r="198" spans="2:9" ht="12.5" x14ac:dyDescent="0.25">
      <c r="B198" s="87">
        <v>98</v>
      </c>
      <c r="C198" s="87">
        <v>11.854482189300001</v>
      </c>
      <c r="D198" s="87">
        <v>0.01</v>
      </c>
      <c r="E198" s="87">
        <v>2.0315953108599998</v>
      </c>
      <c r="F198" s="87">
        <v>6.3976042655200001</v>
      </c>
      <c r="G198" s="87">
        <v>26.616700490300001</v>
      </c>
      <c r="H198" s="87">
        <v>3.8024352391599998</v>
      </c>
      <c r="I198" s="87">
        <v>20.931821187299999</v>
      </c>
    </row>
    <row r="199" spans="2:9" ht="12.5" x14ac:dyDescent="0.25">
      <c r="B199"/>
      <c r="C199"/>
      <c r="D199"/>
      <c r="E199"/>
      <c r="F199"/>
      <c r="G199"/>
      <c r="H199"/>
      <c r="I199"/>
    </row>
    <row r="200" spans="2:9" ht="12.5" x14ac:dyDescent="0.25">
      <c r="B200" s="87">
        <v>99</v>
      </c>
      <c r="C200" s="87">
        <v>10.023134477699999</v>
      </c>
      <c r="D200" s="87">
        <v>0.01</v>
      </c>
      <c r="E200" s="87">
        <v>1.6446329239899999</v>
      </c>
      <c r="F200" s="87">
        <v>4.2863847267199997</v>
      </c>
      <c r="G200" s="87">
        <v>25.201429685000001</v>
      </c>
      <c r="H200" s="87">
        <v>3.4398737748500001</v>
      </c>
      <c r="I200" s="87">
        <v>19.414301395399999</v>
      </c>
    </row>
    <row r="201" spans="2:9" ht="12.5" x14ac:dyDescent="0.25">
      <c r="B201"/>
      <c r="C201"/>
      <c r="D201"/>
      <c r="E201"/>
      <c r="F201"/>
      <c r="G201"/>
      <c r="H201"/>
      <c r="I201"/>
    </row>
    <row r="202" spans="2:9" ht="12.5" x14ac:dyDescent="0.25">
      <c r="B202" s="87">
        <v>100</v>
      </c>
      <c r="C202" s="87">
        <v>10.595080621799999</v>
      </c>
      <c r="D202" s="87">
        <v>0.01</v>
      </c>
      <c r="E202" s="87">
        <v>1.75312475235</v>
      </c>
      <c r="F202" s="87">
        <v>4.7533546416999997</v>
      </c>
      <c r="G202" s="87">
        <v>24.216005961099999</v>
      </c>
      <c r="H202" s="87">
        <v>3.2547741333600002</v>
      </c>
      <c r="I202" s="87">
        <v>18.3542092641</v>
      </c>
    </row>
    <row r="203" spans="2:9" ht="12.5" x14ac:dyDescent="0.25">
      <c r="B203"/>
      <c r="C203"/>
      <c r="D203"/>
      <c r="E203"/>
      <c r="F203"/>
      <c r="G203"/>
      <c r="H203"/>
      <c r="I203"/>
    </row>
    <row r="204" spans="2:9" ht="12.5" x14ac:dyDescent="0.25">
      <c r="B204" s="87">
        <v>101</v>
      </c>
      <c r="C204" s="87">
        <v>10.5591018738</v>
      </c>
      <c r="D204" s="87">
        <v>0.01</v>
      </c>
      <c r="E204" s="87">
        <v>1.74375040108</v>
      </c>
      <c r="F204" s="87">
        <v>4.7556445675500001</v>
      </c>
      <c r="G204" s="87">
        <v>31.096896489500001</v>
      </c>
      <c r="H204" s="87">
        <v>4.1863596439400004</v>
      </c>
      <c r="I204" s="87">
        <v>25.392688115399999</v>
      </c>
    </row>
    <row r="205" spans="2:9" ht="12.5" x14ac:dyDescent="0.25">
      <c r="B205"/>
      <c r="C205"/>
      <c r="D205"/>
      <c r="E205"/>
      <c r="F205"/>
      <c r="G205"/>
      <c r="H205"/>
      <c r="I205"/>
    </row>
    <row r="206" spans="2:9" ht="12.5" x14ac:dyDescent="0.25">
      <c r="B206" s="87">
        <v>102</v>
      </c>
      <c r="C206" s="87">
        <v>11.244591635999999</v>
      </c>
      <c r="D206" s="87">
        <v>0.01</v>
      </c>
      <c r="E206" s="87">
        <v>1.8830738144500001</v>
      </c>
      <c r="F206" s="87">
        <v>5.5837528513299999</v>
      </c>
      <c r="G206" s="87">
        <v>60.663792928100001</v>
      </c>
      <c r="H206" s="87">
        <v>6.2356141408300001</v>
      </c>
      <c r="I206" s="87">
        <v>54.904566446899999</v>
      </c>
    </row>
    <row r="207" spans="2:9" ht="12.5" x14ac:dyDescent="0.25">
      <c r="B207"/>
      <c r="C207"/>
      <c r="D207"/>
      <c r="E207"/>
      <c r="F207"/>
      <c r="G207"/>
      <c r="H207"/>
      <c r="I207"/>
    </row>
    <row r="208" spans="2:9" ht="12.5" x14ac:dyDescent="0.25">
      <c r="B208" s="87">
        <v>103</v>
      </c>
      <c r="C208" s="87">
        <v>9.9564269896499997</v>
      </c>
      <c r="D208" s="87">
        <v>0.01</v>
      </c>
      <c r="E208" s="87">
        <v>1.6017938121699999</v>
      </c>
      <c r="F208" s="87">
        <v>4.0401770568700002</v>
      </c>
      <c r="G208" s="87">
        <v>25.7963778178</v>
      </c>
      <c r="H208" s="87">
        <v>3.77583448092</v>
      </c>
      <c r="I208" s="87">
        <v>19.825485865299999</v>
      </c>
    </row>
    <row r="209" spans="2:9" ht="12.5" x14ac:dyDescent="0.25">
      <c r="B209"/>
      <c r="C209"/>
      <c r="D209"/>
      <c r="E209"/>
      <c r="F209"/>
      <c r="G209"/>
      <c r="H209"/>
      <c r="I209"/>
    </row>
    <row r="210" spans="2:9" ht="12.5" x14ac:dyDescent="0.25">
      <c r="B210" s="87">
        <v>104</v>
      </c>
      <c r="C210" s="87">
        <v>10.030081425900001</v>
      </c>
      <c r="D210" s="87">
        <v>0.01</v>
      </c>
      <c r="E210" s="87">
        <v>1.6456842672400001</v>
      </c>
      <c r="F210" s="87">
        <v>4.1159412784000002</v>
      </c>
      <c r="G210" s="87">
        <v>26.942094167099999</v>
      </c>
      <c r="H210" s="87">
        <v>3.9699374834699999</v>
      </c>
      <c r="I210" s="87">
        <v>21.109431584700001</v>
      </c>
    </row>
    <row r="211" spans="2:9" ht="12.5" x14ac:dyDescent="0.25">
      <c r="B211"/>
      <c r="C211"/>
      <c r="D211"/>
      <c r="E211"/>
      <c r="F211"/>
      <c r="G211"/>
      <c r="H211"/>
      <c r="I211"/>
    </row>
    <row r="212" spans="2:9" ht="12.5" x14ac:dyDescent="0.25">
      <c r="B212" s="87">
        <v>105</v>
      </c>
      <c r="C212" s="87">
        <v>9.8307674469500004</v>
      </c>
      <c r="D212" s="87">
        <v>0.01</v>
      </c>
      <c r="E212" s="87">
        <v>1.5802992678500001</v>
      </c>
      <c r="F212" s="87">
        <v>4.0664120874099998</v>
      </c>
      <c r="G212" s="87">
        <v>24.043146133400001</v>
      </c>
      <c r="H212" s="87">
        <v>3.6299196084299998</v>
      </c>
      <c r="I212" s="87">
        <v>18.3378725052</v>
      </c>
    </row>
    <row r="213" spans="2:9" ht="12.5" x14ac:dyDescent="0.25">
      <c r="B213"/>
      <c r="C213"/>
      <c r="D213"/>
      <c r="E213"/>
      <c r="F213"/>
      <c r="G213"/>
      <c r="H213"/>
      <c r="I213"/>
    </row>
    <row r="214" spans="2:9" ht="12.5" x14ac:dyDescent="0.25">
      <c r="B214" s="87">
        <v>106</v>
      </c>
      <c r="C214" s="87">
        <v>11.298939904899999</v>
      </c>
      <c r="D214" s="87">
        <v>0.01</v>
      </c>
      <c r="E214" s="87">
        <v>1.80430317502</v>
      </c>
      <c r="F214" s="87">
        <v>5.65368789434</v>
      </c>
      <c r="G214" s="87">
        <v>35.157960255900001</v>
      </c>
      <c r="H214" s="87">
        <v>4.3317186037699997</v>
      </c>
      <c r="I214" s="87">
        <v>29.543735821999999</v>
      </c>
    </row>
    <row r="215" spans="2:9" ht="12.5" x14ac:dyDescent="0.25">
      <c r="B215"/>
      <c r="C215"/>
      <c r="D215"/>
      <c r="E215"/>
      <c r="F215"/>
      <c r="G215"/>
      <c r="H215"/>
      <c r="I215"/>
    </row>
    <row r="216" spans="2:9" ht="12.5" x14ac:dyDescent="0.25">
      <c r="B216" s="87">
        <v>107</v>
      </c>
      <c r="C216" s="87">
        <v>11.189173267699999</v>
      </c>
      <c r="D216" s="87">
        <v>0.01</v>
      </c>
      <c r="E216" s="87">
        <v>1.86431424079</v>
      </c>
      <c r="F216" s="87">
        <v>5.5581274493999997</v>
      </c>
      <c r="G216" s="87">
        <v>29.376408894899999</v>
      </c>
      <c r="H216" s="87">
        <v>4.09491388003</v>
      </c>
      <c r="I216" s="87">
        <v>23.776794433599999</v>
      </c>
    </row>
    <row r="217" spans="2:9" ht="12.5" x14ac:dyDescent="0.25">
      <c r="B217"/>
      <c r="C217"/>
      <c r="D217"/>
      <c r="E217"/>
      <c r="F217"/>
      <c r="G217"/>
      <c r="H217"/>
      <c r="I217"/>
    </row>
    <row r="218" spans="2:9" ht="12.5" x14ac:dyDescent="0.25">
      <c r="B218" s="87">
        <v>108</v>
      </c>
      <c r="C218" s="87">
        <v>11.240321036299999</v>
      </c>
      <c r="D218" s="87">
        <v>0.01</v>
      </c>
      <c r="E218" s="87">
        <v>1.9298177784499999</v>
      </c>
      <c r="F218" s="87">
        <v>5.7065204035899999</v>
      </c>
      <c r="G218" s="87">
        <v>47.419392267900001</v>
      </c>
      <c r="H218" s="87">
        <v>5.2624901135800002</v>
      </c>
      <c r="I218" s="87">
        <v>41.974154472400002</v>
      </c>
    </row>
    <row r="219" spans="2:9" ht="12.5" x14ac:dyDescent="0.25">
      <c r="B219"/>
      <c r="C219"/>
      <c r="D219"/>
      <c r="E219"/>
      <c r="F219"/>
      <c r="G219"/>
      <c r="H219"/>
      <c r="I219"/>
    </row>
    <row r="220" spans="2:9" ht="12.5" x14ac:dyDescent="0.25">
      <c r="B220" s="87">
        <v>109</v>
      </c>
      <c r="C220" s="87">
        <v>9.1199643996499997</v>
      </c>
      <c r="D220" s="87">
        <v>0.01</v>
      </c>
      <c r="E220" s="87">
        <v>1.56716008725</v>
      </c>
      <c r="F220" s="87">
        <v>3.7345585669200001</v>
      </c>
      <c r="G220" s="87">
        <v>28.270356496200002</v>
      </c>
      <c r="H220" s="87">
        <v>3.8315292994200001</v>
      </c>
      <c r="I220" s="87">
        <v>22.967976570099999</v>
      </c>
    </row>
    <row r="221" spans="2:9" ht="12.5" x14ac:dyDescent="0.25">
      <c r="B221"/>
      <c r="C221"/>
      <c r="D221"/>
      <c r="E221"/>
      <c r="F221"/>
      <c r="G221"/>
      <c r="H221"/>
      <c r="I221"/>
    </row>
    <row r="222" spans="2:9" ht="12.5" x14ac:dyDescent="0.25">
      <c r="B222" s="87">
        <v>110</v>
      </c>
      <c r="C222" s="87">
        <v>10.101979486399999</v>
      </c>
      <c r="D222" s="87">
        <v>0.01</v>
      </c>
      <c r="E222" s="87">
        <v>1.7584902740299999</v>
      </c>
      <c r="F222" s="87">
        <v>4.86068855178</v>
      </c>
      <c r="G222" s="87">
        <v>40.0793151855</v>
      </c>
      <c r="H222" s="87">
        <v>4.9192386468300002</v>
      </c>
      <c r="I222" s="87">
        <v>34.8683481216</v>
      </c>
    </row>
    <row r="223" spans="2:9" ht="12.5" x14ac:dyDescent="0.25">
      <c r="B223"/>
      <c r="C223"/>
      <c r="D223"/>
      <c r="E223"/>
      <c r="F223"/>
      <c r="G223"/>
      <c r="H223"/>
      <c r="I223"/>
    </row>
    <row r="224" spans="2:9" ht="12.5" x14ac:dyDescent="0.25">
      <c r="B224" s="87">
        <v>111</v>
      </c>
      <c r="C224" s="87">
        <v>8.7594914282499996</v>
      </c>
      <c r="D224" s="87">
        <v>0.01</v>
      </c>
      <c r="E224" s="87">
        <v>1.4779551586799999</v>
      </c>
      <c r="F224" s="87">
        <v>3.44745291048</v>
      </c>
      <c r="G224" s="87">
        <v>54.113658269200002</v>
      </c>
      <c r="H224" s="87">
        <v>5.8356782595299999</v>
      </c>
      <c r="I224" s="87">
        <v>48.714099883999999</v>
      </c>
    </row>
    <row r="225" spans="2:9" ht="12.5" x14ac:dyDescent="0.25">
      <c r="B225"/>
      <c r="C225"/>
      <c r="D225"/>
      <c r="E225"/>
      <c r="F225"/>
      <c r="G225"/>
      <c r="H225"/>
      <c r="I225"/>
    </row>
    <row r="226" spans="2:9" ht="12.5" x14ac:dyDescent="0.25">
      <c r="B226" s="87">
        <v>112</v>
      </c>
      <c r="C226" s="87">
        <v>9.8202675388700005</v>
      </c>
      <c r="D226" s="87">
        <v>0.01</v>
      </c>
      <c r="E226" s="87">
        <v>1.5663275834099999</v>
      </c>
      <c r="F226" s="87">
        <v>4.40597080608</v>
      </c>
      <c r="G226" s="87">
        <v>33.909428278599997</v>
      </c>
      <c r="H226" s="87">
        <v>4.6546970208499996</v>
      </c>
      <c r="I226" s="87">
        <v>28.493159611999999</v>
      </c>
    </row>
    <row r="227" spans="2:9" ht="12.5" x14ac:dyDescent="0.25">
      <c r="B227"/>
      <c r="C227"/>
      <c r="D227"/>
      <c r="E227"/>
      <c r="F227"/>
      <c r="G227"/>
      <c r="H227"/>
      <c r="I227"/>
    </row>
    <row r="228" spans="2:9" ht="12.5" x14ac:dyDescent="0.25">
      <c r="B228" s="87">
        <v>113</v>
      </c>
      <c r="C228" s="87">
        <v>9.5523911137699997</v>
      </c>
      <c r="D228" s="87">
        <v>0.01</v>
      </c>
      <c r="E228" s="87">
        <v>1.5993020284599999</v>
      </c>
      <c r="F228" s="87">
        <v>4.1886676780599998</v>
      </c>
      <c r="G228" s="87">
        <v>40.594506581600001</v>
      </c>
      <c r="H228" s="87">
        <v>4.9435513814299998</v>
      </c>
      <c r="I228" s="87">
        <v>35.292148272200002</v>
      </c>
    </row>
    <row r="229" spans="2:9" ht="12.5" x14ac:dyDescent="0.25">
      <c r="B229"/>
      <c r="C229"/>
      <c r="D229"/>
      <c r="E229"/>
      <c r="F229"/>
      <c r="G229"/>
      <c r="H229"/>
      <c r="I229"/>
    </row>
    <row r="230" spans="2:9" ht="12.5" x14ac:dyDescent="0.25">
      <c r="B230" s="87">
        <v>114</v>
      </c>
      <c r="C230" s="87">
        <v>10.492463358</v>
      </c>
      <c r="D230" s="87">
        <v>0.01</v>
      </c>
      <c r="E230" s="87">
        <v>1.79728770448</v>
      </c>
      <c r="F230" s="87">
        <v>5.2289671282599999</v>
      </c>
      <c r="G230" s="87">
        <v>33.3488108317</v>
      </c>
      <c r="H230" s="87">
        <v>4.4642701943700001</v>
      </c>
      <c r="I230" s="87">
        <v>28.094260533700002</v>
      </c>
    </row>
    <row r="231" spans="2:9" ht="12.5" x14ac:dyDescent="0.25">
      <c r="B231"/>
      <c r="C231"/>
      <c r="D231"/>
      <c r="E231"/>
      <c r="F231"/>
      <c r="G231"/>
      <c r="H231"/>
      <c r="I231"/>
    </row>
    <row r="232" spans="2:9" ht="12.5" x14ac:dyDescent="0.25">
      <c r="B232" s="87">
        <v>115</v>
      </c>
      <c r="C232" s="87">
        <v>9.5894123815699999</v>
      </c>
      <c r="D232" s="87">
        <v>0.01</v>
      </c>
      <c r="E232" s="87">
        <v>1.6571315546200001</v>
      </c>
      <c r="F232" s="87">
        <v>4.3599149219499997</v>
      </c>
      <c r="G232" s="87">
        <v>48.6745802561</v>
      </c>
      <c r="H232" s="87">
        <v>5.3963318665799997</v>
      </c>
      <c r="I232" s="87">
        <v>43.528628031399997</v>
      </c>
    </row>
    <row r="233" spans="2:9" ht="12.5" x14ac:dyDescent="0.25">
      <c r="B233"/>
      <c r="C233"/>
      <c r="D233"/>
      <c r="E233"/>
      <c r="F233"/>
      <c r="G233"/>
      <c r="H233"/>
      <c r="I233"/>
    </row>
    <row r="234" spans="2:9" ht="12.5" x14ac:dyDescent="0.25">
      <c r="B234" s="87">
        <v>116</v>
      </c>
      <c r="C234" s="87">
        <v>10.768328482099999</v>
      </c>
      <c r="D234" s="87">
        <v>0.01</v>
      </c>
      <c r="E234" s="87">
        <v>1.8675453124500001</v>
      </c>
      <c r="F234" s="87">
        <v>5.5990115288800002</v>
      </c>
      <c r="G234" s="87">
        <v>42.821032842000001</v>
      </c>
      <c r="H234" s="87">
        <v>5.0238799254100002</v>
      </c>
      <c r="I234" s="87">
        <v>37.512092272399997</v>
      </c>
    </row>
    <row r="235" spans="2:9" ht="12.5" x14ac:dyDescent="0.25">
      <c r="B235"/>
      <c r="C235"/>
      <c r="D235"/>
      <c r="E235"/>
      <c r="F235"/>
      <c r="G235"/>
      <c r="H235"/>
      <c r="I235"/>
    </row>
    <row r="236" spans="2:9" ht="12.5" x14ac:dyDescent="0.25">
      <c r="B236" s="87">
        <v>117</v>
      </c>
      <c r="C236" s="87">
        <v>9.8598201659400004</v>
      </c>
      <c r="D236" s="87">
        <v>0.01</v>
      </c>
      <c r="E236" s="87">
        <v>1.67598598426</v>
      </c>
      <c r="F236" s="87">
        <v>4.4183624905899999</v>
      </c>
      <c r="G236" s="87">
        <v>28.4130509694</v>
      </c>
      <c r="H236" s="87">
        <v>4.1490907669099997</v>
      </c>
      <c r="I236" s="87">
        <v>22.8100086848</v>
      </c>
    </row>
    <row r="237" spans="2:9" ht="12.5" x14ac:dyDescent="0.25">
      <c r="B237"/>
      <c r="C237"/>
      <c r="D237"/>
      <c r="E237"/>
      <c r="F237"/>
      <c r="G237"/>
      <c r="H237"/>
      <c r="I237"/>
    </row>
    <row r="238" spans="2:9" ht="12.5" x14ac:dyDescent="0.25">
      <c r="B238" s="87">
        <v>118</v>
      </c>
      <c r="C238" s="87">
        <v>9.0112244236900008</v>
      </c>
      <c r="D238" s="87">
        <v>0.01</v>
      </c>
      <c r="E238" s="87">
        <v>1.45773537313</v>
      </c>
      <c r="F238" s="87">
        <v>3.2585012720500002</v>
      </c>
      <c r="G238" s="87">
        <v>40.368600845300001</v>
      </c>
      <c r="H238" s="87">
        <v>4.6893001397500003</v>
      </c>
      <c r="I238" s="87">
        <v>34.557144164999997</v>
      </c>
    </row>
    <row r="239" spans="2:9" ht="12.5" x14ac:dyDescent="0.25">
      <c r="B239"/>
      <c r="C239"/>
      <c r="D239"/>
      <c r="E239"/>
      <c r="F239"/>
      <c r="G239"/>
      <c r="H239"/>
      <c r="I239"/>
    </row>
    <row r="240" spans="2:9" ht="12.5" x14ac:dyDescent="0.25">
      <c r="B240" s="87">
        <v>119</v>
      </c>
      <c r="C240" s="87">
        <v>10.3659893159</v>
      </c>
      <c r="D240" s="87">
        <v>0.01</v>
      </c>
      <c r="E240" s="87">
        <v>1.75381491261</v>
      </c>
      <c r="F240" s="87">
        <v>4.6106431561100001</v>
      </c>
      <c r="G240" s="87">
        <v>29.853501637800001</v>
      </c>
      <c r="H240" s="87">
        <v>4.0458483695999998</v>
      </c>
      <c r="I240" s="87">
        <v>24.1990868251</v>
      </c>
    </row>
    <row r="241" spans="2:9" ht="12.5" x14ac:dyDescent="0.25">
      <c r="B241"/>
      <c r="C241"/>
      <c r="D241"/>
      <c r="E241"/>
      <c r="F241"/>
      <c r="G241"/>
      <c r="H241"/>
      <c r="I241"/>
    </row>
    <row r="242" spans="2:9" ht="12.5" x14ac:dyDescent="0.25">
      <c r="B242" s="87">
        <v>120</v>
      </c>
      <c r="C242" s="87">
        <v>9.8900840359300002</v>
      </c>
      <c r="D242" s="87">
        <v>0.01</v>
      </c>
      <c r="E242" s="87">
        <v>1.67037503566</v>
      </c>
      <c r="F242" s="87">
        <v>4.3270600688099998</v>
      </c>
      <c r="G242" s="87">
        <v>28.707888285300001</v>
      </c>
      <c r="H242" s="87">
        <v>3.9248592058799998</v>
      </c>
      <c r="I242" s="87">
        <v>23.2440700531</v>
      </c>
    </row>
    <row r="243" spans="2:9" ht="12.5" x14ac:dyDescent="0.25">
      <c r="B243"/>
      <c r="C243"/>
      <c r="D243"/>
      <c r="E243"/>
      <c r="F243"/>
      <c r="G243"/>
      <c r="H243"/>
      <c r="I243"/>
    </row>
    <row r="244" spans="2:9" ht="12.5" x14ac:dyDescent="0.25">
      <c r="B244" s="87">
        <v>121</v>
      </c>
      <c r="C244" s="87">
        <v>10.5150323683</v>
      </c>
      <c r="D244" s="87">
        <v>0.01</v>
      </c>
      <c r="E244" s="87">
        <v>1.8577446899100001</v>
      </c>
      <c r="F244" s="87">
        <v>5.1432410440099998</v>
      </c>
      <c r="G244" s="87">
        <v>56.437653223700003</v>
      </c>
      <c r="H244" s="87">
        <v>5.9789221286799998</v>
      </c>
      <c r="I244" s="87">
        <v>51.177218119300001</v>
      </c>
    </row>
    <row r="245" spans="2:9" ht="12.5" x14ac:dyDescent="0.25">
      <c r="B245"/>
      <c r="C245"/>
      <c r="D245"/>
      <c r="E245"/>
      <c r="F245"/>
      <c r="G245"/>
      <c r="H245"/>
      <c r="I245"/>
    </row>
    <row r="246" spans="2:9" ht="12.5" x14ac:dyDescent="0.25">
      <c r="B246" s="87">
        <v>122</v>
      </c>
      <c r="C246" s="87">
        <v>9.7656849122799994</v>
      </c>
      <c r="D246" s="87">
        <v>0.01</v>
      </c>
      <c r="E246" s="87">
        <v>1.67299131809</v>
      </c>
      <c r="F246" s="87">
        <v>4.6093833831</v>
      </c>
      <c r="G246" s="87">
        <v>38.1112276713</v>
      </c>
      <c r="H246" s="87">
        <v>4.7757570743600004</v>
      </c>
      <c r="I246" s="87">
        <v>33.040942192099997</v>
      </c>
    </row>
    <row r="247" spans="2:9" ht="12.5" x14ac:dyDescent="0.25">
      <c r="B247"/>
      <c r="C247"/>
      <c r="D247"/>
      <c r="E247"/>
      <c r="F247"/>
      <c r="G247"/>
      <c r="H247"/>
      <c r="I247"/>
    </row>
    <row r="248" spans="2:9" ht="12.5" x14ac:dyDescent="0.25">
      <c r="B248" s="87">
        <v>123</v>
      </c>
      <c r="C248" s="87">
        <v>9.0830899669300003</v>
      </c>
      <c r="D248" s="87">
        <v>0.01</v>
      </c>
      <c r="E248" s="87">
        <v>1.5766491543900001</v>
      </c>
      <c r="F248" s="87">
        <v>3.99119083728</v>
      </c>
      <c r="G248" s="87">
        <v>39.407125790899997</v>
      </c>
      <c r="H248" s="87">
        <v>4.8704081376400001</v>
      </c>
      <c r="I248" s="87">
        <v>34.259876251199998</v>
      </c>
    </row>
    <row r="249" spans="2:9" ht="12.5" x14ac:dyDescent="0.25">
      <c r="B249"/>
      <c r="C249"/>
      <c r="D249"/>
      <c r="E249"/>
      <c r="F249"/>
      <c r="G249"/>
      <c r="H249"/>
      <c r="I249"/>
    </row>
    <row r="250" spans="2:9" ht="12.5" x14ac:dyDescent="0.25">
      <c r="B250" s="87">
        <v>124</v>
      </c>
      <c r="C250" s="87">
        <v>9.3264925556799998</v>
      </c>
      <c r="D250" s="87">
        <v>0.01</v>
      </c>
      <c r="E250" s="87">
        <v>1.6494171023399999</v>
      </c>
      <c r="F250" s="87">
        <v>4.2529441810400002</v>
      </c>
      <c r="G250" s="87">
        <v>31.915407180799999</v>
      </c>
      <c r="H250" s="87">
        <v>3.7899883588200001</v>
      </c>
      <c r="I250" s="87">
        <v>26.958594640099999</v>
      </c>
    </row>
    <row r="251" spans="2:9" ht="12.5" x14ac:dyDescent="0.25">
      <c r="B251"/>
      <c r="C251"/>
      <c r="D251"/>
      <c r="E251"/>
      <c r="F251"/>
      <c r="G251"/>
      <c r="H251"/>
      <c r="I251"/>
    </row>
    <row r="252" spans="2:9" ht="12.5" x14ac:dyDescent="0.25">
      <c r="B252" s="87">
        <v>125</v>
      </c>
      <c r="C252" s="87">
        <v>9.0048828278799995</v>
      </c>
      <c r="D252" s="87">
        <v>0.01</v>
      </c>
      <c r="E252" s="87">
        <v>1.6766680863600001</v>
      </c>
      <c r="F252" s="87">
        <v>4.1420715931899998</v>
      </c>
      <c r="G252" s="87">
        <v>38.667949676500001</v>
      </c>
      <c r="H252" s="87">
        <v>4.92795793215</v>
      </c>
      <c r="I252" s="87">
        <v>33.906689961799998</v>
      </c>
    </row>
    <row r="253" spans="2:9" ht="12.5" x14ac:dyDescent="0.25">
      <c r="B253"/>
      <c r="C253"/>
      <c r="D253"/>
      <c r="E253"/>
      <c r="F253"/>
      <c r="G253"/>
      <c r="H253"/>
      <c r="I253"/>
    </row>
    <row r="254" spans="2:9" ht="12.5" x14ac:dyDescent="0.25">
      <c r="B254" s="87">
        <v>126</v>
      </c>
      <c r="C254" s="87">
        <v>9.4764651021600006</v>
      </c>
      <c r="D254" s="87">
        <v>0.01</v>
      </c>
      <c r="E254" s="87">
        <v>1.7710581402600001</v>
      </c>
      <c r="F254" s="87">
        <v>4.7880719515600001</v>
      </c>
      <c r="G254" s="87">
        <v>36.911860783900003</v>
      </c>
      <c r="H254" s="87">
        <v>4.7938070297199999</v>
      </c>
      <c r="I254" s="87">
        <v>32.1753549576</v>
      </c>
    </row>
    <row r="255" spans="2:9" ht="12.5" x14ac:dyDescent="0.25">
      <c r="B255"/>
      <c r="C255"/>
      <c r="D255"/>
      <c r="E255"/>
      <c r="F255"/>
      <c r="G255"/>
      <c r="H255"/>
      <c r="I255"/>
    </row>
    <row r="256" spans="2:9" ht="12.5" x14ac:dyDescent="0.25">
      <c r="B256" s="87">
        <v>127</v>
      </c>
      <c r="C256" s="87">
        <v>8.92113833274</v>
      </c>
      <c r="D256" s="87">
        <v>0.01</v>
      </c>
      <c r="E256" s="87">
        <v>1.6004569665099999</v>
      </c>
      <c r="F256" s="87">
        <v>4.1316950898</v>
      </c>
      <c r="G256" s="87">
        <v>27.459156672199999</v>
      </c>
      <c r="H256" s="87">
        <v>4.1619141101799997</v>
      </c>
      <c r="I256" s="87">
        <v>22.670252164200001</v>
      </c>
    </row>
    <row r="257" spans="2:9" ht="12.5" x14ac:dyDescent="0.25">
      <c r="B257"/>
      <c r="C257"/>
      <c r="D257"/>
      <c r="E257"/>
      <c r="F257"/>
      <c r="G257"/>
      <c r="H257"/>
      <c r="I257"/>
    </row>
    <row r="258" spans="2:9" ht="12.5" x14ac:dyDescent="0.25">
      <c r="B258" s="87">
        <v>128</v>
      </c>
      <c r="C258" s="87">
        <v>8.7026030325099999</v>
      </c>
      <c r="D258" s="87">
        <v>0.01</v>
      </c>
      <c r="E258" s="87">
        <v>1.5311039763100001</v>
      </c>
      <c r="F258" s="87">
        <v>3.9179422470800001</v>
      </c>
      <c r="G258" s="87">
        <v>34.044418970700001</v>
      </c>
      <c r="H258" s="87">
        <v>4.4985334078500001</v>
      </c>
      <c r="I258" s="87">
        <v>29.147287050900001</v>
      </c>
    </row>
    <row r="259" spans="2:9" ht="12.5" x14ac:dyDescent="0.25">
      <c r="B259"/>
      <c r="C259"/>
      <c r="D259"/>
      <c r="E259"/>
      <c r="F259"/>
      <c r="G259"/>
      <c r="H259"/>
      <c r="I259"/>
    </row>
    <row r="260" spans="2:9" ht="12.5" x14ac:dyDescent="0.25">
      <c r="B260" s="87">
        <v>129</v>
      </c>
      <c r="C260" s="87">
        <v>9.7967211507999998</v>
      </c>
      <c r="D260" s="87">
        <v>0.01</v>
      </c>
      <c r="E260" s="87">
        <v>1.7355015604699999</v>
      </c>
      <c r="F260" s="87">
        <v>4.8031725537399996</v>
      </c>
      <c r="G260" s="87">
        <v>23.786481221500001</v>
      </c>
      <c r="H260" s="87">
        <v>3.7253142992699999</v>
      </c>
      <c r="I260" s="87">
        <v>18.6461594899</v>
      </c>
    </row>
    <row r="261" spans="2:9" ht="12.5" x14ac:dyDescent="0.25">
      <c r="B261"/>
      <c r="C261"/>
      <c r="D261"/>
      <c r="E261"/>
      <c r="F261"/>
      <c r="G261"/>
      <c r="H261"/>
      <c r="I261"/>
    </row>
    <row r="262" spans="2:9" ht="12.5" x14ac:dyDescent="0.25">
      <c r="B262" s="87">
        <v>130</v>
      </c>
      <c r="C262" s="87">
        <v>8.8867254410999994</v>
      </c>
      <c r="D262" s="87">
        <v>0.01</v>
      </c>
      <c r="E262" s="87">
        <v>1.5220982143999999</v>
      </c>
      <c r="F262" s="87">
        <v>3.6479384668399999</v>
      </c>
      <c r="G262" s="87">
        <v>33.767988205000002</v>
      </c>
      <c r="H262" s="87">
        <v>4.2905427614800002</v>
      </c>
      <c r="I262" s="87">
        <v>28.5356076558</v>
      </c>
    </row>
    <row r="263" spans="2:9" ht="12.5" x14ac:dyDescent="0.25">
      <c r="B263"/>
      <c r="C263"/>
      <c r="D263"/>
      <c r="E263"/>
      <c r="F263"/>
      <c r="G263"/>
      <c r="H263"/>
      <c r="I263"/>
    </row>
    <row r="264" spans="2:9" ht="12.5" x14ac:dyDescent="0.25">
      <c r="B264" s="87">
        <v>131</v>
      </c>
      <c r="C264" s="87">
        <v>8.2841115613100005</v>
      </c>
      <c r="D264" s="87">
        <v>0.01</v>
      </c>
      <c r="E264" s="87">
        <v>1.42112455445</v>
      </c>
      <c r="F264" s="87">
        <v>3.1826292545600001</v>
      </c>
      <c r="G264" s="87">
        <v>43.972539265999998</v>
      </c>
      <c r="H264" s="87">
        <v>5.0768709977500004</v>
      </c>
      <c r="I264" s="87">
        <v>38.9833504359</v>
      </c>
    </row>
    <row r="265" spans="2:9" ht="12.5" x14ac:dyDescent="0.25">
      <c r="B265"/>
      <c r="C265"/>
      <c r="D265"/>
      <c r="E265"/>
      <c r="F265"/>
      <c r="G265"/>
      <c r="H265"/>
      <c r="I265"/>
    </row>
    <row r="266" spans="2:9" ht="12.5" x14ac:dyDescent="0.25">
      <c r="B266" s="87">
        <v>132</v>
      </c>
      <c r="C266" s="87">
        <v>9.4314782388699996</v>
      </c>
      <c r="D266" s="87">
        <v>0.01</v>
      </c>
      <c r="E266" s="87">
        <v>1.67888107223</v>
      </c>
      <c r="F266" s="87">
        <v>4.5192870689999998</v>
      </c>
      <c r="G266" s="87">
        <v>30.649002711000001</v>
      </c>
      <c r="H266" s="87">
        <v>4.4337015152000001</v>
      </c>
      <c r="I266" s="87">
        <v>25.8467324575</v>
      </c>
    </row>
    <row r="267" spans="2:9" ht="12.5" x14ac:dyDescent="0.25">
      <c r="B267"/>
      <c r="C267"/>
      <c r="D267"/>
      <c r="E267"/>
      <c r="F267"/>
      <c r="G267"/>
      <c r="H267"/>
      <c r="I267"/>
    </row>
    <row r="268" spans="2:9" ht="12.5" x14ac:dyDescent="0.25">
      <c r="B268" s="87">
        <v>133</v>
      </c>
      <c r="C268" s="87">
        <v>9.2163869642399998</v>
      </c>
      <c r="D268" s="87">
        <v>0.01</v>
      </c>
      <c r="E268" s="87">
        <v>1.6394933308299999</v>
      </c>
      <c r="F268" s="87">
        <v>4.4687506287299996</v>
      </c>
      <c r="G268" s="87">
        <v>26.989496866900001</v>
      </c>
      <c r="H268" s="87">
        <v>3.8513414065</v>
      </c>
      <c r="I268" s="87">
        <v>22.283123652099999</v>
      </c>
    </row>
    <row r="269" spans="2:9" ht="12.5" x14ac:dyDescent="0.25">
      <c r="B269"/>
      <c r="C269"/>
      <c r="D269"/>
      <c r="E269"/>
      <c r="F269"/>
      <c r="G269"/>
      <c r="H269"/>
      <c r="I269"/>
    </row>
    <row r="270" spans="2:9" ht="12.5" x14ac:dyDescent="0.25">
      <c r="B270" s="87">
        <v>134</v>
      </c>
      <c r="C270" s="87">
        <v>11.175290907600001</v>
      </c>
      <c r="D270" s="87">
        <v>0.01</v>
      </c>
      <c r="E270" s="87">
        <v>2.0292473935299999</v>
      </c>
      <c r="F270" s="87">
        <v>6.4212308122300001</v>
      </c>
      <c r="G270" s="87">
        <v>35.5228118896</v>
      </c>
      <c r="H270" s="87">
        <v>4.66810584068</v>
      </c>
      <c r="I270" s="87">
        <v>30.7084328334</v>
      </c>
    </row>
    <row r="271" spans="2:9" ht="12.5" x14ac:dyDescent="0.25">
      <c r="B271"/>
      <c r="C271"/>
      <c r="D271"/>
      <c r="E271"/>
      <c r="F271"/>
      <c r="G271"/>
      <c r="H271"/>
      <c r="I271"/>
    </row>
    <row r="272" spans="2:9" ht="12.5" x14ac:dyDescent="0.25">
      <c r="B272" s="87">
        <v>135</v>
      </c>
      <c r="C272" s="87">
        <v>8.8287805126599999</v>
      </c>
      <c r="D272" s="87">
        <v>0.01</v>
      </c>
      <c r="E272" s="87">
        <v>1.61556742653</v>
      </c>
      <c r="F272" s="87">
        <v>3.9763573215900001</v>
      </c>
      <c r="G272" s="87">
        <v>21.76339372</v>
      </c>
      <c r="H272" s="87">
        <v>3.3418780962599999</v>
      </c>
      <c r="I272" s="87">
        <v>16.949437141400001</v>
      </c>
    </row>
    <row r="273" spans="2:9" ht="12.5" x14ac:dyDescent="0.25">
      <c r="B273"/>
      <c r="C273"/>
      <c r="D273"/>
      <c r="E273"/>
      <c r="F273"/>
      <c r="G273"/>
      <c r="H273"/>
      <c r="I273"/>
    </row>
    <row r="274" spans="2:9" ht="12.5" x14ac:dyDescent="0.25">
      <c r="B274" s="87">
        <v>136</v>
      </c>
      <c r="C274" s="87">
        <v>9.3533274127600006</v>
      </c>
      <c r="D274" s="87">
        <v>0.01</v>
      </c>
      <c r="E274" s="87">
        <v>1.67620508902</v>
      </c>
      <c r="F274" s="87">
        <v>4.5171122666299999</v>
      </c>
      <c r="G274" s="87">
        <v>26.6378911336</v>
      </c>
      <c r="H274" s="87">
        <v>3.8754455248499999</v>
      </c>
      <c r="I274" s="87">
        <v>21.687537670099999</v>
      </c>
    </row>
    <row r="275" spans="2:9" ht="12.5" x14ac:dyDescent="0.25">
      <c r="B275"/>
      <c r="C275"/>
      <c r="D275"/>
      <c r="E275"/>
      <c r="F275"/>
      <c r="G275"/>
      <c r="H275"/>
      <c r="I275"/>
    </row>
    <row r="276" spans="2:9" ht="12.5" x14ac:dyDescent="0.25">
      <c r="B276" s="87">
        <v>137</v>
      </c>
      <c r="C276" s="87">
        <v>9.5802507246699999</v>
      </c>
      <c r="D276" s="87">
        <v>0.01</v>
      </c>
      <c r="E276" s="87">
        <v>1.71517978945</v>
      </c>
      <c r="F276" s="87">
        <v>4.6096626366300004</v>
      </c>
      <c r="G276" s="87">
        <v>31.9812901815</v>
      </c>
      <c r="H276" s="87">
        <v>4.2602404753399998</v>
      </c>
      <c r="I276" s="87">
        <v>26.982549349500001</v>
      </c>
    </row>
    <row r="277" spans="2:9" ht="12.5" x14ac:dyDescent="0.25">
      <c r="B277"/>
      <c r="C277"/>
      <c r="D277"/>
      <c r="E277"/>
      <c r="F277"/>
      <c r="G277"/>
      <c r="H277"/>
      <c r="I277"/>
    </row>
    <row r="278" spans="2:9" ht="12.5" x14ac:dyDescent="0.25">
      <c r="B278" s="87">
        <v>138</v>
      </c>
      <c r="C278" s="87">
        <v>8.2751137364300007</v>
      </c>
      <c r="D278" s="87">
        <v>0.01</v>
      </c>
      <c r="E278" s="87">
        <v>1.4448254146899999</v>
      </c>
      <c r="F278" s="87">
        <v>3.3215665471200002</v>
      </c>
      <c r="G278" s="87">
        <v>36.482632319099999</v>
      </c>
      <c r="H278" s="87">
        <v>4.6582864125599999</v>
      </c>
      <c r="I278" s="87">
        <v>31.593022664399999</v>
      </c>
    </row>
    <row r="279" spans="2:9" ht="12.5" x14ac:dyDescent="0.25">
      <c r="B279"/>
      <c r="C279"/>
      <c r="D279"/>
      <c r="E279"/>
      <c r="F279"/>
      <c r="G279"/>
      <c r="H279"/>
      <c r="I279"/>
    </row>
    <row r="280" spans="2:9" ht="12.5" x14ac:dyDescent="0.25">
      <c r="B280" s="87">
        <v>139</v>
      </c>
      <c r="C280" s="87">
        <v>7.8473980811299997</v>
      </c>
      <c r="D280" s="87">
        <v>0.01</v>
      </c>
      <c r="E280" s="87">
        <v>1.4020818375799999</v>
      </c>
      <c r="F280" s="87">
        <v>3.0481008310500002</v>
      </c>
      <c r="G280" s="87">
        <v>28.6096827189</v>
      </c>
      <c r="H280" s="87">
        <v>4.2168695926700002</v>
      </c>
      <c r="I280" s="87">
        <v>23.936852772999998</v>
      </c>
    </row>
    <row r="281" spans="2:9" ht="12.5" x14ac:dyDescent="0.25">
      <c r="B281"/>
      <c r="C281"/>
      <c r="D281"/>
      <c r="E281"/>
      <c r="F281"/>
      <c r="G281"/>
      <c r="H281"/>
      <c r="I281"/>
    </row>
    <row r="282" spans="2:9" ht="12.5" x14ac:dyDescent="0.25">
      <c r="B282" s="87">
        <v>140</v>
      </c>
      <c r="C282" s="87">
        <v>8.8914527893099997</v>
      </c>
      <c r="D282" s="87">
        <v>0.01</v>
      </c>
      <c r="E282" s="87">
        <v>1.6718330960100001</v>
      </c>
      <c r="F282" s="87">
        <v>4.3330640600599999</v>
      </c>
      <c r="G282" s="87">
        <v>28.849899292</v>
      </c>
      <c r="H282" s="87">
        <v>4.18280450503</v>
      </c>
      <c r="I282" s="87">
        <v>24.4030122757</v>
      </c>
    </row>
    <row r="283" spans="2:9" ht="12.5" x14ac:dyDescent="0.25">
      <c r="B283"/>
      <c r="C283"/>
      <c r="D283"/>
      <c r="E283"/>
      <c r="F283"/>
      <c r="G283"/>
      <c r="H283"/>
      <c r="I283"/>
    </row>
    <row r="284" spans="2:9" ht="12.5" x14ac:dyDescent="0.25">
      <c r="B284" s="87">
        <v>141</v>
      </c>
      <c r="C284" s="87">
        <v>10.0507992468</v>
      </c>
      <c r="D284" s="87">
        <v>0.01</v>
      </c>
      <c r="E284" s="87">
        <v>1.8627115968700001</v>
      </c>
      <c r="F284" s="87">
        <v>5.6173647411400003</v>
      </c>
      <c r="G284" s="87">
        <v>39.440081278500003</v>
      </c>
      <c r="H284" s="87">
        <v>4.8544242382</v>
      </c>
      <c r="I284" s="87">
        <v>34.9342454274</v>
      </c>
    </row>
    <row r="285" spans="2:9" ht="12.5" x14ac:dyDescent="0.25">
      <c r="B285"/>
      <c r="C285"/>
      <c r="D285"/>
      <c r="E285"/>
      <c r="F285"/>
      <c r="G285"/>
      <c r="H285"/>
      <c r="I285"/>
    </row>
    <row r="286" spans="2:9" ht="12.5" x14ac:dyDescent="0.25">
      <c r="B286" s="87">
        <v>142</v>
      </c>
      <c r="C286" s="87">
        <v>7.94376657855</v>
      </c>
      <c r="D286" s="87">
        <v>0.01</v>
      </c>
      <c r="E286" s="87">
        <v>1.44687982144</v>
      </c>
      <c r="F286" s="87">
        <v>3.2407154921600001</v>
      </c>
      <c r="G286" s="87">
        <v>30.950670878099999</v>
      </c>
      <c r="H286" s="87">
        <v>4.2757013638799997</v>
      </c>
      <c r="I286" s="87">
        <v>26.175463358599998</v>
      </c>
    </row>
    <row r="287" spans="2:9" ht="12.5" x14ac:dyDescent="0.25">
      <c r="B287"/>
      <c r="C287"/>
      <c r="D287"/>
      <c r="E287"/>
      <c r="F287"/>
      <c r="G287"/>
      <c r="H287"/>
      <c r="I287"/>
    </row>
    <row r="288" spans="2:9" ht="12.5" x14ac:dyDescent="0.25">
      <c r="B288" s="87">
        <v>143</v>
      </c>
      <c r="C288" s="87">
        <v>8.8167023812600007</v>
      </c>
      <c r="D288" s="87">
        <v>0.01</v>
      </c>
      <c r="E288" s="87">
        <v>1.5898804876099999</v>
      </c>
      <c r="F288" s="87">
        <v>4.01103819186</v>
      </c>
      <c r="G288" s="87">
        <v>32.058311462399999</v>
      </c>
      <c r="H288" s="87">
        <v>4.3921098709099997</v>
      </c>
      <c r="I288" s="87">
        <v>27.242626190199999</v>
      </c>
    </row>
    <row r="289" spans="2:9" ht="12.5" x14ac:dyDescent="0.25">
      <c r="B289"/>
      <c r="C289"/>
      <c r="D289"/>
      <c r="E289"/>
      <c r="F289"/>
      <c r="G289"/>
      <c r="H289"/>
      <c r="I289"/>
    </row>
    <row r="290" spans="2:9" ht="12.5" x14ac:dyDescent="0.25">
      <c r="B290" s="87">
        <v>144</v>
      </c>
      <c r="C290" s="87">
        <v>8.9482307741699998</v>
      </c>
      <c r="D290" s="87">
        <v>0.01</v>
      </c>
      <c r="E290" s="87">
        <v>1.59707684863</v>
      </c>
      <c r="F290" s="87">
        <v>4.1924689662099999</v>
      </c>
      <c r="G290" s="87">
        <v>49.7921568553</v>
      </c>
      <c r="H290" s="87">
        <v>5.5358898639699996</v>
      </c>
      <c r="I290" s="87">
        <v>45.127814610800002</v>
      </c>
    </row>
    <row r="291" spans="2:9" ht="12.5" x14ac:dyDescent="0.25">
      <c r="B291"/>
      <c r="C291"/>
      <c r="D291"/>
      <c r="E291"/>
      <c r="F291"/>
      <c r="G291"/>
      <c r="H291"/>
      <c r="I291"/>
    </row>
    <row r="292" spans="2:9" ht="12.5" x14ac:dyDescent="0.25">
      <c r="B292" s="87">
        <v>145</v>
      </c>
      <c r="C292" s="87">
        <v>10.052578172400001</v>
      </c>
      <c r="D292" s="87">
        <v>0.01</v>
      </c>
      <c r="E292" s="87">
        <v>1.86393030228</v>
      </c>
      <c r="F292" s="87">
        <v>5.3972810083800002</v>
      </c>
      <c r="G292" s="87">
        <v>25.926921844500001</v>
      </c>
      <c r="H292" s="87">
        <v>4.0803577105200004</v>
      </c>
      <c r="I292" s="87">
        <v>21.245035807299999</v>
      </c>
    </row>
    <row r="293" spans="2:9" ht="12.5" x14ac:dyDescent="0.25">
      <c r="B293"/>
      <c r="C293"/>
      <c r="D293"/>
      <c r="E293"/>
      <c r="F293"/>
      <c r="G293"/>
      <c r="H293"/>
      <c r="I293"/>
    </row>
    <row r="294" spans="2:9" ht="12.5" x14ac:dyDescent="0.25">
      <c r="B294" s="87">
        <v>146</v>
      </c>
      <c r="C294" s="87">
        <v>9.1240328204200001</v>
      </c>
      <c r="D294" s="87">
        <v>0.01</v>
      </c>
      <c r="E294" s="87">
        <v>1.6777371917999999</v>
      </c>
      <c r="F294" s="87">
        <v>4.4610764018999998</v>
      </c>
      <c r="G294" s="87">
        <v>30.691590627</v>
      </c>
      <c r="H294" s="87">
        <v>4.2365583578699999</v>
      </c>
      <c r="I294" s="87">
        <v>26.061709086099999</v>
      </c>
    </row>
    <row r="295" spans="2:9" ht="12.5" x14ac:dyDescent="0.25">
      <c r="B295"/>
      <c r="C295"/>
      <c r="D295"/>
      <c r="E295"/>
      <c r="F295"/>
      <c r="G295"/>
      <c r="H295"/>
      <c r="I295"/>
    </row>
    <row r="296" spans="2:9" ht="12.5" x14ac:dyDescent="0.25">
      <c r="B296" s="87">
        <v>147</v>
      </c>
      <c r="C296" s="87">
        <v>8.4562799084600009</v>
      </c>
      <c r="D296" s="87">
        <v>0.01</v>
      </c>
      <c r="E296" s="87">
        <v>1.57046560126</v>
      </c>
      <c r="F296" s="87">
        <v>3.9150193314399999</v>
      </c>
      <c r="G296" s="87">
        <v>28.538155237800002</v>
      </c>
      <c r="H296" s="87">
        <v>4.1464629968000004</v>
      </c>
      <c r="I296" s="87">
        <v>24.0588785807</v>
      </c>
    </row>
    <row r="297" spans="2:9" ht="12.5" x14ac:dyDescent="0.25">
      <c r="B297"/>
      <c r="C297"/>
      <c r="D297"/>
      <c r="E297"/>
      <c r="F297"/>
      <c r="G297"/>
      <c r="H297"/>
      <c r="I297"/>
    </row>
    <row r="298" spans="2:9" ht="12.5" x14ac:dyDescent="0.25">
      <c r="B298" s="87">
        <v>148</v>
      </c>
      <c r="C298" s="87">
        <v>8.1871076553099993</v>
      </c>
      <c r="D298" s="87">
        <v>0.01</v>
      </c>
      <c r="E298" s="87">
        <v>1.52928432149</v>
      </c>
      <c r="F298" s="87">
        <v>3.7153008080299998</v>
      </c>
      <c r="G298" s="87">
        <v>31.318989117899999</v>
      </c>
      <c r="H298" s="87">
        <v>4.2541755835200004</v>
      </c>
      <c r="I298" s="87">
        <v>26.8475325902</v>
      </c>
    </row>
    <row r="299" spans="2:9" ht="12.5" x14ac:dyDescent="0.25">
      <c r="B299"/>
      <c r="C299"/>
      <c r="D299"/>
      <c r="E299"/>
      <c r="F299"/>
      <c r="G299"/>
      <c r="H299"/>
      <c r="I299"/>
    </row>
    <row r="300" spans="2:9" ht="12.5" x14ac:dyDescent="0.25">
      <c r="B300" s="87">
        <v>149</v>
      </c>
      <c r="C300" s="87">
        <v>10.35468766</v>
      </c>
      <c r="D300" s="87">
        <v>0.01</v>
      </c>
      <c r="E300" s="87">
        <v>1.8475235700599999</v>
      </c>
      <c r="F300" s="87">
        <v>5.7181872936999998</v>
      </c>
      <c r="G300" s="87">
        <v>24.730092684399999</v>
      </c>
      <c r="H300" s="87">
        <v>3.69915453593</v>
      </c>
      <c r="I300" s="87">
        <v>19.955015500399998</v>
      </c>
    </row>
    <row r="301" spans="2:9" ht="12.5" x14ac:dyDescent="0.25">
      <c r="B301"/>
      <c r="C301"/>
      <c r="D301"/>
      <c r="E301"/>
      <c r="F301"/>
      <c r="G301"/>
      <c r="H301"/>
      <c r="I301"/>
    </row>
    <row r="302" spans="2:9" ht="12.5" x14ac:dyDescent="0.25">
      <c r="B302" s="87">
        <v>150</v>
      </c>
      <c r="C302" s="87">
        <v>10.9773475124</v>
      </c>
      <c r="D302" s="87">
        <v>0.01</v>
      </c>
      <c r="E302" s="87">
        <v>2.0085129776300001</v>
      </c>
      <c r="F302" s="87">
        <v>6.1224096359700004</v>
      </c>
      <c r="G302" s="87">
        <v>35.499193509400001</v>
      </c>
      <c r="H302" s="87">
        <v>4.53034631411</v>
      </c>
      <c r="I302" s="87">
        <v>30.471103350300002</v>
      </c>
    </row>
    <row r="303" spans="2:9" ht="12.5" x14ac:dyDescent="0.25">
      <c r="B303"/>
      <c r="C303"/>
      <c r="D303"/>
      <c r="E303"/>
      <c r="F303"/>
      <c r="G303"/>
      <c r="H303"/>
      <c r="I303"/>
    </row>
    <row r="304" spans="2:9" ht="12.5" x14ac:dyDescent="0.25">
      <c r="B304" s="87">
        <v>151</v>
      </c>
      <c r="C304" s="87">
        <v>9.6606516991899998</v>
      </c>
      <c r="D304" s="87">
        <v>0.01</v>
      </c>
      <c r="E304" s="87">
        <v>1.7001529451299999</v>
      </c>
      <c r="F304" s="87">
        <v>4.5032399854399996</v>
      </c>
      <c r="G304" s="87">
        <v>42.342172622699998</v>
      </c>
      <c r="H304" s="87">
        <v>5.0958783626599997</v>
      </c>
      <c r="I304" s="87">
        <v>37.143196105999998</v>
      </c>
    </row>
    <row r="305" spans="2:9" ht="12.5" x14ac:dyDescent="0.25">
      <c r="B305"/>
      <c r="C305"/>
      <c r="D305"/>
      <c r="E305"/>
      <c r="F305"/>
      <c r="G305"/>
      <c r="H305"/>
      <c r="I305"/>
    </row>
    <row r="306" spans="2:9" ht="12.5" x14ac:dyDescent="0.25">
      <c r="B306" s="87">
        <v>152</v>
      </c>
      <c r="C306" s="87">
        <v>9.8417721256099995</v>
      </c>
      <c r="D306" s="87">
        <v>0.01</v>
      </c>
      <c r="E306" s="87">
        <v>1.7176450183300001</v>
      </c>
      <c r="F306" s="87">
        <v>4.51335883525</v>
      </c>
      <c r="G306" s="87">
        <v>28.706245104499999</v>
      </c>
      <c r="H306" s="87">
        <v>4.1483105818399997</v>
      </c>
      <c r="I306" s="87">
        <v>23.363164265999998</v>
      </c>
    </row>
    <row r="307" spans="2:9" ht="12.5" x14ac:dyDescent="0.25">
      <c r="B307"/>
      <c r="C307"/>
      <c r="D307"/>
      <c r="E307"/>
      <c r="F307"/>
      <c r="G307"/>
      <c r="H307"/>
      <c r="I307"/>
    </row>
    <row r="308" spans="2:9" ht="12.5" x14ac:dyDescent="0.25">
      <c r="B308" s="87">
        <v>153</v>
      </c>
      <c r="C308" s="87">
        <v>11.241034046299999</v>
      </c>
      <c r="D308" s="87">
        <v>0.01</v>
      </c>
      <c r="E308" s="87">
        <v>1.8707269468600001</v>
      </c>
      <c r="F308" s="87">
        <v>5.4763693809499996</v>
      </c>
      <c r="G308" s="87">
        <v>29.951873779300001</v>
      </c>
      <c r="H308" s="87">
        <v>4.2448111375200002</v>
      </c>
      <c r="I308" s="87">
        <v>23.694440205900001</v>
      </c>
    </row>
    <row r="309" spans="2:9" ht="12.5" x14ac:dyDescent="0.25">
      <c r="B309"/>
      <c r="C309"/>
      <c r="D309"/>
      <c r="E309"/>
      <c r="F309"/>
      <c r="G309"/>
      <c r="H309"/>
      <c r="I309"/>
    </row>
    <row r="310" spans="2:9" ht="12.5" x14ac:dyDescent="0.25">
      <c r="B310" s="87">
        <v>154</v>
      </c>
      <c r="C310" s="87">
        <v>10.791920877300001</v>
      </c>
      <c r="D310" s="87">
        <v>0.01</v>
      </c>
      <c r="E310" s="87">
        <v>1.63256970144</v>
      </c>
      <c r="F310" s="87">
        <v>4.3494806020499999</v>
      </c>
      <c r="G310" s="87">
        <v>24.982023874900001</v>
      </c>
      <c r="H310" s="87">
        <v>3.7439859708199998</v>
      </c>
      <c r="I310" s="87">
        <v>18.455009142600002</v>
      </c>
    </row>
    <row r="311" spans="2:9" ht="12.5" x14ac:dyDescent="0.25">
      <c r="B311"/>
      <c r="C311"/>
      <c r="D311"/>
      <c r="E311"/>
      <c r="F311"/>
      <c r="G311"/>
      <c r="H311"/>
      <c r="I311"/>
    </row>
    <row r="312" spans="2:9" ht="12.5" x14ac:dyDescent="0.25">
      <c r="B312" s="87">
        <v>155</v>
      </c>
      <c r="C312" s="87">
        <v>10.4894756809</v>
      </c>
      <c r="D312" s="87">
        <v>0.01</v>
      </c>
      <c r="E312" s="87">
        <v>1.63134817154</v>
      </c>
      <c r="F312" s="87">
        <v>4.1248927962400002</v>
      </c>
      <c r="G312" s="87">
        <v>27.8934307098</v>
      </c>
      <c r="H312" s="87">
        <v>3.8758622805299998</v>
      </c>
      <c r="I312" s="87">
        <v>21.726709365800001</v>
      </c>
    </row>
    <row r="313" spans="2:9" ht="12.5" x14ac:dyDescent="0.25">
      <c r="B313"/>
      <c r="C313"/>
      <c r="D313"/>
      <c r="E313"/>
      <c r="F313"/>
      <c r="G313"/>
      <c r="H313"/>
      <c r="I313"/>
    </row>
    <row r="314" spans="2:9" ht="12.5" x14ac:dyDescent="0.25">
      <c r="B314" s="87">
        <v>156</v>
      </c>
      <c r="C314" s="87">
        <v>11.8237261618</v>
      </c>
      <c r="D314" s="87">
        <v>0.01</v>
      </c>
      <c r="E314" s="87">
        <v>1.93585075102</v>
      </c>
      <c r="F314" s="87">
        <v>5.7895627098700002</v>
      </c>
      <c r="G314" s="87">
        <v>31.3891264598</v>
      </c>
      <c r="H314" s="87">
        <v>4.13423617681</v>
      </c>
      <c r="I314" s="87">
        <v>25.3867899577</v>
      </c>
    </row>
    <row r="315" spans="2:9" ht="12.5" x14ac:dyDescent="0.25">
      <c r="B315"/>
      <c r="C315"/>
      <c r="D315"/>
      <c r="E315"/>
      <c r="F315"/>
      <c r="G315"/>
      <c r="H315"/>
      <c r="I315"/>
    </row>
    <row r="316" spans="2:9" ht="12.5" x14ac:dyDescent="0.25">
      <c r="B316" s="87">
        <v>157</v>
      </c>
      <c r="C316" s="87">
        <v>10.439852653000001</v>
      </c>
      <c r="D316" s="87">
        <v>0.01</v>
      </c>
      <c r="E316" s="87">
        <v>1.62701975146</v>
      </c>
      <c r="F316" s="87">
        <v>4.30414745692</v>
      </c>
      <c r="G316" s="87">
        <v>29.1849733988</v>
      </c>
      <c r="H316" s="87">
        <v>3.7490224043499998</v>
      </c>
      <c r="I316" s="87">
        <v>22.987177848799998</v>
      </c>
    </row>
    <row r="317" spans="2:9" ht="12.5" x14ac:dyDescent="0.25">
      <c r="B317"/>
      <c r="C317"/>
      <c r="D317"/>
      <c r="E317"/>
      <c r="F317"/>
      <c r="G317"/>
      <c r="H317"/>
      <c r="I317"/>
    </row>
    <row r="318" spans="2:9" ht="12.5" x14ac:dyDescent="0.25">
      <c r="B318" s="87">
        <v>158</v>
      </c>
      <c r="C318" s="87">
        <v>11.582930257199999</v>
      </c>
      <c r="D318" s="87">
        <v>0.01</v>
      </c>
      <c r="E318" s="87">
        <v>1.86484652565</v>
      </c>
      <c r="F318" s="87">
        <v>5.4823760313400003</v>
      </c>
      <c r="G318" s="87">
        <v>51.031216303500003</v>
      </c>
      <c r="H318" s="87">
        <v>5.5620834032699999</v>
      </c>
      <c r="I318" s="87">
        <v>45.015230178800003</v>
      </c>
    </row>
    <row r="319" spans="2:9" ht="12.5" x14ac:dyDescent="0.25">
      <c r="B319"/>
      <c r="C319"/>
      <c r="D319"/>
      <c r="E319"/>
      <c r="F319"/>
      <c r="G319"/>
      <c r="H319"/>
      <c r="I319"/>
    </row>
    <row r="320" spans="2:9" ht="12.5" x14ac:dyDescent="0.25">
      <c r="B320" s="87">
        <v>159</v>
      </c>
      <c r="C320" s="87">
        <v>10.9660175231</v>
      </c>
      <c r="D320" s="87">
        <v>0.01</v>
      </c>
      <c r="E320" s="87">
        <v>1.73191452603</v>
      </c>
      <c r="F320" s="87">
        <v>4.9906877125499998</v>
      </c>
      <c r="G320" s="87">
        <v>33.9624347687</v>
      </c>
      <c r="H320" s="87">
        <v>4.3922520478599996</v>
      </c>
      <c r="I320" s="87">
        <v>28.072937647500002</v>
      </c>
    </row>
    <row r="321" spans="2:9" ht="12.5" x14ac:dyDescent="0.25">
      <c r="B321"/>
      <c r="C321"/>
      <c r="D321"/>
      <c r="E321"/>
      <c r="F321"/>
      <c r="G321"/>
      <c r="H321"/>
      <c r="I321"/>
    </row>
    <row r="322" spans="2:9" ht="12.5" x14ac:dyDescent="0.25">
      <c r="B322" s="87">
        <v>160</v>
      </c>
      <c r="C322" s="87">
        <v>9.3226827498400002</v>
      </c>
      <c r="D322" s="87">
        <v>0.01</v>
      </c>
      <c r="E322" s="87">
        <v>1.51794788914</v>
      </c>
      <c r="F322" s="87">
        <v>3.55382695121</v>
      </c>
      <c r="G322" s="87">
        <v>35.240084965999998</v>
      </c>
      <c r="H322" s="87">
        <v>4.7195844650299996</v>
      </c>
      <c r="I322" s="87">
        <v>29.6442362467</v>
      </c>
    </row>
    <row r="323" spans="2:9" ht="12.5" x14ac:dyDescent="0.25">
      <c r="B323"/>
      <c r="C323"/>
      <c r="D323"/>
      <c r="E323"/>
      <c r="F323"/>
      <c r="G323"/>
      <c r="H323"/>
      <c r="I323"/>
    </row>
    <row r="324" spans="2:9" ht="12.5" x14ac:dyDescent="0.25">
      <c r="B324" s="87">
        <v>161</v>
      </c>
      <c r="C324" s="87">
        <v>10.164091648599999</v>
      </c>
      <c r="D324" s="87">
        <v>0.01</v>
      </c>
      <c r="E324" s="87">
        <v>1.75593982781</v>
      </c>
      <c r="F324" s="87">
        <v>4.7062389119999999</v>
      </c>
      <c r="G324" s="87">
        <v>35.7884101868</v>
      </c>
      <c r="H324" s="87">
        <v>4.8617428938499998</v>
      </c>
      <c r="I324" s="87">
        <v>30.334185918199999</v>
      </c>
    </row>
    <row r="325" spans="2:9" ht="12.5" x14ac:dyDescent="0.25">
      <c r="B325"/>
      <c r="C325"/>
      <c r="D325"/>
      <c r="E325"/>
      <c r="F325"/>
      <c r="G325"/>
      <c r="H325"/>
      <c r="I325"/>
    </row>
    <row r="326" spans="2:9" ht="12.5" x14ac:dyDescent="0.25">
      <c r="B326" s="87">
        <v>162</v>
      </c>
      <c r="C326" s="87">
        <v>10.412773255399999</v>
      </c>
      <c r="D326" s="87">
        <v>0.01</v>
      </c>
      <c r="E326" s="87">
        <v>1.7450049077300001</v>
      </c>
      <c r="F326" s="87">
        <v>4.9894456978799999</v>
      </c>
      <c r="G326" s="87">
        <v>30.391075134299999</v>
      </c>
      <c r="H326" s="87">
        <v>4.3077056407900001</v>
      </c>
      <c r="I326" s="87">
        <v>25.031201680500001</v>
      </c>
    </row>
    <row r="327" spans="2:9" ht="12.5" x14ac:dyDescent="0.25">
      <c r="B327"/>
      <c r="C327"/>
      <c r="D327"/>
      <c r="E327"/>
      <c r="F327"/>
      <c r="G327"/>
      <c r="H327"/>
      <c r="I327"/>
    </row>
    <row r="328" spans="2:9" ht="12.5" x14ac:dyDescent="0.25">
      <c r="B328" s="87">
        <v>163</v>
      </c>
      <c r="C328" s="87">
        <v>9.9058660538000005</v>
      </c>
      <c r="D328" s="87">
        <v>0.01</v>
      </c>
      <c r="E328" s="87">
        <v>1.67482610287</v>
      </c>
      <c r="F328" s="87">
        <v>4.43188520016</v>
      </c>
      <c r="G328" s="87">
        <v>30.034306844100001</v>
      </c>
      <c r="H328" s="87">
        <v>3.8744760354399999</v>
      </c>
      <c r="I328" s="87">
        <v>24.402244091</v>
      </c>
    </row>
    <row r="329" spans="2:9" ht="12.5" x14ac:dyDescent="0.25">
      <c r="B329"/>
      <c r="C329"/>
      <c r="D329"/>
      <c r="E329"/>
      <c r="F329"/>
      <c r="G329"/>
      <c r="H329"/>
      <c r="I329"/>
    </row>
    <row r="330" spans="2:9" ht="12.5" x14ac:dyDescent="0.25">
      <c r="B330" s="87">
        <v>164</v>
      </c>
      <c r="C330" s="87">
        <v>9.1051016315299993</v>
      </c>
      <c r="D330" s="87">
        <v>0.01</v>
      </c>
      <c r="E330" s="87">
        <v>1.4952859667</v>
      </c>
      <c r="F330" s="87">
        <v>3.5023487191</v>
      </c>
      <c r="G330" s="87">
        <v>31.546429634100001</v>
      </c>
      <c r="H330" s="87">
        <v>3.95074454943</v>
      </c>
      <c r="I330" s="87">
        <v>26.067583402</v>
      </c>
    </row>
    <row r="331" spans="2:9" ht="12.5" x14ac:dyDescent="0.25">
      <c r="B331"/>
      <c r="C331"/>
      <c r="D331"/>
      <c r="E331"/>
      <c r="F331"/>
      <c r="G331"/>
      <c r="H331"/>
      <c r="I331"/>
    </row>
    <row r="332" spans="2:9" ht="12.5" x14ac:dyDescent="0.25">
      <c r="B332" s="87">
        <v>165</v>
      </c>
      <c r="C332" s="87">
        <v>9.55439978261</v>
      </c>
      <c r="D332" s="87">
        <v>0.01</v>
      </c>
      <c r="E332" s="87">
        <v>1.6160928357</v>
      </c>
      <c r="F332" s="87">
        <v>4.2278021189499997</v>
      </c>
      <c r="G332" s="87">
        <v>22.772427240999999</v>
      </c>
      <c r="H332" s="87">
        <v>3.6202693780300002</v>
      </c>
      <c r="I332" s="87">
        <v>17.617448488899999</v>
      </c>
    </row>
    <row r="333" spans="2:9" ht="12.5" x14ac:dyDescent="0.25">
      <c r="B333"/>
      <c r="C333"/>
      <c r="D333"/>
      <c r="E333"/>
      <c r="F333"/>
      <c r="G333"/>
      <c r="H333"/>
      <c r="I333"/>
    </row>
    <row r="334" spans="2:9" ht="12.5" x14ac:dyDescent="0.25">
      <c r="B334" s="87">
        <v>166</v>
      </c>
      <c r="C334" s="87">
        <v>9.4857857458100003</v>
      </c>
      <c r="D334" s="87">
        <v>0.01</v>
      </c>
      <c r="E334" s="87">
        <v>1.6569433981399999</v>
      </c>
      <c r="F334" s="87">
        <v>4.4444654757000004</v>
      </c>
      <c r="G334" s="87">
        <v>40.493225733400003</v>
      </c>
      <c r="H334" s="87">
        <v>5.0491209030200004</v>
      </c>
      <c r="I334" s="87">
        <v>35.505646387699997</v>
      </c>
    </row>
    <row r="335" spans="2:9" ht="12.5" x14ac:dyDescent="0.25">
      <c r="B335"/>
      <c r="C335"/>
      <c r="D335"/>
      <c r="E335"/>
      <c r="F335"/>
      <c r="G335"/>
      <c r="H335"/>
      <c r="I335"/>
    </row>
    <row r="336" spans="2:9" ht="12.5" x14ac:dyDescent="0.25">
      <c r="B336" s="87">
        <v>167</v>
      </c>
      <c r="C336" s="87">
        <v>9.3476599724099998</v>
      </c>
      <c r="D336" s="87">
        <v>0.01</v>
      </c>
      <c r="E336" s="87">
        <v>1.6423361859000001</v>
      </c>
      <c r="F336" s="87">
        <v>4.2263852857800002</v>
      </c>
      <c r="G336" s="87">
        <v>45.522394816099997</v>
      </c>
      <c r="H336" s="87">
        <v>5.3979750474300001</v>
      </c>
      <c r="I336" s="87">
        <v>40.292140960700003</v>
      </c>
    </row>
    <row r="337" spans="2:9" ht="12.5" x14ac:dyDescent="0.25">
      <c r="B337"/>
      <c r="C337"/>
      <c r="D337"/>
      <c r="E337"/>
      <c r="F337"/>
      <c r="G337"/>
      <c r="H337"/>
      <c r="I337"/>
    </row>
    <row r="338" spans="2:9" ht="12.5" x14ac:dyDescent="0.25">
      <c r="B338" s="87">
        <v>168</v>
      </c>
      <c r="C338" s="87">
        <v>10.7195293057</v>
      </c>
      <c r="D338" s="87">
        <v>0.01</v>
      </c>
      <c r="E338" s="87">
        <v>1.8982543810700001</v>
      </c>
      <c r="F338" s="87">
        <v>5.4595330838200002</v>
      </c>
      <c r="G338" s="87">
        <v>42.581588745099999</v>
      </c>
      <c r="H338" s="87">
        <v>5.4113942782100004</v>
      </c>
      <c r="I338" s="87">
        <v>37.336426416999998</v>
      </c>
    </row>
    <row r="339" spans="2:9" ht="12.5" x14ac:dyDescent="0.25">
      <c r="B339"/>
      <c r="C339"/>
      <c r="D339"/>
      <c r="E339"/>
      <c r="F339"/>
      <c r="G339"/>
      <c r="H339"/>
      <c r="I339"/>
    </row>
    <row r="340" spans="2:9" ht="12.5" x14ac:dyDescent="0.25">
      <c r="B340" s="87">
        <v>169</v>
      </c>
      <c r="C340" s="87">
        <v>9.5941140882399996</v>
      </c>
      <c r="D340" s="87">
        <v>0.01</v>
      </c>
      <c r="E340" s="87">
        <v>1.6224250658899999</v>
      </c>
      <c r="F340" s="87">
        <v>4.2120198242100004</v>
      </c>
      <c r="G340" s="87">
        <v>26.4179623922</v>
      </c>
      <c r="H340" s="87">
        <v>4.1388035615299996</v>
      </c>
      <c r="I340" s="87">
        <v>20.8650582631</v>
      </c>
    </row>
    <row r="341" spans="2:9" ht="12.5" x14ac:dyDescent="0.25">
      <c r="B341"/>
      <c r="C341"/>
      <c r="D341"/>
      <c r="E341"/>
      <c r="F341"/>
      <c r="G341"/>
      <c r="H341"/>
      <c r="I341"/>
    </row>
    <row r="342" spans="2:9" ht="12.5" x14ac:dyDescent="0.25">
      <c r="B342" s="87">
        <v>170</v>
      </c>
      <c r="C342" s="87">
        <v>10.323644761100001</v>
      </c>
      <c r="D342" s="87">
        <v>0.01</v>
      </c>
      <c r="E342" s="87">
        <v>1.74058107022</v>
      </c>
      <c r="F342" s="87">
        <v>4.7534199606999996</v>
      </c>
      <c r="G342" s="87">
        <v>19.650571187299999</v>
      </c>
      <c r="H342" s="87">
        <v>2.9336460828800002</v>
      </c>
      <c r="I342" s="87">
        <v>14.1146308581</v>
      </c>
    </row>
    <row r="343" spans="2:9" ht="12.5" x14ac:dyDescent="0.25">
      <c r="B343"/>
      <c r="C343"/>
      <c r="D343"/>
      <c r="E343"/>
      <c r="F343"/>
      <c r="G343"/>
      <c r="H343"/>
      <c r="I343"/>
    </row>
    <row r="344" spans="2:9" ht="12.5" x14ac:dyDescent="0.25">
      <c r="B344" s="87">
        <v>171</v>
      </c>
      <c r="C344" s="87">
        <v>9.9978594318499994</v>
      </c>
      <c r="D344" s="87">
        <v>0.01</v>
      </c>
      <c r="E344" s="87">
        <v>1.6974552869799999</v>
      </c>
      <c r="F344" s="87">
        <v>4.4951567957499998</v>
      </c>
      <c r="G344" s="87">
        <v>25.690551757800002</v>
      </c>
      <c r="H344" s="87">
        <v>3.9186302026100002</v>
      </c>
      <c r="I344" s="87">
        <v>20.2908859253</v>
      </c>
    </row>
    <row r="345" spans="2:9" ht="12.5" x14ac:dyDescent="0.25">
      <c r="B345"/>
      <c r="C345"/>
      <c r="D345"/>
      <c r="E345"/>
      <c r="F345"/>
      <c r="G345"/>
      <c r="H345"/>
      <c r="I345"/>
    </row>
    <row r="346" spans="2:9" ht="12.5" x14ac:dyDescent="0.25">
      <c r="B346" s="87">
        <v>172</v>
      </c>
      <c r="C346" s="87">
        <v>9.8559994389900005</v>
      </c>
      <c r="D346" s="87">
        <v>0.01</v>
      </c>
      <c r="E346" s="87">
        <v>1.7227829367900001</v>
      </c>
      <c r="F346" s="87">
        <v>4.5626287383399999</v>
      </c>
      <c r="G346" s="87">
        <v>33.681454340599998</v>
      </c>
      <c r="H346" s="87">
        <v>4.5221649011</v>
      </c>
      <c r="I346" s="87">
        <v>28.4854752223</v>
      </c>
    </row>
    <row r="347" spans="2:9" ht="12.5" x14ac:dyDescent="0.25">
      <c r="B347"/>
      <c r="C347"/>
      <c r="D347"/>
      <c r="E347"/>
      <c r="F347"/>
      <c r="G347"/>
      <c r="H347"/>
      <c r="I347"/>
    </row>
    <row r="348" spans="2:9" ht="12.5" x14ac:dyDescent="0.25">
      <c r="B348" s="87">
        <v>173</v>
      </c>
      <c r="C348" s="87">
        <v>8.7401375001500003</v>
      </c>
      <c r="D348" s="87">
        <v>0.01</v>
      </c>
      <c r="E348" s="87">
        <v>1.4844361793600001</v>
      </c>
      <c r="F348" s="87">
        <v>3.63937712293</v>
      </c>
      <c r="G348" s="87">
        <v>44.968761444099997</v>
      </c>
      <c r="H348" s="87">
        <v>5.4790890216800001</v>
      </c>
      <c r="I348" s="87">
        <v>39.979077975000003</v>
      </c>
    </row>
    <row r="349" spans="2:9" ht="12.5" x14ac:dyDescent="0.25">
      <c r="B349"/>
      <c r="C349"/>
      <c r="D349"/>
      <c r="E349"/>
      <c r="F349"/>
      <c r="G349"/>
      <c r="H349"/>
      <c r="I349"/>
    </row>
    <row r="350" spans="2:9" ht="12.5" x14ac:dyDescent="0.25">
      <c r="B350" s="87">
        <v>174</v>
      </c>
      <c r="C350" s="87">
        <v>10.100074875700001</v>
      </c>
      <c r="D350" s="87">
        <v>0.01</v>
      </c>
      <c r="E350" s="87">
        <v>1.7766560066099999</v>
      </c>
      <c r="F350" s="87">
        <v>5.1058360914999996</v>
      </c>
      <c r="G350" s="87">
        <v>23.126064936300001</v>
      </c>
      <c r="H350" s="87">
        <v>3.6559438705399998</v>
      </c>
      <c r="I350" s="87">
        <v>18.006964047699999</v>
      </c>
    </row>
    <row r="351" spans="2:9" ht="12.5" x14ac:dyDescent="0.25">
      <c r="B351"/>
      <c r="C351"/>
      <c r="D351"/>
      <c r="E351"/>
      <c r="F351"/>
      <c r="G351"/>
      <c r="H351"/>
      <c r="I351"/>
    </row>
    <row r="352" spans="2:9" ht="12.5" x14ac:dyDescent="0.25">
      <c r="B352" s="87">
        <v>175</v>
      </c>
      <c r="C352" s="87">
        <v>10.8868149327</v>
      </c>
      <c r="D352" s="87">
        <v>0.01</v>
      </c>
      <c r="E352" s="87">
        <v>1.91636223178</v>
      </c>
      <c r="F352" s="87">
        <v>5.5203685568200003</v>
      </c>
      <c r="G352" s="87">
        <v>75.965206146200003</v>
      </c>
      <c r="H352" s="87">
        <v>7.3025873502099996</v>
      </c>
      <c r="I352" s="87">
        <v>70.373820622799997</v>
      </c>
    </row>
    <row r="353" spans="2:9" ht="12.5" x14ac:dyDescent="0.25">
      <c r="B353"/>
      <c r="C353"/>
      <c r="D353"/>
      <c r="E353"/>
      <c r="F353"/>
      <c r="G353"/>
      <c r="H353"/>
      <c r="I353"/>
    </row>
    <row r="354" spans="2:9" ht="12.5" x14ac:dyDescent="0.25">
      <c r="B354" s="87">
        <v>176</v>
      </c>
      <c r="C354" s="87">
        <v>10.147318655399999</v>
      </c>
      <c r="D354" s="87">
        <v>0.01</v>
      </c>
      <c r="E354" s="87">
        <v>1.64918604205</v>
      </c>
      <c r="F354" s="87">
        <v>4.5066851262099998</v>
      </c>
      <c r="G354" s="87">
        <v>31.307367324800001</v>
      </c>
      <c r="H354" s="87">
        <v>4.5192327499399996</v>
      </c>
      <c r="I354" s="87">
        <v>25.582116444899999</v>
      </c>
    </row>
    <row r="355" spans="2:9" ht="12.5" x14ac:dyDescent="0.25">
      <c r="B355"/>
      <c r="C355"/>
      <c r="D355"/>
      <c r="E355"/>
      <c r="F355"/>
      <c r="G355"/>
      <c r="H355"/>
      <c r="I355"/>
    </row>
    <row r="356" spans="2:9" ht="12.5" x14ac:dyDescent="0.25">
      <c r="B356" s="87">
        <v>177</v>
      </c>
      <c r="C356" s="87">
        <v>10.4134692223</v>
      </c>
      <c r="D356" s="87">
        <v>0.01</v>
      </c>
      <c r="E356" s="87">
        <v>1.74216928405</v>
      </c>
      <c r="F356" s="87">
        <v>4.5673952717899997</v>
      </c>
      <c r="G356" s="87">
        <v>41.339377721200002</v>
      </c>
      <c r="H356" s="87">
        <v>4.6945343017600001</v>
      </c>
      <c r="I356" s="87">
        <v>35.5302092234</v>
      </c>
    </row>
    <row r="357" spans="2:9" ht="12.5" x14ac:dyDescent="0.25">
      <c r="B357"/>
      <c r="C357"/>
      <c r="D357"/>
      <c r="E357"/>
      <c r="F357"/>
      <c r="G357"/>
      <c r="H357"/>
      <c r="I357"/>
    </row>
    <row r="358" spans="2:9" ht="12.5" x14ac:dyDescent="0.25">
      <c r="B358" s="87">
        <v>178</v>
      </c>
      <c r="C358" s="87">
        <v>9.5299514032200001</v>
      </c>
      <c r="D358" s="87">
        <v>0.01</v>
      </c>
      <c r="E358" s="87">
        <v>1.5606462051800001</v>
      </c>
      <c r="F358" s="87">
        <v>3.7211457414</v>
      </c>
      <c r="G358" s="87">
        <v>22.506765683499999</v>
      </c>
      <c r="H358" s="87">
        <v>3.3842985630000002</v>
      </c>
      <c r="I358" s="87">
        <v>16.653217792500001</v>
      </c>
    </row>
    <row r="359" spans="2:9" ht="12.5" x14ac:dyDescent="0.25">
      <c r="B359"/>
      <c r="C359"/>
      <c r="D359"/>
      <c r="E359"/>
      <c r="F359"/>
      <c r="G359"/>
      <c r="H359"/>
      <c r="I359"/>
    </row>
    <row r="360" spans="2:9" ht="12.5" x14ac:dyDescent="0.25">
      <c r="B360" s="87">
        <v>179</v>
      </c>
      <c r="C360" s="87">
        <v>9.3785692799499998</v>
      </c>
      <c r="D360" s="87">
        <v>0.01</v>
      </c>
      <c r="E360" s="87">
        <v>1.50040126424</v>
      </c>
      <c r="F360" s="87">
        <v>3.6961308986899999</v>
      </c>
      <c r="G360" s="87">
        <v>47.245747884099998</v>
      </c>
      <c r="H360" s="87">
        <v>5.4001735846200001</v>
      </c>
      <c r="I360" s="87">
        <v>41.6179504395</v>
      </c>
    </row>
    <row r="361" spans="2:9" ht="12.5" x14ac:dyDescent="0.25">
      <c r="B361"/>
      <c r="C361"/>
      <c r="D361"/>
      <c r="E361"/>
      <c r="F361"/>
      <c r="G361"/>
      <c r="H361"/>
      <c r="I361"/>
    </row>
    <row r="362" spans="2:9" ht="12.5" x14ac:dyDescent="0.25">
      <c r="B362" s="87">
        <v>180</v>
      </c>
      <c r="C362" s="87">
        <v>10.3608749297</v>
      </c>
      <c r="D362" s="87">
        <v>0.01</v>
      </c>
      <c r="E362" s="87">
        <v>1.5711420928299999</v>
      </c>
      <c r="F362" s="87">
        <v>4.1278747281700001</v>
      </c>
      <c r="G362" s="87">
        <v>27.243959426899998</v>
      </c>
      <c r="H362" s="87">
        <v>3.6165763537100002</v>
      </c>
      <c r="I362" s="87">
        <v>20.508318265300002</v>
      </c>
    </row>
    <row r="363" spans="2:9" ht="12.5" x14ac:dyDescent="0.25">
      <c r="B363"/>
      <c r="C363"/>
      <c r="D363"/>
      <c r="E363"/>
      <c r="F363"/>
      <c r="G363"/>
      <c r="H363"/>
      <c r="I363"/>
    </row>
    <row r="364" spans="2:9" ht="12.5" x14ac:dyDescent="0.25">
      <c r="B364" s="87">
        <v>181</v>
      </c>
      <c r="C364" s="87">
        <v>11.6749218664</v>
      </c>
      <c r="D364" s="87">
        <v>0.01</v>
      </c>
      <c r="E364" s="87">
        <v>1.8061220222900001</v>
      </c>
      <c r="F364" s="87">
        <v>4.8524859759099996</v>
      </c>
      <c r="G364" s="87">
        <v>42.076528549199999</v>
      </c>
      <c r="H364" s="87">
        <v>4.9886744817100004</v>
      </c>
      <c r="I364" s="87">
        <v>35.209732691399999</v>
      </c>
    </row>
    <row r="365" spans="2:9" ht="12.5" x14ac:dyDescent="0.25">
      <c r="B365"/>
      <c r="C365"/>
      <c r="D365"/>
      <c r="E365"/>
      <c r="F365"/>
      <c r="G365"/>
      <c r="H365"/>
      <c r="I365"/>
    </row>
    <row r="366" spans="2:9" ht="12.5" x14ac:dyDescent="0.25">
      <c r="B366" s="87">
        <v>182</v>
      </c>
      <c r="C366" s="87">
        <v>11.4040397829</v>
      </c>
      <c r="D366" s="87">
        <v>0.01</v>
      </c>
      <c r="E366" s="87">
        <v>1.7276820886499999</v>
      </c>
      <c r="F366" s="87">
        <v>4.56558855887</v>
      </c>
      <c r="G366" s="87">
        <v>43.143095652299998</v>
      </c>
      <c r="H366" s="87">
        <v>5.0160610675799999</v>
      </c>
      <c r="I366" s="87">
        <v>36.422936757400002</v>
      </c>
    </row>
    <row r="367" spans="2:9" ht="12.5" x14ac:dyDescent="0.25">
      <c r="B367"/>
      <c r="C367"/>
      <c r="D367"/>
      <c r="E367"/>
      <c r="F367"/>
      <c r="G367"/>
      <c r="H367"/>
      <c r="I367"/>
    </row>
    <row r="368" spans="2:9" ht="12.5" x14ac:dyDescent="0.25">
      <c r="B368" s="87">
        <v>183</v>
      </c>
      <c r="C368" s="87">
        <v>12.1116035984</v>
      </c>
      <c r="D368" s="87">
        <v>0.01</v>
      </c>
      <c r="E368" s="87">
        <v>1.8165466862299999</v>
      </c>
      <c r="F368" s="87">
        <v>5.5796692717500003</v>
      </c>
      <c r="G368" s="87">
        <v>32.340053558299999</v>
      </c>
      <c r="H368" s="87">
        <v>4.2420903046899996</v>
      </c>
      <c r="I368" s="87">
        <v>25.946272214299999</v>
      </c>
    </row>
    <row r="369" spans="2:9" ht="12.5" x14ac:dyDescent="0.25">
      <c r="B369"/>
      <c r="C369"/>
      <c r="D369"/>
      <c r="E369"/>
      <c r="F369"/>
      <c r="G369"/>
      <c r="H369"/>
      <c r="I369"/>
    </row>
    <row r="370" spans="2:9" ht="12.5" x14ac:dyDescent="0.25">
      <c r="B370" s="87">
        <v>184</v>
      </c>
      <c r="C370" s="87">
        <v>12.7871885761</v>
      </c>
      <c r="D370" s="87">
        <v>0.01</v>
      </c>
      <c r="E370" s="87">
        <v>2.0010767809800001</v>
      </c>
      <c r="F370" s="87">
        <v>6.40163009782</v>
      </c>
      <c r="G370" s="87">
        <v>13.981961250299999</v>
      </c>
      <c r="H370" s="87">
        <v>2.0785103639</v>
      </c>
      <c r="I370" s="87">
        <v>7.3835876782699996</v>
      </c>
    </row>
    <row r="371" spans="2:9" ht="12.5" x14ac:dyDescent="0.25">
      <c r="B371"/>
      <c r="C371"/>
      <c r="D371"/>
      <c r="E371"/>
      <c r="F371"/>
      <c r="G371"/>
      <c r="H371"/>
      <c r="I371"/>
    </row>
    <row r="372" spans="2:9" ht="12.5" x14ac:dyDescent="0.25">
      <c r="B372" s="87">
        <v>185</v>
      </c>
      <c r="C372" s="87">
        <v>12.084538090600001</v>
      </c>
      <c r="D372" s="87">
        <v>0.01</v>
      </c>
      <c r="E372" s="87">
        <v>1.7900072951499999</v>
      </c>
      <c r="F372" s="87">
        <v>5.08584055593</v>
      </c>
      <c r="G372" s="87">
        <v>24.7829411825</v>
      </c>
      <c r="H372" s="87">
        <v>3.5849985281599999</v>
      </c>
      <c r="I372" s="87">
        <v>17.441063245100001</v>
      </c>
    </row>
    <row r="373" spans="2:9" ht="12.5" x14ac:dyDescent="0.25">
      <c r="B373"/>
      <c r="C373"/>
      <c r="D373"/>
      <c r="E373"/>
      <c r="F373"/>
      <c r="G373"/>
      <c r="H373"/>
      <c r="I373"/>
    </row>
    <row r="374" spans="2:9" ht="12.5" x14ac:dyDescent="0.25">
      <c r="B374" s="87">
        <v>186</v>
      </c>
      <c r="C374" s="87">
        <v>11.7176671182</v>
      </c>
      <c r="D374" s="87">
        <v>0.01</v>
      </c>
      <c r="E374" s="87">
        <v>1.6165243944800001</v>
      </c>
      <c r="F374" s="87">
        <v>4.1126889182699999</v>
      </c>
      <c r="G374" s="87">
        <v>20.229560216300001</v>
      </c>
      <c r="H374" s="87">
        <v>3.0561606883999999</v>
      </c>
      <c r="I374" s="87">
        <v>12.597952206900001</v>
      </c>
    </row>
    <row r="375" spans="2:9" ht="12.5" x14ac:dyDescent="0.25">
      <c r="B375"/>
      <c r="C375"/>
      <c r="D375"/>
      <c r="E375"/>
      <c r="F375"/>
      <c r="G375"/>
      <c r="H375"/>
      <c r="I375"/>
    </row>
    <row r="376" spans="2:9" ht="12.5" x14ac:dyDescent="0.25">
      <c r="B376" s="87">
        <v>187</v>
      </c>
      <c r="C376" s="87">
        <v>13.0696392367</v>
      </c>
      <c r="D376" s="87">
        <v>0.01</v>
      </c>
      <c r="E376" s="87">
        <v>1.84125304799</v>
      </c>
      <c r="F376" s="87">
        <v>5.3959213226099996</v>
      </c>
      <c r="G376" s="87">
        <v>42.611546198500001</v>
      </c>
      <c r="H376" s="87">
        <v>4.8373738129900001</v>
      </c>
      <c r="I376" s="87">
        <v>34.762149810799997</v>
      </c>
    </row>
    <row r="377" spans="2:9" ht="12.5" x14ac:dyDescent="0.25">
      <c r="B377"/>
      <c r="C377"/>
      <c r="D377"/>
      <c r="E377"/>
      <c r="F377"/>
      <c r="G377"/>
      <c r="H377"/>
      <c r="I377"/>
    </row>
    <row r="378" spans="2:9" ht="12.5" x14ac:dyDescent="0.25">
      <c r="B378" s="87">
        <v>188</v>
      </c>
      <c r="C378" s="87">
        <v>12.2642245139</v>
      </c>
      <c r="D378" s="87">
        <v>0.01</v>
      </c>
      <c r="E378" s="87">
        <v>1.67099731584</v>
      </c>
      <c r="F378" s="87">
        <v>4.4095463983499998</v>
      </c>
      <c r="G378" s="87">
        <v>43.504873275800001</v>
      </c>
      <c r="H378" s="87">
        <v>4.90637842814</v>
      </c>
      <c r="I378" s="87">
        <v>35.7655127843</v>
      </c>
    </row>
    <row r="379" spans="2:9" ht="12.5" x14ac:dyDescent="0.25">
      <c r="B379"/>
      <c r="C379"/>
      <c r="D379"/>
      <c r="E379"/>
      <c r="F379"/>
      <c r="G379"/>
      <c r="H379"/>
      <c r="I379"/>
    </row>
    <row r="380" spans="2:9" ht="12.5" x14ac:dyDescent="0.25">
      <c r="B380" s="87">
        <v>189</v>
      </c>
      <c r="C380" s="87">
        <v>14.382643269000001</v>
      </c>
      <c r="D380" s="87">
        <v>0.01</v>
      </c>
      <c r="E380" s="87">
        <v>2.0679145551499998</v>
      </c>
      <c r="F380" s="87">
        <v>6.7407199798099997</v>
      </c>
      <c r="G380" s="87">
        <v>30.938503901200001</v>
      </c>
      <c r="H380" s="87">
        <v>3.9742128849</v>
      </c>
      <c r="I380" s="87">
        <v>23.3068186442</v>
      </c>
    </row>
    <row r="381" spans="2:9" ht="12.5" x14ac:dyDescent="0.25">
      <c r="B381"/>
      <c r="C381"/>
      <c r="D381"/>
      <c r="E381"/>
      <c r="F381"/>
      <c r="G381"/>
      <c r="H381"/>
      <c r="I381"/>
    </row>
    <row r="382" spans="2:9" ht="12.5" x14ac:dyDescent="0.25">
      <c r="B382" s="87">
        <v>190</v>
      </c>
      <c r="C382" s="87">
        <v>12.5940815095</v>
      </c>
      <c r="D382" s="87">
        <v>0.01</v>
      </c>
      <c r="E382" s="87">
        <v>1.69434679324</v>
      </c>
      <c r="F382" s="87">
        <v>4.6649798385599999</v>
      </c>
      <c r="G382" s="87">
        <v>48.406087239599998</v>
      </c>
      <c r="H382" s="87">
        <v>5.6347140471100001</v>
      </c>
      <c r="I382" s="87">
        <v>40.165436426799999</v>
      </c>
    </row>
    <row r="383" spans="2:9" ht="12.5" x14ac:dyDescent="0.25">
      <c r="B383"/>
      <c r="C383"/>
      <c r="D383"/>
      <c r="E383"/>
      <c r="F383"/>
      <c r="G383"/>
      <c r="H383"/>
      <c r="I383"/>
    </row>
    <row r="384" spans="2:9" ht="12.5" x14ac:dyDescent="0.25">
      <c r="B384" s="87">
        <v>191</v>
      </c>
      <c r="C384" s="87">
        <v>12.8222778997</v>
      </c>
      <c r="D384" s="87">
        <v>0.01</v>
      </c>
      <c r="E384" s="87">
        <v>1.6890955432799999</v>
      </c>
      <c r="F384" s="87">
        <v>4.6197410783499997</v>
      </c>
      <c r="G384" s="87">
        <v>43.891119003299998</v>
      </c>
      <c r="H384" s="87">
        <v>4.8600506782500004</v>
      </c>
      <c r="I384" s="87">
        <v>35.977683385200002</v>
      </c>
    </row>
    <row r="385" spans="2:9" ht="12.5" x14ac:dyDescent="0.25">
      <c r="B385"/>
      <c r="C385"/>
      <c r="D385"/>
      <c r="E385"/>
      <c r="F385"/>
      <c r="G385"/>
      <c r="H385"/>
      <c r="I385"/>
    </row>
    <row r="386" spans="2:9" ht="12.5" x14ac:dyDescent="0.25">
      <c r="B386" s="87">
        <v>192</v>
      </c>
      <c r="C386" s="87">
        <v>11.5889856277</v>
      </c>
      <c r="D386" s="87">
        <v>0.01</v>
      </c>
      <c r="E386" s="87">
        <v>1.6086217222700001</v>
      </c>
      <c r="F386" s="87">
        <v>4.0378378206700001</v>
      </c>
      <c r="G386" s="87">
        <v>38.866099675500003</v>
      </c>
      <c r="H386" s="87">
        <v>4.8760521411899997</v>
      </c>
      <c r="I386" s="87">
        <v>31.672943115199999</v>
      </c>
    </row>
    <row r="387" spans="2:9" ht="12.5" x14ac:dyDescent="0.25">
      <c r="B387"/>
      <c r="C387"/>
      <c r="D387"/>
      <c r="E387"/>
      <c r="F387"/>
      <c r="G387"/>
      <c r="H387"/>
      <c r="I387"/>
    </row>
    <row r="388" spans="2:9" ht="12.5" x14ac:dyDescent="0.25">
      <c r="B388" s="87">
        <v>193</v>
      </c>
      <c r="C388" s="87">
        <v>12.0788743727</v>
      </c>
      <c r="D388" s="87">
        <v>0.01</v>
      </c>
      <c r="E388" s="87">
        <v>1.7993517806499999</v>
      </c>
      <c r="F388" s="87">
        <v>4.9509913536800001</v>
      </c>
      <c r="G388" s="87">
        <v>41.307812372800001</v>
      </c>
      <c r="H388" s="87">
        <v>4.8960325717900002</v>
      </c>
      <c r="I388" s="87">
        <v>34.249629338600002</v>
      </c>
    </row>
    <row r="389" spans="2:9" ht="12.5" x14ac:dyDescent="0.25">
      <c r="B389"/>
      <c r="C389"/>
      <c r="D389"/>
      <c r="E389"/>
      <c r="F389"/>
      <c r="G389"/>
      <c r="H389"/>
      <c r="I389"/>
    </row>
    <row r="390" spans="2:9" ht="12.5" x14ac:dyDescent="0.25">
      <c r="B390" s="87">
        <v>194</v>
      </c>
      <c r="C390" s="87">
        <v>10.803357739599999</v>
      </c>
      <c r="D390" s="87">
        <v>0.01</v>
      </c>
      <c r="E390" s="87">
        <v>1.55641286796</v>
      </c>
      <c r="F390" s="87">
        <v>3.8561072080400001</v>
      </c>
      <c r="G390" s="87">
        <v>43.317106882700003</v>
      </c>
      <c r="H390" s="87">
        <v>5.06917953491</v>
      </c>
      <c r="I390" s="87">
        <v>36.548996607500001</v>
      </c>
    </row>
    <row r="391" spans="2:9" ht="12.5" x14ac:dyDescent="0.25">
      <c r="B391"/>
      <c r="C391"/>
      <c r="D391"/>
      <c r="E391"/>
      <c r="F391"/>
      <c r="G391"/>
      <c r="H391"/>
      <c r="I391"/>
    </row>
    <row r="392" spans="2:9" ht="12.5" x14ac:dyDescent="0.25">
      <c r="B392" s="87">
        <v>195</v>
      </c>
      <c r="C392" s="87">
        <v>10.4690878776</v>
      </c>
      <c r="D392" s="87">
        <v>0.01</v>
      </c>
      <c r="E392" s="87">
        <v>1.57468424689</v>
      </c>
      <c r="F392" s="87">
        <v>3.91677381531</v>
      </c>
      <c r="G392" s="87">
        <v>32.352567672699998</v>
      </c>
      <c r="H392" s="87">
        <v>4.4767719904599996</v>
      </c>
      <c r="I392" s="87">
        <v>25.994957606</v>
      </c>
    </row>
    <row r="393" spans="2:9" ht="12.5" x14ac:dyDescent="0.25">
      <c r="B393"/>
      <c r="C393"/>
      <c r="D393"/>
      <c r="E393"/>
      <c r="F393"/>
      <c r="G393"/>
      <c r="H393"/>
      <c r="I393"/>
    </row>
    <row r="394" spans="2:9" ht="12.5" x14ac:dyDescent="0.25">
      <c r="B394" s="87">
        <v>196</v>
      </c>
      <c r="C394" s="87">
        <v>10.522911179499999</v>
      </c>
      <c r="D394" s="87">
        <v>0.01</v>
      </c>
      <c r="E394" s="87">
        <v>1.5909330268099999</v>
      </c>
      <c r="F394" s="87">
        <v>4.1555556635700004</v>
      </c>
      <c r="G394" s="87">
        <v>61.686929067000001</v>
      </c>
      <c r="H394" s="87">
        <v>6.44530344009</v>
      </c>
      <c r="I394" s="87">
        <v>55.287881851199998</v>
      </c>
    </row>
    <row r="395" spans="2:9" ht="12.5" x14ac:dyDescent="0.25">
      <c r="B395"/>
      <c r="C395"/>
      <c r="D395"/>
      <c r="E395"/>
      <c r="F395"/>
      <c r="G395"/>
      <c r="H395"/>
      <c r="I395"/>
    </row>
    <row r="396" spans="2:9" ht="12.5" x14ac:dyDescent="0.25">
      <c r="B396" s="87">
        <v>197</v>
      </c>
      <c r="C396" s="87">
        <v>11.9091709506</v>
      </c>
      <c r="D396" s="87">
        <v>0.01</v>
      </c>
      <c r="E396" s="87">
        <v>1.8055395657</v>
      </c>
      <c r="F396" s="87">
        <v>5.1980434040899999</v>
      </c>
      <c r="G396" s="87">
        <v>26.665725708</v>
      </c>
      <c r="H396" s="87">
        <v>3.8966576258300001</v>
      </c>
      <c r="I396" s="87">
        <v>19.485104560900002</v>
      </c>
    </row>
    <row r="397" spans="2:9" ht="12.5" x14ac:dyDescent="0.25">
      <c r="B397"/>
      <c r="C397"/>
      <c r="D397"/>
      <c r="E397"/>
      <c r="F397"/>
      <c r="G397"/>
      <c r="H397"/>
      <c r="I397"/>
    </row>
    <row r="398" spans="2:9" ht="12.5" x14ac:dyDescent="0.25">
      <c r="B398" s="87">
        <v>198</v>
      </c>
      <c r="C398" s="87">
        <v>14.3058527362</v>
      </c>
      <c r="D398" s="87">
        <v>0.01</v>
      </c>
      <c r="E398" s="87">
        <v>1.96894996782</v>
      </c>
      <c r="F398" s="87">
        <v>6.2277655370799998</v>
      </c>
      <c r="G398" s="87">
        <v>45.930106480900001</v>
      </c>
      <c r="H398" s="87">
        <v>5.2533229192100004</v>
      </c>
      <c r="I398" s="87">
        <v>36.003474553399997</v>
      </c>
    </row>
    <row r="399" spans="2:9" ht="12.5" x14ac:dyDescent="0.25">
      <c r="B399"/>
      <c r="C399"/>
      <c r="D399"/>
      <c r="E399"/>
      <c r="F399"/>
      <c r="G399"/>
      <c r="H399"/>
      <c r="I399"/>
    </row>
    <row r="400" spans="2:9" ht="12.5" x14ac:dyDescent="0.25">
      <c r="B400" s="87">
        <v>199</v>
      </c>
      <c r="C400" s="87">
        <v>18.870902307600002</v>
      </c>
      <c r="D400" s="87">
        <v>0.01</v>
      </c>
      <c r="E400" s="87">
        <v>2.09414119874</v>
      </c>
      <c r="F400" s="87">
        <v>7.3874371628600004</v>
      </c>
      <c r="G400" s="87">
        <v>95.647435506199997</v>
      </c>
      <c r="H400" s="87">
        <v>7.96188275019</v>
      </c>
      <c r="I400" s="87">
        <v>83.349189122499993</v>
      </c>
    </row>
    <row r="401" spans="2:9" ht="12.5" x14ac:dyDescent="0.25">
      <c r="B401"/>
      <c r="C401"/>
      <c r="D401"/>
      <c r="E401"/>
      <c r="F401"/>
      <c r="G401"/>
      <c r="H401"/>
      <c r="I401"/>
    </row>
    <row r="402" spans="2:9" ht="12.5" x14ac:dyDescent="0.25">
      <c r="B402" s="87">
        <v>200</v>
      </c>
      <c r="C402" s="87">
        <v>18.602204353600001</v>
      </c>
      <c r="D402" s="87">
        <v>0.01</v>
      </c>
      <c r="E402" s="87">
        <v>1.96625871812</v>
      </c>
      <c r="F402" s="87">
        <v>6.0969313652299997</v>
      </c>
      <c r="G402" s="87">
        <v>134.12603759800001</v>
      </c>
      <c r="H402" s="87">
        <v>10.2699866295</v>
      </c>
      <c r="I402" s="87">
        <v>121.34115600600001</v>
      </c>
    </row>
    <row r="403" spans="2:9" ht="12.5" x14ac:dyDescent="0.25">
      <c r="B403"/>
      <c r="C403"/>
      <c r="D403"/>
      <c r="E403"/>
      <c r="F403"/>
      <c r="G403"/>
      <c r="H403"/>
      <c r="I403"/>
    </row>
    <row r="404" spans="2:9" ht="12.5" x14ac:dyDescent="0.25">
      <c r="B404" s="87">
        <v>201</v>
      </c>
      <c r="C404" s="87">
        <v>18.1344855832</v>
      </c>
      <c r="D404" s="87">
        <v>0.01</v>
      </c>
      <c r="E404" s="87">
        <v>1.8270643565</v>
      </c>
      <c r="F404" s="87">
        <v>5.3529615017700003</v>
      </c>
      <c r="G404" s="87">
        <v>80.393601735399997</v>
      </c>
      <c r="H404" s="87">
        <v>7.0973990758300003</v>
      </c>
      <c r="I404" s="87">
        <v>67.871126810700005</v>
      </c>
    </row>
    <row r="405" spans="2:9" ht="12.5" x14ac:dyDescent="0.25">
      <c r="B405"/>
      <c r="C405"/>
      <c r="D405"/>
      <c r="E405"/>
      <c r="F405"/>
      <c r="G405"/>
      <c r="H405"/>
      <c r="I405"/>
    </row>
    <row r="406" spans="2:9" ht="12.5" x14ac:dyDescent="0.25">
      <c r="B406" s="87">
        <v>202</v>
      </c>
      <c r="C406" s="87">
        <v>18.2281786088</v>
      </c>
      <c r="D406" s="87">
        <v>0.01</v>
      </c>
      <c r="E406" s="87">
        <v>1.93695105276</v>
      </c>
      <c r="F406" s="87">
        <v>6.0112502228800002</v>
      </c>
      <c r="G406" s="87">
        <v>47.868261973099997</v>
      </c>
      <c r="H406" s="87">
        <v>4.98886879285</v>
      </c>
      <c r="I406" s="87">
        <v>35.916322072299998</v>
      </c>
    </row>
    <row r="407" spans="2:9" ht="12.5" x14ac:dyDescent="0.25">
      <c r="B407"/>
      <c r="C407"/>
      <c r="D407"/>
      <c r="E407"/>
      <c r="F407"/>
      <c r="G407"/>
      <c r="H407"/>
      <c r="I407"/>
    </row>
    <row r="408" spans="2:9" ht="12.5" x14ac:dyDescent="0.25">
      <c r="B408" s="87">
        <v>203</v>
      </c>
      <c r="C408" s="87">
        <v>18.535715257</v>
      </c>
      <c r="D408" s="87">
        <v>0.01</v>
      </c>
      <c r="E408" s="87">
        <v>1.9766720225700001</v>
      </c>
      <c r="F408" s="87">
        <v>6.4430623669799996</v>
      </c>
      <c r="G408" s="87">
        <v>29.287006378200001</v>
      </c>
      <c r="H408" s="87">
        <v>3.2004549503300002</v>
      </c>
      <c r="I408" s="87">
        <v>16.934691111199999</v>
      </c>
    </row>
    <row r="409" spans="2:9" ht="12.5" x14ac:dyDescent="0.25">
      <c r="B409"/>
      <c r="C409"/>
      <c r="D409"/>
      <c r="E409"/>
      <c r="F409"/>
      <c r="G409"/>
      <c r="H409"/>
      <c r="I409"/>
    </row>
    <row r="410" spans="2:9" ht="12.5" x14ac:dyDescent="0.25">
      <c r="B410" s="87">
        <v>204</v>
      </c>
      <c r="C410" s="87">
        <v>19.393160266300001</v>
      </c>
      <c r="D410" s="87">
        <v>0.01</v>
      </c>
      <c r="E410" s="87">
        <v>2.0981232620100001</v>
      </c>
      <c r="F410" s="87">
        <v>7.1306149536600003</v>
      </c>
      <c r="G410" s="87">
        <v>79.500021616599994</v>
      </c>
      <c r="H410" s="87">
        <v>7.2373957634000003</v>
      </c>
      <c r="I410" s="87">
        <v>67.506172180199997</v>
      </c>
    </row>
    <row r="411" spans="2:9" ht="12.5" x14ac:dyDescent="0.25">
      <c r="B411"/>
      <c r="C411"/>
      <c r="D411"/>
      <c r="E411"/>
      <c r="F411"/>
      <c r="G411"/>
      <c r="H411"/>
      <c r="I411"/>
    </row>
    <row r="412" spans="2:9" ht="12.5" x14ac:dyDescent="0.25">
      <c r="B412" s="87">
        <v>205</v>
      </c>
      <c r="C412" s="87">
        <v>20.502626511399999</v>
      </c>
      <c r="D412" s="87">
        <v>0.01</v>
      </c>
      <c r="E412" s="87">
        <v>2.2310048495600001</v>
      </c>
      <c r="F412" s="87">
        <v>8.0209994700599996</v>
      </c>
      <c r="G412" s="87">
        <v>69.119710922199999</v>
      </c>
      <c r="H412" s="87">
        <v>6.4736367861400002</v>
      </c>
      <c r="I412" s="87">
        <v>55.965191523199998</v>
      </c>
    </row>
    <row r="413" spans="2:9" ht="12.5" x14ac:dyDescent="0.25">
      <c r="B413"/>
      <c r="C413"/>
      <c r="D413"/>
      <c r="E413"/>
      <c r="F413"/>
      <c r="G413"/>
      <c r="H413"/>
      <c r="I413"/>
    </row>
    <row r="414" spans="2:9" ht="12.5" x14ac:dyDescent="0.25">
      <c r="B414" s="87">
        <v>206</v>
      </c>
      <c r="C414" s="87">
        <v>18.506746999699999</v>
      </c>
      <c r="D414" s="87">
        <v>0.01</v>
      </c>
      <c r="E414" s="87">
        <v>1.90587595009</v>
      </c>
      <c r="F414" s="87">
        <v>5.5738456787599997</v>
      </c>
      <c r="G414" s="87">
        <v>31.333857218399999</v>
      </c>
      <c r="H414" s="87">
        <v>3.59178455671</v>
      </c>
      <c r="I414" s="87">
        <v>18.905700206799999</v>
      </c>
    </row>
    <row r="415" spans="2:9" ht="12.5" x14ac:dyDescent="0.25">
      <c r="B415"/>
      <c r="C415"/>
      <c r="D415"/>
      <c r="E415"/>
      <c r="F415"/>
      <c r="G415"/>
      <c r="H415"/>
      <c r="I415"/>
    </row>
    <row r="416" spans="2:9" ht="12.5" x14ac:dyDescent="0.25">
      <c r="B416" s="87">
        <v>207</v>
      </c>
      <c r="C416" s="87">
        <v>17.319731866200001</v>
      </c>
      <c r="D416" s="87">
        <v>0.01</v>
      </c>
      <c r="E416" s="87">
        <v>1.8509886822399999</v>
      </c>
      <c r="F416" s="87">
        <v>5.47725648649</v>
      </c>
      <c r="G416" s="87">
        <v>31.494356791200001</v>
      </c>
      <c r="H416" s="87">
        <v>3.6089749336199999</v>
      </c>
      <c r="I416" s="87">
        <v>20.0002832413</v>
      </c>
    </row>
    <row r="417" spans="2:9" ht="12.5" x14ac:dyDescent="0.25">
      <c r="B417"/>
      <c r="C417"/>
      <c r="D417"/>
      <c r="E417"/>
      <c r="F417"/>
      <c r="G417"/>
      <c r="H417"/>
      <c r="I417"/>
    </row>
    <row r="418" spans="2:9" ht="12.5" x14ac:dyDescent="0.25">
      <c r="B418" s="87">
        <v>208</v>
      </c>
      <c r="C418" s="87">
        <v>18.533313935799999</v>
      </c>
      <c r="D418" s="87">
        <v>0.01</v>
      </c>
      <c r="E418" s="87">
        <v>2.0348786269499999</v>
      </c>
      <c r="F418" s="87">
        <v>6.52643215272</v>
      </c>
      <c r="G418" s="87">
        <v>38.874691009499998</v>
      </c>
      <c r="H418" s="87">
        <v>4.3816884358700001</v>
      </c>
      <c r="I418" s="87">
        <v>26.177904129000002</v>
      </c>
    </row>
    <row r="419" spans="2:9" ht="12.5" x14ac:dyDescent="0.25">
      <c r="B419"/>
      <c r="C419"/>
      <c r="D419"/>
      <c r="E419"/>
      <c r="F419"/>
      <c r="G419"/>
      <c r="H419"/>
      <c r="I419"/>
    </row>
    <row r="420" spans="2:9" ht="12.5" x14ac:dyDescent="0.25">
      <c r="B420" s="87">
        <v>209</v>
      </c>
      <c r="C420" s="87">
        <v>18.360502304600001</v>
      </c>
      <c r="D420" s="87">
        <v>0.01</v>
      </c>
      <c r="E420" s="87">
        <v>1.87185986965</v>
      </c>
      <c r="F420" s="87">
        <v>5.3891646246800002</v>
      </c>
      <c r="G420" s="87">
        <v>37.4572734833</v>
      </c>
      <c r="H420" s="87">
        <v>4.2422656218199997</v>
      </c>
      <c r="I420" s="87">
        <v>24.6007518768</v>
      </c>
    </row>
    <row r="421" spans="2:9" ht="12.5" x14ac:dyDescent="0.25">
      <c r="B421"/>
      <c r="C421"/>
      <c r="D421"/>
      <c r="E421"/>
      <c r="F421"/>
      <c r="G421"/>
      <c r="H421"/>
      <c r="I421"/>
    </row>
    <row r="422" spans="2:9" ht="12.5" x14ac:dyDescent="0.25">
      <c r="B422" s="87">
        <v>210</v>
      </c>
      <c r="C422" s="87">
        <v>20.379777262299999</v>
      </c>
      <c r="D422" s="87">
        <v>0.01</v>
      </c>
      <c r="E422" s="87">
        <v>2.15319102041</v>
      </c>
      <c r="F422" s="87">
        <v>7.6777035267100002</v>
      </c>
      <c r="G422" s="87">
        <v>34.9938163757</v>
      </c>
      <c r="H422" s="87">
        <v>4.0351831118300003</v>
      </c>
      <c r="I422" s="87">
        <v>22.333756764699999</v>
      </c>
    </row>
    <row r="423" spans="2:9" ht="12.5" x14ac:dyDescent="0.25">
      <c r="B423"/>
      <c r="C423"/>
      <c r="D423"/>
      <c r="E423"/>
      <c r="F423"/>
      <c r="G423"/>
      <c r="H423"/>
      <c r="I423"/>
    </row>
    <row r="424" spans="2:9" ht="12.5" x14ac:dyDescent="0.25">
      <c r="B424" s="87">
        <v>211</v>
      </c>
      <c r="C424" s="87">
        <v>18.822826354699998</v>
      </c>
      <c r="D424" s="87">
        <v>0.01</v>
      </c>
      <c r="E424" s="87">
        <v>1.9929745197299999</v>
      </c>
      <c r="F424" s="87">
        <v>5.9790797695000002</v>
      </c>
      <c r="G424" s="87">
        <v>51.352671305299999</v>
      </c>
      <c r="H424" s="87">
        <v>5.2620387077300004</v>
      </c>
      <c r="I424" s="87">
        <v>38.189823468500002</v>
      </c>
    </row>
    <row r="425" spans="2:9" ht="12.5" x14ac:dyDescent="0.25">
      <c r="B425"/>
      <c r="C425"/>
      <c r="D425"/>
      <c r="E425"/>
      <c r="F425"/>
      <c r="G425"/>
      <c r="H425"/>
      <c r="I425"/>
    </row>
    <row r="426" spans="2:9" ht="12.5" x14ac:dyDescent="0.25">
      <c r="B426" s="87">
        <v>212</v>
      </c>
      <c r="C426" s="87">
        <v>20.809903237099999</v>
      </c>
      <c r="D426" s="87">
        <v>0.01</v>
      </c>
      <c r="E426" s="87">
        <v>2.0675162307699999</v>
      </c>
      <c r="F426" s="87">
        <v>6.7350328430099999</v>
      </c>
      <c r="G426" s="87">
        <v>31.359723409000001</v>
      </c>
      <c r="H426" s="87">
        <v>3.08557871977</v>
      </c>
      <c r="I426" s="87">
        <v>16.420493761700001</v>
      </c>
    </row>
    <row r="427" spans="2:9" ht="12.5" x14ac:dyDescent="0.25">
      <c r="B427"/>
      <c r="C427"/>
      <c r="D427"/>
      <c r="E427"/>
      <c r="F427"/>
      <c r="G427"/>
      <c r="H427"/>
      <c r="I427"/>
    </row>
    <row r="428" spans="2:9" ht="12.5" x14ac:dyDescent="0.25">
      <c r="B428" s="87">
        <v>213</v>
      </c>
      <c r="C428" s="87">
        <v>23.199057855900001</v>
      </c>
      <c r="D428" s="87">
        <v>0.01</v>
      </c>
      <c r="E428" s="87">
        <v>2.2408132783800001</v>
      </c>
      <c r="F428" s="87">
        <v>7.71166063124</v>
      </c>
      <c r="G428" s="87">
        <v>38.266758600899998</v>
      </c>
      <c r="H428" s="87">
        <v>3.8997863133699999</v>
      </c>
      <c r="I428" s="87">
        <v>22.167694091800001</v>
      </c>
    </row>
    <row r="429" spans="2:9" ht="12.5" x14ac:dyDescent="0.25">
      <c r="B429"/>
      <c r="C429"/>
      <c r="D429"/>
      <c r="E429"/>
      <c r="F429"/>
      <c r="G429"/>
      <c r="H429"/>
      <c r="I429"/>
    </row>
    <row r="430" spans="2:9" ht="12.5" x14ac:dyDescent="0.25">
      <c r="B430" s="87">
        <v>214</v>
      </c>
      <c r="C430" s="87">
        <v>24.500515845500001</v>
      </c>
      <c r="D430" s="87">
        <v>0.01</v>
      </c>
      <c r="E430" s="87">
        <v>2.2904371023199999</v>
      </c>
      <c r="F430" s="87">
        <v>8.2795644498600005</v>
      </c>
      <c r="G430" s="87">
        <v>38.645648956300001</v>
      </c>
      <c r="H430" s="87">
        <v>3.80269646645</v>
      </c>
      <c r="I430" s="87">
        <v>22.350673516600001</v>
      </c>
    </row>
    <row r="431" spans="2:9" ht="12.5" x14ac:dyDescent="0.25">
      <c r="B431"/>
      <c r="C431"/>
      <c r="D431"/>
      <c r="E431"/>
      <c r="F431"/>
      <c r="G431"/>
      <c r="H431"/>
      <c r="I431"/>
    </row>
    <row r="432" spans="2:9" ht="12.5" x14ac:dyDescent="0.25">
      <c r="B432" s="87">
        <v>215</v>
      </c>
      <c r="C432" s="87">
        <v>23.536902827599999</v>
      </c>
      <c r="D432" s="87">
        <v>0.01</v>
      </c>
      <c r="E432" s="87">
        <v>2.2227776281299998</v>
      </c>
      <c r="F432" s="87">
        <v>7.5854322987199998</v>
      </c>
      <c r="G432" s="87">
        <v>50.707509358700001</v>
      </c>
      <c r="H432" s="87">
        <v>5.0659928321800001</v>
      </c>
      <c r="I432" s="87">
        <v>35.128575007099997</v>
      </c>
    </row>
    <row r="433" spans="2:9" ht="12.5" x14ac:dyDescent="0.25">
      <c r="B433"/>
      <c r="C433"/>
      <c r="D433"/>
      <c r="E433"/>
      <c r="F433"/>
      <c r="G433"/>
      <c r="H433"/>
      <c r="I433"/>
    </row>
    <row r="434" spans="2:9" ht="12.5" x14ac:dyDescent="0.25">
      <c r="B434" s="87">
        <v>216</v>
      </c>
      <c r="C434" s="87">
        <v>22.651634585499998</v>
      </c>
      <c r="D434" s="87">
        <v>0.01</v>
      </c>
      <c r="E434" s="87">
        <v>2.1788162339100001</v>
      </c>
      <c r="F434" s="87">
        <v>7.3880216921499997</v>
      </c>
      <c r="G434" s="87">
        <v>50.529574076300001</v>
      </c>
      <c r="H434" s="87">
        <v>5.0069632530200003</v>
      </c>
      <c r="I434" s="87">
        <v>35.516486167899998</v>
      </c>
    </row>
    <row r="435" spans="2:9" ht="12.5" x14ac:dyDescent="0.25">
      <c r="B435"/>
      <c r="C435"/>
      <c r="D435"/>
      <c r="E435"/>
      <c r="F435"/>
      <c r="G435"/>
      <c r="H435"/>
      <c r="I435"/>
    </row>
    <row r="436" spans="2:9" ht="12.5" x14ac:dyDescent="0.25">
      <c r="B436" s="87">
        <v>217</v>
      </c>
      <c r="C436" s="87">
        <v>21.9129372258</v>
      </c>
      <c r="D436" s="87">
        <v>0.01</v>
      </c>
      <c r="E436" s="87">
        <v>2.1043568964900001</v>
      </c>
      <c r="F436" s="87">
        <v>7.0137868465900004</v>
      </c>
      <c r="G436" s="87">
        <v>50.727606455500002</v>
      </c>
      <c r="H436" s="87">
        <v>4.81282321612</v>
      </c>
      <c r="I436" s="87">
        <v>35.781188964800002</v>
      </c>
    </row>
    <row r="437" spans="2:9" ht="12.5" x14ac:dyDescent="0.25">
      <c r="B437"/>
      <c r="C437"/>
      <c r="D437"/>
      <c r="E437"/>
      <c r="F437"/>
      <c r="G437"/>
      <c r="H437"/>
      <c r="I437"/>
    </row>
    <row r="438" spans="2:9" ht="12.5" x14ac:dyDescent="0.25">
      <c r="B438" s="87">
        <v>218</v>
      </c>
      <c r="C438" s="87">
        <v>22.310084250700001</v>
      </c>
      <c r="D438" s="87">
        <v>0.01</v>
      </c>
      <c r="E438" s="87">
        <v>2.1266295313799999</v>
      </c>
      <c r="F438" s="87">
        <v>7.2782949401500003</v>
      </c>
      <c r="G438" s="87">
        <v>59.915534973100002</v>
      </c>
      <c r="H438" s="87">
        <v>5.74476480484</v>
      </c>
      <c r="I438" s="87">
        <v>44.659282048500003</v>
      </c>
    </row>
    <row r="439" spans="2:9" ht="12.5" x14ac:dyDescent="0.25">
      <c r="B439"/>
      <c r="C439"/>
      <c r="D439"/>
      <c r="E439"/>
      <c r="F439"/>
      <c r="G439"/>
      <c r="H439"/>
      <c r="I439"/>
    </row>
    <row r="440" spans="2:9" ht="12.5" x14ac:dyDescent="0.25">
      <c r="B440" s="87">
        <v>219</v>
      </c>
      <c r="C440" s="87">
        <v>22.840545038999998</v>
      </c>
      <c r="D440" s="87">
        <v>0.01</v>
      </c>
      <c r="E440" s="87">
        <v>2.1833229257200002</v>
      </c>
      <c r="F440" s="87">
        <v>7.4024397096300003</v>
      </c>
      <c r="G440" s="87">
        <v>68.656318664599993</v>
      </c>
      <c r="H440" s="87">
        <v>6.3942322731000001</v>
      </c>
      <c r="I440" s="87">
        <v>53.211097717299999</v>
      </c>
    </row>
    <row r="441" spans="2:9" ht="12.5" x14ac:dyDescent="0.25">
      <c r="B441"/>
      <c r="C441"/>
      <c r="D441"/>
      <c r="E441"/>
      <c r="F441"/>
      <c r="G441"/>
      <c r="H441"/>
      <c r="I441"/>
    </row>
    <row r="442" spans="2:9" ht="12.5" x14ac:dyDescent="0.25">
      <c r="B442" s="87">
        <v>220</v>
      </c>
      <c r="C442" s="87">
        <v>23.237108107499999</v>
      </c>
      <c r="D442" s="87">
        <v>0.01</v>
      </c>
      <c r="E442" s="87">
        <v>2.1772273701999998</v>
      </c>
      <c r="F442" s="87">
        <v>7.6877871251899998</v>
      </c>
      <c r="G442" s="87">
        <v>56.006435394299999</v>
      </c>
      <c r="H442" s="87">
        <v>5.35336987178</v>
      </c>
      <c r="I442" s="87">
        <v>40.020166079200003</v>
      </c>
    </row>
    <row r="443" spans="2:9" ht="12.5" x14ac:dyDescent="0.25">
      <c r="B443"/>
      <c r="C443"/>
      <c r="D443"/>
      <c r="E443"/>
      <c r="F443"/>
      <c r="G443"/>
      <c r="H443"/>
      <c r="I443"/>
    </row>
    <row r="444" spans="2:9" ht="12.5" x14ac:dyDescent="0.25">
      <c r="B444" s="87">
        <v>221</v>
      </c>
      <c r="C444" s="87">
        <v>23.9980547505</v>
      </c>
      <c r="D444" s="87">
        <v>0.01</v>
      </c>
      <c r="E444" s="87">
        <v>2.22953499133</v>
      </c>
      <c r="F444" s="87">
        <v>7.7390764682500004</v>
      </c>
      <c r="G444" s="87">
        <v>46.524979909300001</v>
      </c>
      <c r="H444" s="87">
        <v>4.7347594102199997</v>
      </c>
      <c r="I444" s="87">
        <v>29.668045043900001</v>
      </c>
    </row>
    <row r="445" spans="2:9" ht="12.5" x14ac:dyDescent="0.25">
      <c r="B445"/>
      <c r="C445"/>
      <c r="D445"/>
      <c r="E445"/>
      <c r="F445"/>
      <c r="G445"/>
      <c r="H445"/>
      <c r="I445"/>
    </row>
    <row r="446" spans="2:9" ht="12.5" x14ac:dyDescent="0.25">
      <c r="B446" s="87">
        <v>222</v>
      </c>
      <c r="C446" s="87">
        <v>24.683489153499998</v>
      </c>
      <c r="D446" s="87">
        <v>0.01</v>
      </c>
      <c r="E446" s="87">
        <v>2.0241973669300002</v>
      </c>
      <c r="F446" s="87">
        <v>6.8206565610799998</v>
      </c>
      <c r="G446" s="87">
        <v>96.975278218599996</v>
      </c>
      <c r="H446" s="87">
        <v>7.5965340932199998</v>
      </c>
      <c r="I446" s="87">
        <v>78.607432683300004</v>
      </c>
    </row>
    <row r="447" spans="2:9" ht="12.5" x14ac:dyDescent="0.25">
      <c r="B447"/>
      <c r="C447"/>
      <c r="D447"/>
      <c r="E447"/>
      <c r="F447"/>
      <c r="G447"/>
      <c r="H447"/>
      <c r="I447"/>
    </row>
    <row r="448" spans="2:9" ht="12.5" x14ac:dyDescent="0.25">
      <c r="B448" s="87">
        <v>223</v>
      </c>
      <c r="C448" s="87">
        <v>26.0041901988</v>
      </c>
      <c r="D448" s="87">
        <v>0.01</v>
      </c>
      <c r="E448" s="87">
        <v>2.1714577097999999</v>
      </c>
      <c r="F448" s="87">
        <v>7.5917609737799996</v>
      </c>
      <c r="G448" s="87">
        <v>50.055430094400002</v>
      </c>
      <c r="H448" s="87">
        <v>4.8289938767800002</v>
      </c>
      <c r="I448" s="87">
        <v>31.7522792816</v>
      </c>
    </row>
    <row r="449" spans="2:9" ht="12.5" x14ac:dyDescent="0.25">
      <c r="B449"/>
      <c r="C449"/>
      <c r="D449"/>
      <c r="E449"/>
      <c r="F449"/>
      <c r="G449"/>
      <c r="H449"/>
      <c r="I449"/>
    </row>
    <row r="450" spans="2:9" ht="12.5" x14ac:dyDescent="0.25">
      <c r="B450" s="87">
        <v>224</v>
      </c>
      <c r="C450" s="87">
        <v>25.9634943931</v>
      </c>
      <c r="D450" s="87">
        <v>0.01</v>
      </c>
      <c r="E450" s="87">
        <v>2.0687179411600001</v>
      </c>
      <c r="F450" s="87">
        <v>6.6442562072499998</v>
      </c>
      <c r="G450" s="87">
        <v>87.541470845500001</v>
      </c>
      <c r="H450" s="87">
        <v>7.2333676020300004</v>
      </c>
      <c r="I450" s="87">
        <v>66.958595275899995</v>
      </c>
    </row>
    <row r="451" spans="2:9" ht="12.5" x14ac:dyDescent="0.25">
      <c r="B451"/>
      <c r="C451"/>
      <c r="D451"/>
      <c r="E451"/>
      <c r="F451"/>
      <c r="G451"/>
      <c r="H451"/>
      <c r="I451"/>
    </row>
    <row r="452" spans="2:9" ht="12.5" x14ac:dyDescent="0.25">
      <c r="B452" s="87">
        <v>225</v>
      </c>
      <c r="C452" s="87">
        <v>28.867343595000001</v>
      </c>
      <c r="D452" s="87">
        <v>0.01</v>
      </c>
      <c r="E452" s="87">
        <v>2.1017529810600002</v>
      </c>
      <c r="F452" s="87">
        <v>7.2200449935900002</v>
      </c>
      <c r="G452" s="87">
        <v>79.130097707100006</v>
      </c>
      <c r="H452" s="87">
        <v>6.5971277554799999</v>
      </c>
      <c r="I452" s="87">
        <v>56.6164296468</v>
      </c>
    </row>
    <row r="453" spans="2:9" ht="12.5" x14ac:dyDescent="0.25">
      <c r="B453"/>
      <c r="C453"/>
      <c r="D453"/>
      <c r="E453"/>
      <c r="F453"/>
      <c r="G453"/>
      <c r="H453"/>
      <c r="I453"/>
    </row>
    <row r="454" spans="2:9" ht="12.5" x14ac:dyDescent="0.25">
      <c r="B454" s="87">
        <v>226</v>
      </c>
      <c r="C454" s="87">
        <v>28.7065367545</v>
      </c>
      <c r="D454" s="87">
        <v>0.01</v>
      </c>
      <c r="E454" s="87">
        <v>2.07096232522</v>
      </c>
      <c r="F454" s="87">
        <v>6.7003647973499998</v>
      </c>
      <c r="G454" s="87">
        <v>78.859591166200005</v>
      </c>
      <c r="H454" s="87">
        <v>6.5282106399500002</v>
      </c>
      <c r="I454" s="87">
        <v>57.201693852699997</v>
      </c>
    </row>
    <row r="455" spans="2:9" ht="12.5" x14ac:dyDescent="0.25">
      <c r="B455"/>
      <c r="C455"/>
      <c r="D455"/>
      <c r="E455"/>
      <c r="F455"/>
      <c r="G455"/>
      <c r="H455"/>
      <c r="I455"/>
    </row>
    <row r="456" spans="2:9" ht="12.5" x14ac:dyDescent="0.25">
      <c r="B456" s="87">
        <v>227</v>
      </c>
      <c r="C456" s="87">
        <v>29.246634698699999</v>
      </c>
      <c r="D456" s="87">
        <v>0.01</v>
      </c>
      <c r="E456" s="87">
        <v>2.2146072772199998</v>
      </c>
      <c r="F456" s="87">
        <v>8.0121435657600006</v>
      </c>
      <c r="G456" s="87">
        <v>92.794918060300006</v>
      </c>
      <c r="H456" s="87">
        <v>7.5183655420899997</v>
      </c>
      <c r="I456" s="87">
        <v>72.160479227699994</v>
      </c>
    </row>
    <row r="457" spans="2:9" ht="12.5" x14ac:dyDescent="0.25">
      <c r="B457"/>
      <c r="C457"/>
      <c r="D457"/>
      <c r="E457"/>
      <c r="F457"/>
      <c r="G457"/>
      <c r="H457"/>
      <c r="I457"/>
    </row>
    <row r="458" spans="2:9" ht="12.5" x14ac:dyDescent="0.25">
      <c r="B458" s="87">
        <v>228</v>
      </c>
      <c r="C458" s="87">
        <v>25.801849303699999</v>
      </c>
      <c r="D458" s="87">
        <v>0.01</v>
      </c>
      <c r="E458" s="87">
        <v>1.8994469834900001</v>
      </c>
      <c r="F458" s="87">
        <v>5.7291674229399998</v>
      </c>
      <c r="G458" s="87">
        <v>72.097792307500001</v>
      </c>
      <c r="H458" s="87">
        <v>6.0626269976299998</v>
      </c>
      <c r="I458" s="87">
        <v>52.290379206300003</v>
      </c>
    </row>
    <row r="459" spans="2:9" ht="12.5" x14ac:dyDescent="0.25">
      <c r="B459"/>
      <c r="C459"/>
      <c r="D459"/>
      <c r="E459"/>
      <c r="F459"/>
      <c r="G459"/>
      <c r="H459"/>
      <c r="I459"/>
    </row>
    <row r="460" spans="2:9" ht="12.5" x14ac:dyDescent="0.25">
      <c r="B460" s="87">
        <v>229</v>
      </c>
      <c r="C460" s="87">
        <v>27.505818397799999</v>
      </c>
      <c r="D460" s="87">
        <v>0.01</v>
      </c>
      <c r="E460" s="87">
        <v>2.1560100663099999</v>
      </c>
      <c r="F460" s="87">
        <v>7.5536160007599999</v>
      </c>
      <c r="G460" s="87">
        <v>80.852416992200006</v>
      </c>
      <c r="H460" s="87">
        <v>6.5324545701299996</v>
      </c>
      <c r="I460" s="87">
        <v>60.930161158200001</v>
      </c>
    </row>
    <row r="461" spans="2:9" ht="12.5" x14ac:dyDescent="0.25">
      <c r="B461"/>
      <c r="C461"/>
      <c r="D461"/>
      <c r="E461"/>
      <c r="F461"/>
      <c r="G461"/>
      <c r="H461"/>
      <c r="I461"/>
    </row>
    <row r="462" spans="2:9" ht="12.5" x14ac:dyDescent="0.25">
      <c r="B462" s="87">
        <v>230</v>
      </c>
      <c r="C462" s="87">
        <v>26.828931131699999</v>
      </c>
      <c r="D462" s="87">
        <v>0.01</v>
      </c>
      <c r="E462" s="87">
        <v>2.1287533083299999</v>
      </c>
      <c r="F462" s="87">
        <v>7.1621864841800003</v>
      </c>
      <c r="G462" s="87">
        <v>67.278004964199994</v>
      </c>
      <c r="H462" s="87">
        <v>5.9459328651399996</v>
      </c>
      <c r="I462" s="87">
        <v>47.966908772799997</v>
      </c>
    </row>
    <row r="463" spans="2:9" ht="12.5" x14ac:dyDescent="0.25">
      <c r="B463"/>
      <c r="C463"/>
      <c r="D463"/>
      <c r="E463"/>
      <c r="F463"/>
      <c r="G463"/>
      <c r="H463"/>
      <c r="I463"/>
    </row>
    <row r="464" spans="2:9" ht="12.5" x14ac:dyDescent="0.25">
      <c r="B464" s="87">
        <v>231</v>
      </c>
      <c r="C464" s="87">
        <v>24.990132670200001</v>
      </c>
      <c r="D464" s="87">
        <v>0.01</v>
      </c>
      <c r="E464" s="87">
        <v>2.0029719298900002</v>
      </c>
      <c r="F464" s="87">
        <v>6.3687288684199999</v>
      </c>
      <c r="G464" s="87">
        <v>51.484148661299997</v>
      </c>
      <c r="H464" s="87">
        <v>4.8284582296999998</v>
      </c>
      <c r="I464" s="87">
        <v>33.271422068299998</v>
      </c>
    </row>
    <row r="465" spans="2:9" ht="12.5" x14ac:dyDescent="0.25">
      <c r="B465"/>
      <c r="C465"/>
      <c r="D465"/>
      <c r="E465"/>
      <c r="F465"/>
      <c r="G465"/>
      <c r="H465"/>
      <c r="I465"/>
    </row>
    <row r="466" spans="2:9" ht="12.5" x14ac:dyDescent="0.25">
      <c r="B466" s="87">
        <v>232</v>
      </c>
      <c r="C466" s="87">
        <v>24.180307019099999</v>
      </c>
      <c r="D466" s="87">
        <v>0.01</v>
      </c>
      <c r="E466" s="87">
        <v>1.96388625714</v>
      </c>
      <c r="F466" s="87">
        <v>6.2846662229100003</v>
      </c>
      <c r="G466" s="87">
        <v>45.134339650500003</v>
      </c>
      <c r="H466" s="87">
        <v>4.6871620814000003</v>
      </c>
      <c r="I466" s="87">
        <v>27.527980804399999</v>
      </c>
    </row>
    <row r="467" spans="2:9" ht="12.5" x14ac:dyDescent="0.25">
      <c r="B467"/>
      <c r="C467"/>
      <c r="D467"/>
      <c r="E467"/>
      <c r="F467"/>
      <c r="G467"/>
      <c r="H467"/>
      <c r="I467"/>
    </row>
    <row r="468" spans="2:9" ht="12.5" x14ac:dyDescent="0.25">
      <c r="B468" s="87">
        <v>233</v>
      </c>
      <c r="C468" s="87">
        <v>24.580868321099999</v>
      </c>
      <c r="D468" s="87">
        <v>0.01</v>
      </c>
      <c r="E468" s="87">
        <v>2.0367739931200002</v>
      </c>
      <c r="F468" s="87">
        <v>6.80116111232</v>
      </c>
      <c r="G468" s="87">
        <v>56.789628346800001</v>
      </c>
      <c r="H468" s="87">
        <v>5.2092688878400004</v>
      </c>
      <c r="I468" s="87">
        <v>38.310246149699999</v>
      </c>
    </row>
    <row r="469" spans="2:9" ht="12.5" x14ac:dyDescent="0.25">
      <c r="B469"/>
      <c r="C469"/>
      <c r="D469"/>
      <c r="E469"/>
      <c r="F469"/>
      <c r="G469"/>
      <c r="H469"/>
      <c r="I469"/>
    </row>
    <row r="470" spans="2:9" ht="12.5" x14ac:dyDescent="0.25">
      <c r="B470" s="87">
        <v>234</v>
      </c>
      <c r="C470" s="87">
        <v>26.509603377299999</v>
      </c>
      <c r="D470" s="87">
        <v>0.01</v>
      </c>
      <c r="E470" s="87">
        <v>2.1255044591000001</v>
      </c>
      <c r="F470" s="87">
        <v>7.3229955011800003</v>
      </c>
      <c r="G470" s="87">
        <v>48.458918253599997</v>
      </c>
      <c r="H470" s="87">
        <v>4.5377103487700001</v>
      </c>
      <c r="I470" s="87">
        <v>28.6719163259</v>
      </c>
    </row>
    <row r="471" spans="2:9" ht="12.5" x14ac:dyDescent="0.25">
      <c r="B471"/>
      <c r="C471"/>
      <c r="D471"/>
      <c r="E471"/>
      <c r="F471"/>
      <c r="G471"/>
      <c r="H471"/>
      <c r="I471"/>
    </row>
    <row r="472" spans="2:9" ht="12.5" x14ac:dyDescent="0.25">
      <c r="B472" s="87">
        <v>235</v>
      </c>
      <c r="C472" s="87">
        <v>27.789183770499999</v>
      </c>
      <c r="D472" s="87">
        <v>0.01</v>
      </c>
      <c r="E472" s="87">
        <v>2.11366430021</v>
      </c>
      <c r="F472" s="87">
        <v>7.3197490938199996</v>
      </c>
      <c r="G472" s="87">
        <v>62.8074442546</v>
      </c>
      <c r="H472" s="87">
        <v>5.2713463306400001</v>
      </c>
      <c r="I472" s="87">
        <v>42.140938441000003</v>
      </c>
    </row>
    <row r="473" spans="2:9" ht="12.5" x14ac:dyDescent="0.25">
      <c r="B473"/>
      <c r="C473"/>
      <c r="D473"/>
      <c r="E473"/>
      <c r="F473"/>
      <c r="G473"/>
      <c r="H473"/>
      <c r="I473"/>
    </row>
    <row r="474" spans="2:9" ht="12.5" x14ac:dyDescent="0.25">
      <c r="B474" s="87">
        <v>236</v>
      </c>
      <c r="C474" s="87">
        <v>28.274551145499998</v>
      </c>
      <c r="D474" s="87">
        <v>1E-3</v>
      </c>
      <c r="E474" s="87">
        <v>2.2058378573400002</v>
      </c>
      <c r="F474" s="87">
        <v>7.7517681890899999</v>
      </c>
      <c r="G474" s="87">
        <v>49.044451395700001</v>
      </c>
      <c r="H474" s="87">
        <v>4.58125185966</v>
      </c>
      <c r="I474" s="87">
        <v>28.7418270111</v>
      </c>
    </row>
    <row r="475" spans="2:9" ht="12.5" x14ac:dyDescent="0.25">
      <c r="B475"/>
      <c r="C475"/>
      <c r="D475"/>
      <c r="E475"/>
      <c r="F475"/>
      <c r="G475"/>
      <c r="H475"/>
      <c r="I475"/>
    </row>
    <row r="476" spans="2:9" ht="12.5" x14ac:dyDescent="0.25">
      <c r="B476" s="87">
        <v>237</v>
      </c>
      <c r="C476" s="87">
        <v>26.146653206100002</v>
      </c>
      <c r="D476" s="87">
        <v>1E-3</v>
      </c>
      <c r="E476" s="87">
        <v>1.94293845853</v>
      </c>
      <c r="F476" s="87">
        <v>6.0846632719000002</v>
      </c>
      <c r="G476" s="87">
        <v>46.006001790399999</v>
      </c>
      <c r="H476" s="87">
        <v>4.53087242444</v>
      </c>
      <c r="I476" s="87">
        <v>26.203962961799999</v>
      </c>
    </row>
    <row r="477" spans="2:9" ht="12.5" x14ac:dyDescent="0.25">
      <c r="B477"/>
      <c r="C477"/>
      <c r="D477"/>
      <c r="E477"/>
      <c r="F477"/>
      <c r="G477"/>
      <c r="H477"/>
      <c r="I477"/>
    </row>
    <row r="478" spans="2:9" ht="12.5" x14ac:dyDescent="0.25">
      <c r="B478" s="87">
        <v>238</v>
      </c>
      <c r="C478" s="87">
        <v>24.989428120300001</v>
      </c>
      <c r="D478" s="87">
        <v>1E-3</v>
      </c>
      <c r="E478" s="87">
        <v>1.88539776494</v>
      </c>
      <c r="F478" s="87">
        <v>5.4279021524599997</v>
      </c>
      <c r="G478" s="87">
        <v>46.470968882199998</v>
      </c>
      <c r="H478" s="87">
        <v>4.6647439003000004</v>
      </c>
      <c r="I478" s="87">
        <v>27.163473765100001</v>
      </c>
    </row>
    <row r="479" spans="2:9" ht="12.5" x14ac:dyDescent="0.25">
      <c r="B479"/>
      <c r="C479"/>
      <c r="D479"/>
      <c r="E479"/>
      <c r="F479"/>
      <c r="G479"/>
      <c r="H479"/>
      <c r="I479"/>
    </row>
    <row r="480" spans="2:9" ht="12.5" x14ac:dyDescent="0.25">
      <c r="B480" s="87">
        <v>239</v>
      </c>
      <c r="C480" s="87">
        <v>24.443933671500002</v>
      </c>
      <c r="D480" s="87">
        <v>1E-3</v>
      </c>
      <c r="E480" s="87">
        <v>1.85103954038</v>
      </c>
      <c r="F480" s="87">
        <v>5.3695362075700004</v>
      </c>
      <c r="G480" s="87">
        <v>47.869505564400001</v>
      </c>
      <c r="H480" s="87">
        <v>4.80952541033</v>
      </c>
      <c r="I480" s="87">
        <v>29.0421581268</v>
      </c>
    </row>
    <row r="481" spans="2:9" ht="12.5" x14ac:dyDescent="0.25">
      <c r="B481"/>
      <c r="C481"/>
      <c r="D481"/>
      <c r="E481"/>
      <c r="F481"/>
      <c r="G481"/>
      <c r="H481"/>
      <c r="I481"/>
    </row>
    <row r="482" spans="2:9" ht="12.5" x14ac:dyDescent="0.25">
      <c r="B482" s="87">
        <v>240</v>
      </c>
      <c r="C482" s="87">
        <v>23.770094164</v>
      </c>
      <c r="D482" s="87">
        <v>1E-3</v>
      </c>
      <c r="E482" s="87">
        <v>1.8045713055499999</v>
      </c>
      <c r="F482" s="87">
        <v>5.1704710298999998</v>
      </c>
      <c r="G482" s="87">
        <v>46.806400299099998</v>
      </c>
      <c r="H482" s="87">
        <v>4.7620761394500004</v>
      </c>
      <c r="I482" s="87">
        <v>28.443653106700001</v>
      </c>
    </row>
    <row r="483" spans="2:9" ht="12.5" x14ac:dyDescent="0.25">
      <c r="B483"/>
      <c r="C483"/>
      <c r="D483"/>
      <c r="E483"/>
      <c r="F483"/>
      <c r="G483"/>
      <c r="H483"/>
      <c r="I483"/>
    </row>
    <row r="484" spans="2:9" ht="12.5" x14ac:dyDescent="0.25">
      <c r="B484" s="87">
        <v>241</v>
      </c>
      <c r="C484" s="87">
        <v>23.3492267978</v>
      </c>
      <c r="D484" s="87">
        <v>1E-3</v>
      </c>
      <c r="E484" s="87">
        <v>1.7870273647799999</v>
      </c>
      <c r="F484" s="87">
        <v>5.2026057897099998</v>
      </c>
      <c r="G484" s="87">
        <v>49.123803456600001</v>
      </c>
      <c r="H484" s="87">
        <v>4.9133984247800004</v>
      </c>
      <c r="I484" s="87">
        <v>31.205394109099998</v>
      </c>
    </row>
    <row r="485" spans="2:9" ht="12.5" x14ac:dyDescent="0.25">
      <c r="B485"/>
      <c r="C485"/>
      <c r="D485"/>
      <c r="E485"/>
      <c r="F485"/>
      <c r="G485"/>
      <c r="H485"/>
      <c r="I485"/>
    </row>
    <row r="486" spans="2:9" ht="12.5" x14ac:dyDescent="0.25">
      <c r="B486" s="87">
        <v>242</v>
      </c>
      <c r="C486" s="87">
        <v>23.738486936000001</v>
      </c>
      <c r="D486" s="87">
        <v>1E-3</v>
      </c>
      <c r="E486" s="87">
        <v>1.9541356832800001</v>
      </c>
      <c r="F486" s="87">
        <v>6.0259219907899997</v>
      </c>
      <c r="G486" s="87">
        <v>45.365598042800002</v>
      </c>
      <c r="H486" s="87">
        <v>4.6753459771500001</v>
      </c>
      <c r="I486" s="87">
        <v>27.8703066508</v>
      </c>
    </row>
    <row r="487" spans="2:9" ht="12.5" x14ac:dyDescent="0.25">
      <c r="B487"/>
      <c r="C487"/>
      <c r="D487"/>
      <c r="E487"/>
      <c r="F487"/>
      <c r="G487"/>
      <c r="H487"/>
      <c r="I487"/>
    </row>
    <row r="488" spans="2:9" ht="12.5" x14ac:dyDescent="0.25">
      <c r="B488" s="87">
        <v>243</v>
      </c>
      <c r="C488" s="87">
        <v>22.274833002400001</v>
      </c>
      <c r="D488" s="87">
        <v>1E-3</v>
      </c>
      <c r="E488" s="87">
        <v>1.75866070678</v>
      </c>
      <c r="F488" s="87">
        <v>4.9783939238499997</v>
      </c>
      <c r="G488" s="87">
        <v>46.333466211999998</v>
      </c>
      <c r="H488" s="87">
        <v>4.6630243460300003</v>
      </c>
      <c r="I488" s="87">
        <v>29.242048899299999</v>
      </c>
    </row>
    <row r="489" spans="2:9" ht="12.5" x14ac:dyDescent="0.25">
      <c r="B489"/>
      <c r="C489"/>
      <c r="D489"/>
      <c r="E489"/>
      <c r="F489"/>
      <c r="G489"/>
      <c r="H489"/>
      <c r="I489"/>
    </row>
    <row r="490" spans="2:9" ht="12.5" x14ac:dyDescent="0.25">
      <c r="B490" s="87">
        <v>244</v>
      </c>
      <c r="C490" s="87">
        <v>22.176920429399999</v>
      </c>
      <c r="D490" s="87">
        <v>1E-3</v>
      </c>
      <c r="E490" s="87">
        <v>1.82658430646</v>
      </c>
      <c r="F490" s="87">
        <v>5.2715579271299999</v>
      </c>
      <c r="G490" s="87">
        <v>45.103055318199999</v>
      </c>
      <c r="H490" s="87">
        <v>4.5750660896299999</v>
      </c>
      <c r="I490" s="87">
        <v>28.395794868500001</v>
      </c>
    </row>
    <row r="491" spans="2:9" ht="12.5" x14ac:dyDescent="0.25">
      <c r="B491"/>
      <c r="C491"/>
      <c r="D491"/>
      <c r="E491"/>
      <c r="F491"/>
      <c r="G491"/>
      <c r="H491"/>
      <c r="I491"/>
    </row>
    <row r="492" spans="2:9" ht="12.5" x14ac:dyDescent="0.25">
      <c r="B492" s="87">
        <v>245</v>
      </c>
      <c r="C492" s="87">
        <v>20.5829568678</v>
      </c>
      <c r="D492" s="87">
        <v>1E-3</v>
      </c>
      <c r="E492" s="87">
        <v>1.59439573557</v>
      </c>
      <c r="F492" s="87">
        <v>4.0617263163299997</v>
      </c>
      <c r="G492" s="87">
        <v>50.921853383399998</v>
      </c>
      <c r="H492" s="87">
        <v>4.9810471534699996</v>
      </c>
      <c r="I492" s="87">
        <v>34.5973421733</v>
      </c>
    </row>
    <row r="493" spans="2:9" ht="12.5" x14ac:dyDescent="0.25">
      <c r="B493"/>
      <c r="C493"/>
      <c r="D493"/>
      <c r="E493"/>
      <c r="F493"/>
      <c r="G493"/>
      <c r="H493"/>
      <c r="I493"/>
    </row>
    <row r="494" spans="2:9" ht="12.5" x14ac:dyDescent="0.25">
      <c r="B494" s="87">
        <v>246</v>
      </c>
      <c r="C494" s="87">
        <v>21.1211537392</v>
      </c>
      <c r="D494" s="87">
        <v>1E-3</v>
      </c>
      <c r="E494" s="87">
        <v>1.7330979147300001</v>
      </c>
      <c r="F494" s="87">
        <v>4.97303030568</v>
      </c>
      <c r="G494" s="87">
        <v>47.289176940899999</v>
      </c>
      <c r="H494" s="87">
        <v>4.7171626885700002</v>
      </c>
      <c r="I494" s="87">
        <v>31.326791445400001</v>
      </c>
    </row>
    <row r="495" spans="2:9" ht="12.5" x14ac:dyDescent="0.25">
      <c r="B495"/>
      <c r="C495"/>
      <c r="D495"/>
      <c r="E495"/>
      <c r="F495"/>
      <c r="G495"/>
      <c r="H495"/>
      <c r="I495"/>
    </row>
    <row r="496" spans="2:9" ht="12.5" x14ac:dyDescent="0.25">
      <c r="B496" s="87">
        <v>247</v>
      </c>
      <c r="C496" s="87">
        <v>20.117387956200002</v>
      </c>
      <c r="D496" s="87">
        <v>1E-3</v>
      </c>
      <c r="E496" s="87">
        <v>1.69556578321</v>
      </c>
      <c r="F496" s="87">
        <v>4.3267571080099998</v>
      </c>
      <c r="G496" s="87">
        <v>46.368260701499999</v>
      </c>
      <c r="H496" s="87">
        <v>4.7059195041699997</v>
      </c>
      <c r="I496" s="87">
        <v>30.760750452700002</v>
      </c>
    </row>
    <row r="497" spans="2:9" ht="12.5" x14ac:dyDescent="0.25">
      <c r="B497"/>
      <c r="C497"/>
      <c r="D497"/>
      <c r="E497"/>
      <c r="F497"/>
      <c r="G497"/>
      <c r="H497"/>
      <c r="I497"/>
    </row>
    <row r="498" spans="2:9" ht="12.5" x14ac:dyDescent="0.25">
      <c r="B498" s="87">
        <v>248</v>
      </c>
      <c r="C498" s="87">
        <v>19.771376332900001</v>
      </c>
      <c r="D498" s="87">
        <v>1E-3</v>
      </c>
      <c r="E498" s="87">
        <v>1.6823947967999999</v>
      </c>
      <c r="F498" s="87">
        <v>4.3286487710100001</v>
      </c>
      <c r="G498" s="87">
        <v>46.998456955000002</v>
      </c>
      <c r="H498" s="87">
        <v>4.7590377330800004</v>
      </c>
      <c r="I498" s="87">
        <v>31.730267206800001</v>
      </c>
    </row>
    <row r="499" spans="2:9" ht="12.5" x14ac:dyDescent="0.25">
      <c r="B499"/>
      <c r="C499"/>
      <c r="D499"/>
      <c r="E499"/>
      <c r="F499"/>
      <c r="G499"/>
      <c r="H499"/>
      <c r="I499"/>
    </row>
    <row r="500" spans="2:9" ht="12.5" x14ac:dyDescent="0.25">
      <c r="B500" s="87">
        <v>249</v>
      </c>
      <c r="C500" s="87">
        <v>19.542807486699999</v>
      </c>
      <c r="D500" s="87">
        <v>1E-3</v>
      </c>
      <c r="E500" s="87">
        <v>1.6758620066000001</v>
      </c>
      <c r="F500" s="87">
        <v>4.4335513576399999</v>
      </c>
      <c r="G500" s="87">
        <v>49.226595560699998</v>
      </c>
      <c r="H500" s="87">
        <v>4.9947065512300002</v>
      </c>
      <c r="I500" s="87">
        <v>34.284376780199999</v>
      </c>
    </row>
    <row r="501" spans="2:9" ht="12.5" x14ac:dyDescent="0.25">
      <c r="B501"/>
      <c r="C501"/>
      <c r="D501"/>
      <c r="E501"/>
      <c r="F501"/>
      <c r="G501"/>
      <c r="H501"/>
      <c r="I501"/>
    </row>
    <row r="502" spans="2:9" ht="12.5" x14ac:dyDescent="0.25">
      <c r="B502" s="87">
        <v>250</v>
      </c>
      <c r="C502" s="87">
        <v>20.111801424300001</v>
      </c>
      <c r="D502" s="87">
        <v>1E-3</v>
      </c>
      <c r="E502" s="87">
        <v>1.7830213673699999</v>
      </c>
      <c r="F502" s="87">
        <v>5.32176936826</v>
      </c>
      <c r="G502" s="87">
        <v>46.761767069500003</v>
      </c>
      <c r="H502" s="87">
        <v>4.82596564293</v>
      </c>
      <c r="I502" s="87">
        <v>32.133767445899998</v>
      </c>
    </row>
    <row r="503" spans="2:9" ht="12.5" x14ac:dyDescent="0.25">
      <c r="B503"/>
      <c r="C503"/>
      <c r="D503"/>
      <c r="E503"/>
      <c r="F503"/>
      <c r="G503"/>
      <c r="H503"/>
      <c r="I503"/>
    </row>
    <row r="504" spans="2:9" ht="12.5" x14ac:dyDescent="0.25">
      <c r="B504" s="87">
        <v>251</v>
      </c>
      <c r="C504" s="87">
        <v>18.402338827800001</v>
      </c>
      <c r="D504" s="87">
        <v>1E-3</v>
      </c>
      <c r="E504" s="87">
        <v>1.5817637366599999</v>
      </c>
      <c r="F504" s="87">
        <v>3.9245775438099999</v>
      </c>
      <c r="G504" s="87">
        <v>48.614833831799999</v>
      </c>
      <c r="H504" s="87">
        <v>4.9988133907299996</v>
      </c>
      <c r="I504" s="87">
        <v>34.2961177826</v>
      </c>
    </row>
    <row r="505" spans="2:9" ht="12.5" x14ac:dyDescent="0.25">
      <c r="B505"/>
      <c r="C505"/>
      <c r="D505"/>
      <c r="E505"/>
      <c r="F505"/>
      <c r="G505"/>
      <c r="H505"/>
      <c r="I505"/>
    </row>
    <row r="506" spans="2:9" ht="12.5" x14ac:dyDescent="0.25">
      <c r="B506" s="87">
        <v>252</v>
      </c>
      <c r="C506" s="87">
        <v>18.4876281369</v>
      </c>
      <c r="D506" s="87">
        <v>1E-3</v>
      </c>
      <c r="E506" s="87">
        <v>1.66694736288</v>
      </c>
      <c r="F506" s="87">
        <v>4.3121860450299998</v>
      </c>
      <c r="G506" s="87">
        <v>47.502243042000003</v>
      </c>
      <c r="H506" s="87">
        <v>4.9289312362700004</v>
      </c>
      <c r="I506" s="87">
        <v>33.4760704041</v>
      </c>
    </row>
    <row r="507" spans="2:9" ht="12.5" x14ac:dyDescent="0.25">
      <c r="B507"/>
      <c r="C507"/>
      <c r="D507"/>
      <c r="E507"/>
      <c r="F507"/>
      <c r="G507"/>
      <c r="H507"/>
      <c r="I507"/>
    </row>
    <row r="508" spans="2:9" ht="12.5" x14ac:dyDescent="0.25">
      <c r="B508" s="87">
        <v>253</v>
      </c>
      <c r="C508" s="87">
        <v>17.589866515099999</v>
      </c>
      <c r="D508" s="87">
        <v>1E-3</v>
      </c>
      <c r="E508" s="87">
        <v>1.5605385168899999</v>
      </c>
      <c r="F508" s="87">
        <v>3.7020125042999998</v>
      </c>
      <c r="G508" s="87">
        <v>41.859686533599998</v>
      </c>
      <c r="H508" s="87">
        <v>4.6266346772500002</v>
      </c>
      <c r="I508" s="87">
        <v>28.118539810200001</v>
      </c>
    </row>
    <row r="509" spans="2:9" ht="12.5" x14ac:dyDescent="0.25">
      <c r="B509"/>
      <c r="C509"/>
      <c r="D509"/>
      <c r="E509"/>
      <c r="F509"/>
      <c r="G509"/>
      <c r="H509"/>
      <c r="I509"/>
    </row>
    <row r="510" spans="2:9" ht="12.5" x14ac:dyDescent="0.25">
      <c r="B510" s="87">
        <v>254</v>
      </c>
      <c r="C510" s="87">
        <v>17.538560898099998</v>
      </c>
      <c r="D510" s="87">
        <v>1E-3</v>
      </c>
      <c r="E510" s="87">
        <v>1.59720627723</v>
      </c>
      <c r="F510" s="87">
        <v>3.9302758286100001</v>
      </c>
      <c r="G510" s="87">
        <v>42.726985931400002</v>
      </c>
      <c r="H510" s="87">
        <v>4.69755752881</v>
      </c>
      <c r="I510" s="87">
        <v>29.260981877599999</v>
      </c>
    </row>
    <row r="511" spans="2:9" ht="12.5" x14ac:dyDescent="0.25">
      <c r="B511"/>
      <c r="C511"/>
      <c r="D511"/>
      <c r="E511"/>
      <c r="F511"/>
      <c r="G511"/>
      <c r="H511"/>
      <c r="I511"/>
    </row>
    <row r="512" spans="2:9" ht="12.5" x14ac:dyDescent="0.25">
      <c r="B512" s="87">
        <v>255</v>
      </c>
      <c r="C512" s="87">
        <v>17.799158619300002</v>
      </c>
      <c r="D512" s="87">
        <v>1E-3</v>
      </c>
      <c r="E512" s="87">
        <v>1.69244844106</v>
      </c>
      <c r="F512" s="87">
        <v>4.4632144551100001</v>
      </c>
      <c r="G512" s="87">
        <v>45.879224141400002</v>
      </c>
      <c r="H512" s="87">
        <v>4.8659454981500003</v>
      </c>
      <c r="I512" s="87">
        <v>32.677483876499998</v>
      </c>
    </row>
    <row r="513" spans="2:9" ht="12.5" x14ac:dyDescent="0.25">
      <c r="B513"/>
      <c r="C513"/>
      <c r="D513"/>
      <c r="E513"/>
      <c r="F513"/>
      <c r="G513"/>
      <c r="H513"/>
      <c r="I513"/>
    </row>
    <row r="514" spans="2:9" ht="12.5" x14ac:dyDescent="0.25">
      <c r="B514" s="87">
        <v>256</v>
      </c>
      <c r="C514" s="87">
        <v>17.603304524599999</v>
      </c>
      <c r="D514" s="87">
        <v>1E-3</v>
      </c>
      <c r="E514" s="87">
        <v>1.6409305141799999</v>
      </c>
      <c r="F514" s="87">
        <v>4.5256265747900004</v>
      </c>
      <c r="G514" s="87">
        <v>43.640841166199998</v>
      </c>
      <c r="H514" s="87">
        <v>4.6767241954800003</v>
      </c>
      <c r="I514" s="87">
        <v>30.695326487199999</v>
      </c>
    </row>
    <row r="515" spans="2:9" ht="12.5" x14ac:dyDescent="0.25">
      <c r="B515"/>
      <c r="C515"/>
      <c r="D515"/>
      <c r="E515"/>
      <c r="F515"/>
      <c r="G515"/>
      <c r="H515"/>
      <c r="I515"/>
    </row>
    <row r="516" spans="2:9" ht="12.5" x14ac:dyDescent="0.25">
      <c r="B516" s="87">
        <v>257</v>
      </c>
      <c r="C516" s="87">
        <v>17.364172935500001</v>
      </c>
      <c r="D516" s="87">
        <v>1E-3</v>
      </c>
      <c r="E516" s="87">
        <v>1.73067792769</v>
      </c>
      <c r="F516" s="87">
        <v>4.53995041693</v>
      </c>
      <c r="G516" s="87">
        <v>44.011133194000003</v>
      </c>
      <c r="H516" s="87">
        <v>4.7003344694800004</v>
      </c>
      <c r="I516" s="87">
        <v>31.313938140899999</v>
      </c>
    </row>
    <row r="517" spans="2:9" ht="12.5" x14ac:dyDescent="0.25">
      <c r="B517"/>
      <c r="C517"/>
      <c r="D517"/>
      <c r="E517"/>
      <c r="F517"/>
      <c r="G517"/>
      <c r="H517"/>
      <c r="I517"/>
    </row>
    <row r="518" spans="2:9" ht="12.5" x14ac:dyDescent="0.25">
      <c r="B518" s="87">
        <v>258</v>
      </c>
      <c r="C518" s="87">
        <v>16.6834754329</v>
      </c>
      <c r="D518" s="87">
        <v>1E-3</v>
      </c>
      <c r="E518" s="87">
        <v>1.5752447324400001</v>
      </c>
      <c r="F518" s="87">
        <v>4.1016843934200002</v>
      </c>
      <c r="G518" s="87">
        <v>43.927029291799997</v>
      </c>
      <c r="H518" s="87">
        <v>4.7141098181399999</v>
      </c>
      <c r="I518" s="87">
        <v>31.4681472778</v>
      </c>
    </row>
    <row r="519" spans="2:9" ht="12.5" x14ac:dyDescent="0.25">
      <c r="B519"/>
      <c r="C519"/>
      <c r="D519"/>
      <c r="E519"/>
      <c r="F519"/>
      <c r="G519"/>
      <c r="H519"/>
      <c r="I519"/>
    </row>
    <row r="520" spans="2:9" ht="12.5" x14ac:dyDescent="0.25">
      <c r="B520" s="87">
        <v>259</v>
      </c>
      <c r="C520" s="87">
        <v>16.749493352799998</v>
      </c>
      <c r="D520" s="87">
        <v>1E-3</v>
      </c>
      <c r="E520" s="87">
        <v>1.67912408037</v>
      </c>
      <c r="F520" s="87">
        <v>4.4029917793899997</v>
      </c>
      <c r="G520" s="87">
        <v>44.574453989699997</v>
      </c>
      <c r="H520" s="87">
        <v>4.7937676906600002</v>
      </c>
      <c r="I520" s="87">
        <v>32.346698760999999</v>
      </c>
    </row>
    <row r="521" spans="2:9" ht="12.5" x14ac:dyDescent="0.25">
      <c r="B521"/>
      <c r="C521"/>
      <c r="D521"/>
      <c r="E521"/>
      <c r="F521"/>
      <c r="G521"/>
      <c r="H521"/>
      <c r="I521"/>
    </row>
    <row r="522" spans="2:9" ht="12.5" x14ac:dyDescent="0.25">
      <c r="B522" s="87">
        <v>260</v>
      </c>
      <c r="C522" s="87">
        <v>15.688785429899999</v>
      </c>
      <c r="D522" s="87">
        <v>1E-3</v>
      </c>
      <c r="E522" s="87">
        <v>1.5006936231000001</v>
      </c>
      <c r="F522" s="87">
        <v>3.5687907876499998</v>
      </c>
      <c r="G522" s="87">
        <v>43.8586997986</v>
      </c>
      <c r="H522" s="87">
        <v>4.8008011182099999</v>
      </c>
      <c r="I522" s="87">
        <v>31.854719161999999</v>
      </c>
    </row>
    <row r="523" spans="2:9" ht="12.5" x14ac:dyDescent="0.25">
      <c r="B523"/>
      <c r="C523"/>
      <c r="D523"/>
      <c r="E523"/>
      <c r="F523"/>
      <c r="G523"/>
      <c r="H523"/>
      <c r="I523"/>
    </row>
    <row r="524" spans="2:9" ht="12.5" x14ac:dyDescent="0.25">
      <c r="B524" s="87">
        <v>261</v>
      </c>
      <c r="C524" s="87">
        <v>16.2010633099</v>
      </c>
      <c r="D524" s="87">
        <v>1E-3</v>
      </c>
      <c r="E524" s="87">
        <v>1.70080700036</v>
      </c>
      <c r="F524" s="87">
        <v>4.3045662987600002</v>
      </c>
      <c r="G524" s="87">
        <v>42.180059432999997</v>
      </c>
      <c r="H524" s="87">
        <v>4.72352663676</v>
      </c>
      <c r="I524" s="87">
        <v>30.396399180100001</v>
      </c>
    </row>
    <row r="525" spans="2:9" ht="12.5" x14ac:dyDescent="0.25">
      <c r="B525"/>
      <c r="C525"/>
      <c r="D525"/>
      <c r="E525"/>
      <c r="F525"/>
      <c r="G525"/>
      <c r="H525"/>
      <c r="I525"/>
    </row>
    <row r="526" spans="2:9" ht="12.5" x14ac:dyDescent="0.25">
      <c r="B526" s="87">
        <v>262</v>
      </c>
      <c r="C526" s="87">
        <v>15.735847873100001</v>
      </c>
      <c r="D526" s="87">
        <v>1E-3</v>
      </c>
      <c r="E526" s="87">
        <v>1.6048592579000001</v>
      </c>
      <c r="F526" s="87">
        <v>4.0552292889199997</v>
      </c>
      <c r="G526" s="87">
        <v>47.380265553800001</v>
      </c>
      <c r="H526" s="87">
        <v>5.1439278920499998</v>
      </c>
      <c r="I526" s="87">
        <v>35.807990392000001</v>
      </c>
    </row>
    <row r="527" spans="2:9" ht="12.5" x14ac:dyDescent="0.25">
      <c r="B527"/>
      <c r="C527"/>
      <c r="D527"/>
      <c r="E527"/>
      <c r="F527"/>
      <c r="G527"/>
      <c r="H527"/>
      <c r="I527"/>
    </row>
    <row r="528" spans="2:9" ht="12.5" x14ac:dyDescent="0.25">
      <c r="B528" s="87">
        <v>263</v>
      </c>
      <c r="C528" s="87">
        <v>14.7998770129</v>
      </c>
      <c r="D528" s="87">
        <v>1E-3</v>
      </c>
      <c r="E528" s="87">
        <v>1.41396361397</v>
      </c>
      <c r="F528" s="87">
        <v>3.3253154600800001</v>
      </c>
      <c r="G528" s="87">
        <v>43.886585871400001</v>
      </c>
      <c r="H528" s="87">
        <v>4.90764077504</v>
      </c>
      <c r="I528" s="87">
        <v>32.514445622799997</v>
      </c>
    </row>
    <row r="529" spans="2:9" ht="12.5" x14ac:dyDescent="0.25">
      <c r="B529"/>
      <c r="C529"/>
      <c r="D529"/>
      <c r="E529"/>
      <c r="F529"/>
      <c r="G529"/>
      <c r="H529"/>
      <c r="I529"/>
    </row>
    <row r="530" spans="2:9" ht="12.5" x14ac:dyDescent="0.25">
      <c r="B530" s="87">
        <v>264</v>
      </c>
      <c r="C530" s="87">
        <v>15.2291794439</v>
      </c>
      <c r="D530" s="87">
        <v>1E-3</v>
      </c>
      <c r="E530" s="87">
        <v>1.56334054855</v>
      </c>
      <c r="F530" s="87">
        <v>3.9505264259200001</v>
      </c>
      <c r="G530" s="87">
        <v>43.063738505000003</v>
      </c>
      <c r="H530" s="87">
        <v>4.8741121292100003</v>
      </c>
      <c r="I530" s="87">
        <v>31.884442647299998</v>
      </c>
    </row>
    <row r="531" spans="2:9" ht="12.5" x14ac:dyDescent="0.25">
      <c r="B531"/>
      <c r="C531"/>
      <c r="D531"/>
      <c r="E531"/>
      <c r="F531"/>
      <c r="G531"/>
      <c r="H531"/>
      <c r="I531"/>
    </row>
    <row r="532" spans="2:9" ht="12.5" x14ac:dyDescent="0.25">
      <c r="B532" s="87">
        <v>265</v>
      </c>
      <c r="C532" s="87">
        <v>14.7407475441</v>
      </c>
      <c r="D532" s="87">
        <v>1E-3</v>
      </c>
      <c r="E532" s="87">
        <v>1.48471768633</v>
      </c>
      <c r="F532" s="87">
        <v>3.6532886951200001</v>
      </c>
      <c r="G532" s="87">
        <v>43.112180074100003</v>
      </c>
      <c r="H532" s="87">
        <v>4.8913202285799997</v>
      </c>
      <c r="I532" s="87">
        <v>32.122495651199998</v>
      </c>
    </row>
    <row r="533" spans="2:9" ht="12.5" x14ac:dyDescent="0.25">
      <c r="B533"/>
      <c r="C533"/>
      <c r="D533"/>
      <c r="E533"/>
      <c r="F533"/>
      <c r="G533"/>
      <c r="H533"/>
      <c r="I533"/>
    </row>
    <row r="534" spans="2:9" ht="12.5" x14ac:dyDescent="0.25">
      <c r="B534" s="87">
        <v>266</v>
      </c>
      <c r="C534" s="87">
        <v>15.399248030900001</v>
      </c>
      <c r="D534" s="87">
        <v>1E-3</v>
      </c>
      <c r="E534" s="87">
        <v>1.68340797578</v>
      </c>
      <c r="F534" s="87">
        <v>4.4973938022900004</v>
      </c>
      <c r="G534" s="87">
        <v>44.275129954000001</v>
      </c>
      <c r="H534" s="87">
        <v>4.97152527173</v>
      </c>
      <c r="I534" s="87">
        <v>33.465324401899998</v>
      </c>
    </row>
    <row r="535" spans="2:9" ht="12.5" x14ac:dyDescent="0.25">
      <c r="B535"/>
      <c r="C535"/>
      <c r="D535"/>
      <c r="E535"/>
      <c r="F535"/>
      <c r="G535"/>
      <c r="H535"/>
      <c r="I535"/>
    </row>
    <row r="536" spans="2:9" ht="12.5" x14ac:dyDescent="0.25">
      <c r="B536" s="87">
        <v>267</v>
      </c>
      <c r="C536" s="87">
        <v>14.761207857400001</v>
      </c>
      <c r="D536" s="87">
        <v>1E-3</v>
      </c>
      <c r="E536" s="87">
        <v>1.60115544642</v>
      </c>
      <c r="F536" s="87">
        <v>4.0333461107700002</v>
      </c>
      <c r="G536" s="87">
        <v>41.346541086800002</v>
      </c>
      <c r="H536" s="87">
        <v>4.8127019405400002</v>
      </c>
      <c r="I536" s="87">
        <v>30.7077611287</v>
      </c>
    </row>
    <row r="537" spans="2:9" ht="12.5" x14ac:dyDescent="0.25">
      <c r="B537"/>
      <c r="C537"/>
      <c r="D537"/>
      <c r="E537"/>
      <c r="F537"/>
      <c r="G537"/>
      <c r="H537"/>
      <c r="I537"/>
    </row>
    <row r="538" spans="2:9" ht="12.5" x14ac:dyDescent="0.25">
      <c r="B538" s="87">
        <v>268</v>
      </c>
      <c r="C538" s="87">
        <v>15.025690232600001</v>
      </c>
      <c r="D538" s="87">
        <v>1E-3</v>
      </c>
      <c r="E538" s="87">
        <v>1.6443913963500001</v>
      </c>
      <c r="F538" s="87">
        <v>4.4717378462499999</v>
      </c>
      <c r="G538" s="87">
        <v>39.463202794399997</v>
      </c>
      <c r="H538" s="87">
        <v>4.63541404406</v>
      </c>
      <c r="I538" s="87">
        <v>28.996054967199999</v>
      </c>
    </row>
    <row r="539" spans="2:9" ht="12.5" x14ac:dyDescent="0.25">
      <c r="B539"/>
      <c r="C539"/>
      <c r="D539"/>
      <c r="E539"/>
      <c r="F539"/>
      <c r="G539"/>
      <c r="H539"/>
      <c r="I539"/>
    </row>
    <row r="540" spans="2:9" ht="12.5" x14ac:dyDescent="0.25">
      <c r="B540" s="87">
        <v>269</v>
      </c>
      <c r="C540" s="87">
        <v>14.0477907427</v>
      </c>
      <c r="D540" s="87">
        <v>1E-3</v>
      </c>
      <c r="E540" s="87">
        <v>1.5200617697900001</v>
      </c>
      <c r="F540" s="87">
        <v>3.6600563160799999</v>
      </c>
      <c r="G540" s="87">
        <v>41.2047863007</v>
      </c>
      <c r="H540" s="87">
        <v>4.7529331048300003</v>
      </c>
      <c r="I540" s="87">
        <v>30.899464289299999</v>
      </c>
    </row>
    <row r="541" spans="2:9" ht="12.5" x14ac:dyDescent="0.25">
      <c r="B541"/>
      <c r="C541"/>
      <c r="D541"/>
      <c r="E541"/>
      <c r="F541"/>
      <c r="G541"/>
      <c r="H541"/>
      <c r="I541"/>
    </row>
    <row r="542" spans="2:9" ht="12.5" x14ac:dyDescent="0.25">
      <c r="B542" s="87">
        <v>270</v>
      </c>
      <c r="C542" s="87">
        <v>13.8566168508</v>
      </c>
      <c r="D542" s="87">
        <v>1E-3</v>
      </c>
      <c r="E542" s="87">
        <v>1.49473283752</v>
      </c>
      <c r="F542" s="87">
        <v>3.6282185142999999</v>
      </c>
      <c r="G542" s="87">
        <v>41.7415307363</v>
      </c>
      <c r="H542" s="87">
        <v>4.8684244155899998</v>
      </c>
      <c r="I542" s="87">
        <v>31.594760259000001</v>
      </c>
    </row>
    <row r="543" spans="2:9" ht="12.5" x14ac:dyDescent="0.25">
      <c r="B543"/>
      <c r="C543"/>
      <c r="D543"/>
      <c r="E543"/>
      <c r="F543"/>
      <c r="G543"/>
      <c r="H543"/>
      <c r="I543"/>
    </row>
    <row r="544" spans="2:9" ht="12.5" x14ac:dyDescent="0.25">
      <c r="B544" s="87">
        <v>271</v>
      </c>
      <c r="C544" s="87">
        <v>13.538879548300001</v>
      </c>
      <c r="D544" s="87">
        <v>1E-3</v>
      </c>
      <c r="E544" s="87">
        <v>1.47977641321</v>
      </c>
      <c r="F544" s="87">
        <v>3.46811262638</v>
      </c>
      <c r="G544" s="87">
        <v>37.799744288100001</v>
      </c>
      <c r="H544" s="87">
        <v>4.5683208306600003</v>
      </c>
      <c r="I544" s="87">
        <v>27.810654958099999</v>
      </c>
    </row>
    <row r="545" spans="2:9" ht="12.5" x14ac:dyDescent="0.25">
      <c r="B545"/>
      <c r="C545"/>
      <c r="D545"/>
      <c r="E545"/>
      <c r="F545"/>
      <c r="G545"/>
      <c r="H545"/>
      <c r="I545"/>
    </row>
    <row r="546" spans="2:9" ht="12.5" x14ac:dyDescent="0.25">
      <c r="B546" s="87">
        <v>272</v>
      </c>
      <c r="C546" s="87">
        <v>14.538950335599999</v>
      </c>
      <c r="D546" s="87">
        <v>1E-3</v>
      </c>
      <c r="E546" s="87">
        <v>1.6957040486799999</v>
      </c>
      <c r="F546" s="87">
        <v>4.6225188086099998</v>
      </c>
      <c r="G546" s="87">
        <v>37.193938573200001</v>
      </c>
      <c r="H546" s="87">
        <v>4.5078569253299996</v>
      </c>
      <c r="I546" s="87">
        <v>27.3537689845</v>
      </c>
    </row>
    <row r="547" spans="2:9" ht="12.5" x14ac:dyDescent="0.25">
      <c r="B547"/>
      <c r="C547"/>
      <c r="D547"/>
      <c r="E547"/>
      <c r="F547"/>
      <c r="G547"/>
      <c r="H547"/>
      <c r="I547"/>
    </row>
    <row r="548" spans="2:9" ht="12.5" x14ac:dyDescent="0.25">
      <c r="B548" s="87">
        <v>273</v>
      </c>
      <c r="C548" s="87">
        <v>13.106319858199999</v>
      </c>
      <c r="D548" s="87">
        <v>1E-3</v>
      </c>
      <c r="E548" s="87">
        <v>1.4417667696600001</v>
      </c>
      <c r="F548" s="87">
        <v>3.3310387596000002</v>
      </c>
      <c r="G548" s="87">
        <v>36.509696960399999</v>
      </c>
      <c r="H548" s="87">
        <v>4.4587483406099997</v>
      </c>
      <c r="I548" s="87">
        <v>26.8048245112</v>
      </c>
    </row>
    <row r="549" spans="2:9" ht="12.5" x14ac:dyDescent="0.25">
      <c r="B549"/>
      <c r="C549"/>
      <c r="D549"/>
      <c r="E549"/>
      <c r="F549"/>
      <c r="G549"/>
      <c r="H549"/>
      <c r="I549"/>
    </row>
    <row r="550" spans="2:9" ht="12.5" x14ac:dyDescent="0.25">
      <c r="B550" s="87">
        <v>274</v>
      </c>
      <c r="C550" s="87">
        <v>13.7459702646</v>
      </c>
      <c r="D550" s="87">
        <v>1E-3</v>
      </c>
      <c r="E550" s="87">
        <v>1.6137641995200001</v>
      </c>
      <c r="F550" s="87">
        <v>4.1041685112100001</v>
      </c>
      <c r="G550" s="87">
        <v>39.321578343699997</v>
      </c>
      <c r="H550" s="87">
        <v>4.6441183090199996</v>
      </c>
      <c r="I550" s="87">
        <v>29.744463920600001</v>
      </c>
    </row>
    <row r="551" spans="2:9" ht="12.5" x14ac:dyDescent="0.25">
      <c r="B551"/>
      <c r="C551"/>
      <c r="D551"/>
      <c r="E551"/>
      <c r="F551"/>
      <c r="G551"/>
      <c r="H551"/>
      <c r="I551"/>
    </row>
    <row r="552" spans="2:9" ht="12.5" x14ac:dyDescent="0.25">
      <c r="B552" s="87">
        <v>275</v>
      </c>
      <c r="C552" s="87">
        <v>13.6892642667</v>
      </c>
      <c r="D552" s="87">
        <v>1E-3</v>
      </c>
      <c r="E552" s="87">
        <v>1.6791712776300001</v>
      </c>
      <c r="F552" s="87">
        <v>4.1728782769199997</v>
      </c>
      <c r="G552" s="87">
        <v>40.855056126900003</v>
      </c>
      <c r="H552" s="87">
        <v>4.82647856077</v>
      </c>
      <c r="I552" s="87">
        <v>31.404867807999999</v>
      </c>
    </row>
    <row r="553" spans="2:9" ht="12.5" x14ac:dyDescent="0.25">
      <c r="B553"/>
      <c r="C553"/>
      <c r="D553"/>
      <c r="E553"/>
      <c r="F553"/>
      <c r="G553"/>
      <c r="H553"/>
      <c r="I553"/>
    </row>
    <row r="554" spans="2:9" ht="12.5" x14ac:dyDescent="0.25">
      <c r="B554" s="87">
        <v>276</v>
      </c>
      <c r="C554" s="87">
        <v>13.203726707</v>
      </c>
      <c r="D554" s="87">
        <v>1E-3</v>
      </c>
      <c r="E554" s="87">
        <v>1.56625166439</v>
      </c>
      <c r="F554" s="87">
        <v>3.8160510947600002</v>
      </c>
      <c r="G554" s="87">
        <v>38.547451655099998</v>
      </c>
      <c r="H554" s="87">
        <v>4.6316804885899998</v>
      </c>
      <c r="I554" s="87">
        <v>29.225519498200001</v>
      </c>
    </row>
    <row r="555" spans="2:9" ht="12.5" x14ac:dyDescent="0.25">
      <c r="B555"/>
      <c r="C555"/>
      <c r="D555"/>
      <c r="E555"/>
      <c r="F555"/>
      <c r="G555"/>
      <c r="H555"/>
      <c r="I555"/>
    </row>
    <row r="556" spans="2:9" ht="12.5" x14ac:dyDescent="0.25">
      <c r="B556" s="87">
        <v>277</v>
      </c>
      <c r="C556" s="87">
        <v>14.4669288205</v>
      </c>
      <c r="D556" s="87">
        <v>1E-3</v>
      </c>
      <c r="E556" s="87">
        <v>1.81549565638</v>
      </c>
      <c r="F556" s="87">
        <v>5.2041909925400001</v>
      </c>
      <c r="G556" s="87">
        <v>43.138309478799997</v>
      </c>
      <c r="H556" s="87">
        <v>5.0633599758100001</v>
      </c>
      <c r="I556" s="87">
        <v>33.936791102100003</v>
      </c>
    </row>
    <row r="557" spans="2:9" ht="12.5" x14ac:dyDescent="0.25">
      <c r="B557"/>
      <c r="C557"/>
      <c r="D557"/>
      <c r="E557"/>
      <c r="F557"/>
      <c r="G557"/>
      <c r="H557"/>
      <c r="I557"/>
    </row>
    <row r="558" spans="2:9" ht="12.5" x14ac:dyDescent="0.25">
      <c r="B558" s="87">
        <v>278</v>
      </c>
      <c r="C558" s="87">
        <v>12.143783446300001</v>
      </c>
      <c r="D558" s="87">
        <v>1E-3</v>
      </c>
      <c r="E558" s="87">
        <v>1.41242494891</v>
      </c>
      <c r="F558" s="87">
        <v>3.0040387915000002</v>
      </c>
      <c r="G558" s="87">
        <v>40.1512718201</v>
      </c>
      <c r="H558" s="87">
        <v>4.8531768322</v>
      </c>
      <c r="I558" s="87">
        <v>31.078844388299999</v>
      </c>
    </row>
    <row r="559" spans="2:9" ht="12.5" x14ac:dyDescent="0.25">
      <c r="B559"/>
      <c r="C559"/>
      <c r="D559"/>
      <c r="E559"/>
      <c r="F559"/>
      <c r="G559"/>
      <c r="H559"/>
      <c r="I559"/>
    </row>
    <row r="560" spans="2:9" ht="12.5" x14ac:dyDescent="0.25">
      <c r="B560" s="87">
        <v>279</v>
      </c>
      <c r="C560" s="87">
        <v>13.047209832</v>
      </c>
      <c r="D560" s="87">
        <v>1E-3</v>
      </c>
      <c r="E560" s="87">
        <v>1.58155881589</v>
      </c>
      <c r="F560" s="87">
        <v>4.0331601481300003</v>
      </c>
      <c r="G560" s="87">
        <v>40.359680175800001</v>
      </c>
      <c r="H560" s="87">
        <v>4.9067047436999998</v>
      </c>
      <c r="I560" s="87">
        <v>31.405435562099999</v>
      </c>
    </row>
    <row r="561" spans="2:9" ht="12.5" x14ac:dyDescent="0.25">
      <c r="B561"/>
      <c r="C561"/>
      <c r="D561"/>
      <c r="E561"/>
      <c r="F561"/>
      <c r="G561"/>
      <c r="H561"/>
      <c r="I561"/>
    </row>
    <row r="562" spans="2:9" ht="12.5" x14ac:dyDescent="0.25">
      <c r="B562" s="87">
        <v>280</v>
      </c>
      <c r="C562" s="87">
        <v>11.904271556499999</v>
      </c>
      <c r="D562" s="87">
        <v>1E-3</v>
      </c>
      <c r="E562" s="87">
        <v>1.3743476809999999</v>
      </c>
      <c r="F562" s="87">
        <v>3.0111851807600001</v>
      </c>
      <c r="G562" s="87">
        <v>41.676223754900001</v>
      </c>
      <c r="H562" s="87">
        <v>4.8763833840700004</v>
      </c>
      <c r="I562" s="87">
        <v>32.845834096300003</v>
      </c>
    </row>
    <row r="563" spans="2:9" ht="12.5" x14ac:dyDescent="0.25">
      <c r="B563"/>
      <c r="C563"/>
      <c r="D563"/>
      <c r="E563"/>
      <c r="F563"/>
      <c r="G563"/>
      <c r="H563"/>
      <c r="I563"/>
    </row>
    <row r="564" spans="2:9" ht="12.5" x14ac:dyDescent="0.25">
      <c r="B564" s="87">
        <v>281</v>
      </c>
      <c r="C564" s="87">
        <v>12.5976740929</v>
      </c>
      <c r="D564" s="87">
        <v>1E-3</v>
      </c>
      <c r="E564" s="87">
        <v>1.5429729588600001</v>
      </c>
      <c r="F564" s="87">
        <v>3.8227921916600001</v>
      </c>
      <c r="G564" s="87">
        <v>40.268048604299999</v>
      </c>
      <c r="H564" s="87">
        <v>4.8252309163399998</v>
      </c>
      <c r="I564" s="87">
        <v>31.552476247200001</v>
      </c>
    </row>
    <row r="565" spans="2:9" ht="12.5" x14ac:dyDescent="0.25">
      <c r="B565"/>
      <c r="C565"/>
      <c r="D565"/>
      <c r="E565"/>
      <c r="F565"/>
      <c r="G565"/>
      <c r="H565"/>
      <c r="I565"/>
    </row>
    <row r="566" spans="2:9" ht="12.5" x14ac:dyDescent="0.25">
      <c r="B566" s="87">
        <v>282</v>
      </c>
      <c r="C566" s="87">
        <v>12.3679079856</v>
      </c>
      <c r="D566" s="87">
        <v>1E-3</v>
      </c>
      <c r="E566" s="87">
        <v>1.5520009667600001</v>
      </c>
      <c r="F566" s="87">
        <v>3.70568239304</v>
      </c>
      <c r="G566" s="87">
        <v>42.830029805499997</v>
      </c>
      <c r="H566" s="87">
        <v>4.9908609390300001</v>
      </c>
      <c r="I566" s="87">
        <v>34.223784128799998</v>
      </c>
    </row>
    <row r="567" spans="2:9" ht="12.5" x14ac:dyDescent="0.25">
      <c r="B567"/>
      <c r="C567"/>
      <c r="D567"/>
      <c r="E567"/>
      <c r="F567"/>
      <c r="G567"/>
      <c r="H567"/>
      <c r="I567"/>
    </row>
    <row r="568" spans="2:9" ht="12.5" x14ac:dyDescent="0.25">
      <c r="B568" s="87">
        <v>283</v>
      </c>
      <c r="C568" s="87">
        <v>13.1521384639</v>
      </c>
      <c r="D568" s="87">
        <v>1E-3</v>
      </c>
      <c r="E568" s="87">
        <v>1.7161663886</v>
      </c>
      <c r="F568" s="87">
        <v>4.59614311111</v>
      </c>
      <c r="G568" s="87">
        <v>40.332391103100001</v>
      </c>
      <c r="H568" s="87">
        <v>4.82551852862</v>
      </c>
      <c r="I568" s="87">
        <v>31.8298934301</v>
      </c>
    </row>
    <row r="569" spans="2:9" ht="12.5" x14ac:dyDescent="0.25">
      <c r="B569"/>
      <c r="C569"/>
      <c r="D569"/>
      <c r="E569"/>
      <c r="F569"/>
      <c r="G569"/>
      <c r="H569"/>
      <c r="I569"/>
    </row>
    <row r="570" spans="2:9" ht="12.5" x14ac:dyDescent="0.25">
      <c r="B570" s="87">
        <v>284</v>
      </c>
      <c r="C570" s="87">
        <v>12.359331130999999</v>
      </c>
      <c r="D570" s="87">
        <v>1E-3</v>
      </c>
      <c r="E570" s="87">
        <v>1.57753137812</v>
      </c>
      <c r="F570" s="87">
        <v>3.9077851791499998</v>
      </c>
      <c r="G570" s="87">
        <v>42.4601256053</v>
      </c>
      <c r="H570" s="87">
        <v>5.01767857869</v>
      </c>
      <c r="I570" s="87">
        <v>34.061730702699997</v>
      </c>
    </row>
    <row r="571" spans="2:9" ht="12.5" x14ac:dyDescent="0.25">
      <c r="B571"/>
      <c r="C571"/>
      <c r="D571"/>
      <c r="E571"/>
      <c r="F571"/>
      <c r="G571"/>
      <c r="H571"/>
      <c r="I571"/>
    </row>
    <row r="572" spans="2:9" ht="12.5" x14ac:dyDescent="0.25">
      <c r="B572" s="87">
        <v>285</v>
      </c>
      <c r="C572" s="87">
        <v>12.2354259491</v>
      </c>
      <c r="D572" s="87">
        <v>1E-3</v>
      </c>
      <c r="E572" s="87">
        <v>1.5520469181000001</v>
      </c>
      <c r="F572" s="87">
        <v>3.88576543908</v>
      </c>
      <c r="G572" s="87">
        <v>44.190735499100001</v>
      </c>
      <c r="H572" s="87">
        <v>5.1394184430400003</v>
      </c>
      <c r="I572" s="87">
        <v>35.893042882300001</v>
      </c>
    </row>
    <row r="573" spans="2:9" ht="12.5" x14ac:dyDescent="0.25">
      <c r="B573"/>
      <c r="C573"/>
      <c r="D573"/>
      <c r="E573"/>
      <c r="F573"/>
      <c r="G573"/>
      <c r="H573"/>
      <c r="I573"/>
    </row>
    <row r="574" spans="2:9" ht="12.5" x14ac:dyDescent="0.25">
      <c r="B574" s="87">
        <v>286</v>
      </c>
      <c r="C574" s="87">
        <v>13.792523384100001</v>
      </c>
      <c r="D574" s="87">
        <v>1E-4</v>
      </c>
      <c r="E574" s="87">
        <v>1.8026947494500001</v>
      </c>
      <c r="F574" s="87">
        <v>5.5009212840000004</v>
      </c>
      <c r="G574" s="87">
        <v>42.1076774597</v>
      </c>
      <c r="H574" s="87">
        <v>4.9838500022899996</v>
      </c>
      <c r="I574" s="87">
        <v>33.823266983000003</v>
      </c>
    </row>
    <row r="575" spans="2:9" ht="12.5" x14ac:dyDescent="0.25">
      <c r="B575"/>
      <c r="C575"/>
      <c r="D575"/>
      <c r="E575"/>
      <c r="F575"/>
      <c r="G575"/>
      <c r="H575"/>
      <c r="I575"/>
    </row>
    <row r="576" spans="2:9" ht="12.5" x14ac:dyDescent="0.25">
      <c r="B576" s="87">
        <v>287</v>
      </c>
      <c r="C576" s="87">
        <v>11.5557554307</v>
      </c>
      <c r="D576" s="87">
        <v>1E-4</v>
      </c>
      <c r="E576" s="87">
        <v>1.41972771383</v>
      </c>
      <c r="F576" s="87">
        <v>3.2785063424400001</v>
      </c>
      <c r="G576" s="87">
        <v>40.288057963100002</v>
      </c>
      <c r="H576" s="87">
        <v>4.8411818345400004</v>
      </c>
      <c r="I576" s="87">
        <v>32.018511454299997</v>
      </c>
    </row>
    <row r="577" spans="2:9" ht="12.5" x14ac:dyDescent="0.25">
      <c r="B577"/>
      <c r="C577"/>
      <c r="D577"/>
      <c r="E577"/>
      <c r="F577"/>
      <c r="G577"/>
      <c r="H577"/>
      <c r="I577"/>
    </row>
    <row r="578" spans="2:9" ht="12.5" x14ac:dyDescent="0.25">
      <c r="B578" s="87">
        <v>288</v>
      </c>
      <c r="C578" s="87">
        <v>11.7646672033</v>
      </c>
      <c r="D578" s="87">
        <v>1E-4</v>
      </c>
      <c r="E578" s="87">
        <v>1.4911573817699999</v>
      </c>
      <c r="F578" s="87">
        <v>3.50236943653</v>
      </c>
      <c r="G578" s="87">
        <v>39.874897638999997</v>
      </c>
      <c r="H578" s="87">
        <v>4.8219091892200003</v>
      </c>
      <c r="I578" s="87">
        <v>31.620343526199999</v>
      </c>
    </row>
    <row r="579" spans="2:9" ht="12.5" x14ac:dyDescent="0.25">
      <c r="B579"/>
      <c r="C579"/>
      <c r="D579"/>
      <c r="E579"/>
      <c r="F579"/>
      <c r="G579"/>
      <c r="H579"/>
      <c r="I579"/>
    </row>
    <row r="580" spans="2:9" ht="12.5" x14ac:dyDescent="0.25">
      <c r="B580" s="87">
        <v>289</v>
      </c>
      <c r="C580" s="87">
        <v>12.320153513299999</v>
      </c>
      <c r="D580" s="87">
        <v>1E-4</v>
      </c>
      <c r="E580" s="87">
        <v>1.60180637529</v>
      </c>
      <c r="F580" s="87">
        <v>4.0727906573199997</v>
      </c>
      <c r="G580" s="87">
        <v>39.260315577199997</v>
      </c>
      <c r="H580" s="87">
        <v>4.7798244953199998</v>
      </c>
      <c r="I580" s="87">
        <v>31.020627975499998</v>
      </c>
    </row>
    <row r="581" spans="2:9" ht="12.5" x14ac:dyDescent="0.25">
      <c r="B581"/>
      <c r="C581"/>
      <c r="D581"/>
      <c r="E581"/>
      <c r="F581"/>
      <c r="G581"/>
      <c r="H581"/>
      <c r="I581"/>
    </row>
    <row r="582" spans="2:9" ht="12.5" x14ac:dyDescent="0.25">
      <c r="B582" s="87">
        <v>290</v>
      </c>
      <c r="C582" s="87">
        <v>13.051264486000001</v>
      </c>
      <c r="D582" s="87">
        <v>1E-4</v>
      </c>
      <c r="E582" s="87">
        <v>1.7450701555899999</v>
      </c>
      <c r="F582" s="87">
        <v>4.81890588037</v>
      </c>
      <c r="G582" s="87">
        <v>38.701315561900003</v>
      </c>
      <c r="H582" s="87">
        <v>4.7511943181399996</v>
      </c>
      <c r="I582" s="87">
        <v>30.476751327500001</v>
      </c>
    </row>
    <row r="583" spans="2:9" ht="12.5" x14ac:dyDescent="0.25">
      <c r="B583"/>
      <c r="C583"/>
      <c r="D583"/>
      <c r="E583"/>
      <c r="F583"/>
      <c r="G583"/>
      <c r="H583"/>
      <c r="I583"/>
    </row>
    <row r="584" spans="2:9" ht="12.5" x14ac:dyDescent="0.25">
      <c r="B584" s="87">
        <v>291</v>
      </c>
      <c r="C584" s="87">
        <v>11.650470456800001</v>
      </c>
      <c r="D584" s="87">
        <v>1E-4</v>
      </c>
      <c r="E584" s="87">
        <v>1.48448152696</v>
      </c>
      <c r="F584" s="87">
        <v>3.4331465151999998</v>
      </c>
      <c r="G584" s="87">
        <v>39.309485117599998</v>
      </c>
      <c r="H584" s="87">
        <v>4.8110482692699996</v>
      </c>
      <c r="I584" s="87">
        <v>31.099867502799999</v>
      </c>
    </row>
    <row r="585" spans="2:9" ht="12.5" x14ac:dyDescent="0.25">
      <c r="B585"/>
      <c r="C585"/>
      <c r="D585"/>
      <c r="E585"/>
      <c r="F585"/>
      <c r="G585"/>
      <c r="H585"/>
      <c r="I585"/>
    </row>
    <row r="586" spans="2:9" ht="12.5" x14ac:dyDescent="0.25">
      <c r="B586" s="87">
        <v>292</v>
      </c>
      <c r="C586" s="87">
        <v>12.0656613996</v>
      </c>
      <c r="D586" s="87">
        <v>1E-4</v>
      </c>
      <c r="E586" s="87">
        <v>1.53801782477</v>
      </c>
      <c r="F586" s="87">
        <v>3.8632762220600001</v>
      </c>
      <c r="G586" s="87">
        <v>39.952302297000003</v>
      </c>
      <c r="H586" s="87">
        <v>4.8760076363899998</v>
      </c>
      <c r="I586" s="87">
        <v>31.757565180499999</v>
      </c>
    </row>
    <row r="587" spans="2:9" ht="12.5" x14ac:dyDescent="0.25">
      <c r="B587"/>
      <c r="C587"/>
      <c r="D587"/>
      <c r="E587"/>
      <c r="F587"/>
      <c r="G587"/>
      <c r="H587"/>
      <c r="I587"/>
    </row>
    <row r="588" spans="2:9" ht="12.5" x14ac:dyDescent="0.25">
      <c r="B588" s="87">
        <v>293</v>
      </c>
      <c r="C588" s="87">
        <v>11.1388725465</v>
      </c>
      <c r="D588" s="87">
        <v>1E-4</v>
      </c>
      <c r="E588" s="87">
        <v>1.35838601282</v>
      </c>
      <c r="F588" s="87">
        <v>2.9513450899400002</v>
      </c>
      <c r="G588" s="87">
        <v>39.3002065023</v>
      </c>
      <c r="H588" s="87">
        <v>4.8181426525099997</v>
      </c>
      <c r="I588" s="87">
        <v>31.1204198201</v>
      </c>
    </row>
    <row r="589" spans="2:9" ht="12.5" x14ac:dyDescent="0.25">
      <c r="B589"/>
      <c r="C589"/>
      <c r="D589"/>
      <c r="E589"/>
      <c r="F589"/>
      <c r="G589"/>
      <c r="H589"/>
      <c r="I589"/>
    </row>
    <row r="590" spans="2:9" ht="12.5" x14ac:dyDescent="0.25">
      <c r="B590" s="87">
        <v>294</v>
      </c>
      <c r="C590" s="87">
        <v>11.612211196700001</v>
      </c>
      <c r="D590" s="87">
        <v>1E-4</v>
      </c>
      <c r="E590" s="87">
        <v>1.4790103935400001</v>
      </c>
      <c r="F590" s="87">
        <v>3.4397830001799998</v>
      </c>
      <c r="G590" s="87">
        <v>38.937747319499998</v>
      </c>
      <c r="H590" s="87">
        <v>4.7829507191999996</v>
      </c>
      <c r="I590" s="87">
        <v>30.773171107</v>
      </c>
    </row>
    <row r="591" spans="2:9" ht="12.5" x14ac:dyDescent="0.25">
      <c r="B591"/>
      <c r="C591"/>
      <c r="D591"/>
      <c r="E591"/>
      <c r="F591"/>
      <c r="G591"/>
      <c r="H591"/>
      <c r="I591"/>
    </row>
    <row r="592" spans="2:9" ht="12.5" x14ac:dyDescent="0.25">
      <c r="B592" s="87">
        <v>295</v>
      </c>
      <c r="C592" s="87">
        <v>12.407739147099999</v>
      </c>
      <c r="D592" s="87">
        <v>1E-4</v>
      </c>
      <c r="E592" s="87">
        <v>1.6512043553</v>
      </c>
      <c r="F592" s="87">
        <v>4.2505305697800004</v>
      </c>
      <c r="G592" s="87">
        <v>39.539885838799997</v>
      </c>
      <c r="H592" s="87">
        <v>4.8262188434600004</v>
      </c>
      <c r="I592" s="87">
        <v>31.390510559100001</v>
      </c>
    </row>
    <row r="593" spans="2:9" ht="12.5" x14ac:dyDescent="0.25">
      <c r="B593"/>
      <c r="C593"/>
      <c r="D593"/>
      <c r="E593"/>
      <c r="F593"/>
      <c r="G593"/>
      <c r="H593"/>
      <c r="I593"/>
    </row>
    <row r="594" spans="2:9" ht="12.5" x14ac:dyDescent="0.25">
      <c r="B594" s="87">
        <v>296</v>
      </c>
      <c r="C594" s="87">
        <v>11.8364193516</v>
      </c>
      <c r="D594" s="87">
        <v>1E-4</v>
      </c>
      <c r="E594" s="87">
        <v>1.53790598339</v>
      </c>
      <c r="F594" s="87">
        <v>3.69431920205</v>
      </c>
      <c r="G594" s="87">
        <v>38.823373794600002</v>
      </c>
      <c r="H594" s="87">
        <v>4.7533510526000002</v>
      </c>
      <c r="I594" s="87">
        <v>30.689052581799999</v>
      </c>
    </row>
    <row r="595" spans="2:9" ht="12.5" x14ac:dyDescent="0.25">
      <c r="B595"/>
      <c r="C595"/>
      <c r="D595"/>
      <c r="E595"/>
      <c r="F595"/>
      <c r="G595"/>
      <c r="H595"/>
      <c r="I595"/>
    </row>
    <row r="596" spans="2:9" ht="12.5" x14ac:dyDescent="0.25">
      <c r="B596" s="87">
        <v>297</v>
      </c>
      <c r="C596" s="87">
        <v>13.327791983099999</v>
      </c>
      <c r="D596" s="87">
        <v>1E-4</v>
      </c>
      <c r="E596" s="87">
        <v>1.8144398158599999</v>
      </c>
      <c r="F596" s="87">
        <v>5.2007990671700002</v>
      </c>
      <c r="G596" s="87">
        <v>38.151123046899997</v>
      </c>
      <c r="H596" s="87">
        <v>4.7032523949899998</v>
      </c>
      <c r="I596" s="87">
        <v>30.031983693400001</v>
      </c>
    </row>
    <row r="597" spans="2:9" ht="12.5" x14ac:dyDescent="0.25">
      <c r="B597"/>
      <c r="C597"/>
      <c r="D597"/>
      <c r="E597"/>
      <c r="F597"/>
      <c r="G597"/>
      <c r="H597"/>
      <c r="I597"/>
    </row>
    <row r="598" spans="2:9" ht="12.5" x14ac:dyDescent="0.25">
      <c r="B598" s="87">
        <v>298</v>
      </c>
      <c r="C598" s="87">
        <v>11.3789109261</v>
      </c>
      <c r="D598" s="87">
        <v>1E-4</v>
      </c>
      <c r="E598" s="87">
        <v>1.43634687893</v>
      </c>
      <c r="F598" s="87">
        <v>3.2671887374700002</v>
      </c>
      <c r="G598" s="87">
        <v>37.773511250799999</v>
      </c>
      <c r="H598" s="87">
        <v>4.6812527179699996</v>
      </c>
      <c r="I598" s="87">
        <v>29.669674873400002</v>
      </c>
    </row>
    <row r="599" spans="2:9" ht="12.5" x14ac:dyDescent="0.25">
      <c r="B599"/>
      <c r="C599"/>
      <c r="D599"/>
      <c r="E599"/>
      <c r="F599"/>
      <c r="G599"/>
      <c r="H599"/>
      <c r="I599"/>
    </row>
    <row r="600" spans="2:9" ht="12.5" x14ac:dyDescent="0.25">
      <c r="B600" s="87">
        <v>299</v>
      </c>
      <c r="C600" s="87">
        <v>11.518736562400001</v>
      </c>
      <c r="D600" s="87">
        <v>1E-4</v>
      </c>
      <c r="E600" s="87">
        <v>1.47341456913</v>
      </c>
      <c r="F600" s="87">
        <v>3.4222683637400002</v>
      </c>
      <c r="G600" s="87">
        <v>38.231535593700002</v>
      </c>
      <c r="H600" s="87">
        <v>4.7159421443899996</v>
      </c>
      <c r="I600" s="87">
        <v>30.142949422200001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TRMM</vt:lpstr>
      <vt:lpstr>ERA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Roland</cp:lastModifiedBy>
  <dcterms:modified xsi:type="dcterms:W3CDTF">2018-01-14T12:06:41Z</dcterms:modified>
</cp:coreProperties>
</file>