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-clean\thesis\references\"/>
    </mc:Choice>
  </mc:AlternateContent>
  <bookViews>
    <workbookView xWindow="0" yWindow="0" windowWidth="28776" windowHeight="12192" xr2:uid="{00000000-000D-0000-FFFF-FFFF00000000}"/>
  </bookViews>
  <sheets>
    <sheet name="ERA" sheetId="2" r:id="rId1"/>
    <sheet name="TRMM" sheetId="1" r:id="rId2"/>
    <sheet name="History Converter" sheetId="3" r:id="rId3"/>
    <sheet name="ERA-Export" sheetId="4" r:id="rId4"/>
  </sheets>
  <definedNames>
    <definedName name="_xlnm._FilterDatabase" localSheetId="3" hidden="1">'ERA-Export'!$A$36:$CS$94</definedName>
  </definedNames>
  <calcPr calcId="171027"/>
</workbook>
</file>

<file path=xl/calcChain.xml><?xml version="1.0" encoding="utf-8"?>
<calcChain xmlns="http://schemas.openxmlformats.org/spreadsheetml/2006/main">
  <c r="K2" i="3" l="1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BB39" i="4" l="1"/>
  <c r="AZ39" i="4"/>
  <c r="AX39" i="4"/>
  <c r="AV39" i="4"/>
  <c r="AT39" i="4"/>
  <c r="AR39" i="4"/>
  <c r="AP39" i="4"/>
  <c r="AN39" i="4"/>
  <c r="D41" i="4"/>
  <c r="D40" i="4"/>
  <c r="D39" i="4"/>
  <c r="D38" i="4"/>
  <c r="D37" i="4"/>
  <c r="D83" i="2" l="1"/>
  <c r="D84" i="2"/>
  <c r="D85" i="2"/>
  <c r="D86" i="2"/>
  <c r="D87" i="2"/>
  <c r="AJ2" i="3" l="1"/>
  <c r="AI2" i="3"/>
  <c r="AH2" i="3"/>
  <c r="AG2" i="3"/>
  <c r="AF2" i="3" l="1"/>
  <c r="AE2" i="3"/>
  <c r="AD2" i="3"/>
  <c r="AC2" i="3"/>
  <c r="L4" i="3" l="1"/>
  <c r="K4" i="3"/>
  <c r="AB2" i="3" l="1"/>
  <c r="BF69" i="1" l="1"/>
  <c r="BF68" i="1"/>
  <c r="BF67" i="1"/>
  <c r="BF66" i="1"/>
  <c r="BF65" i="1"/>
  <c r="BF64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48" i="1"/>
  <c r="BF47" i="1"/>
  <c r="BF46" i="1"/>
  <c r="BF45" i="1"/>
  <c r="BF43" i="1"/>
  <c r="BF42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96C5FDE4-BB0B-4706-930D-AF457E830E87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37" authorId="0" shapeId="0" xr:uid="{8402C083-AFCA-44B4-9C9E-B399368FEFE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8" authorId="0" shapeId="0" xr:uid="{2FCF5418-4969-44C7-90F9-DD5190E6B80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39" authorId="0" shapeId="0" xr:uid="{69BC682D-91F5-4114-89B0-81CDDA823154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  <author/>
  </authors>
  <commentList>
    <comment ref="AD8" authorId="0" shapeId="0" xr:uid="{04245563-66C7-4799-A8AB-2C9F581BCBBA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Categorical Cross-Entropy</t>
        </r>
      </text>
    </comment>
    <comment ref="AD23" authorId="0" shapeId="0" xr:uid="{099BCCD7-D6E6-48AB-956C-8C77C5ACF99E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Mean-Squared Error</t>
        </r>
      </text>
    </comment>
    <comment ref="BC24" authorId="1" shapeId="0" xr:uid="{00000000-0006-0000-0000-000001000000}">
      <text>
        <r>
          <rPr>
            <sz val="10"/>
            <color rgb="FF000000"/>
            <rFont val="Arial"/>
          </rPr>
          <t>3096128.5</t>
        </r>
      </text>
    </comment>
    <comment ref="BC29" authorId="1" shapeId="0" xr:uid="{00000000-0006-0000-0000-000002000000}">
      <text>
        <r>
          <rPr>
            <sz val="10"/>
            <color rgb="FF000000"/>
            <rFont val="Arial"/>
          </rPr>
          <t>23076862</t>
        </r>
      </text>
    </comment>
    <comment ref="AD32" authorId="0" shapeId="0" xr:uid="{8AC5E70F-1CA9-4F91-A2B2-6194DD965DD1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Mean-Absolute Error</t>
        </r>
      </text>
    </comment>
    <comment ref="BC32" authorId="1" shapeId="0" xr:uid="{00000000-0006-0000-0000-000003000000}">
      <text>
        <r>
          <rPr>
            <sz val="10"/>
            <color rgb="FF000000"/>
            <rFont val="Arial"/>
          </rPr>
          <t>2539.34765625</t>
        </r>
      </text>
    </comment>
    <comment ref="BC35" authorId="1" shapeId="0" xr:uid="{00000000-0006-0000-0000-000004000000}">
      <text>
        <r>
          <rPr>
            <sz val="10"/>
            <color rgb="FF000000"/>
            <rFont val="Arial"/>
          </rPr>
          <t>23208484</t>
        </r>
      </text>
    </comment>
    <comment ref="BC37" authorId="1" shapeId="0" xr:uid="{00000000-0006-0000-0000-000005000000}">
      <text>
        <r>
          <rPr>
            <sz val="10"/>
            <color rgb="FF000000"/>
            <rFont val="Arial"/>
          </rPr>
          <t>14786582</t>
        </r>
      </text>
    </comment>
    <comment ref="BC45" authorId="1" shapeId="0" xr:uid="{00000000-0006-0000-0000-000006000000}">
      <text>
        <r>
          <rPr>
            <sz val="10"/>
            <color rgb="FF000000"/>
            <rFont val="Arial"/>
          </rPr>
          <t>125563664</t>
        </r>
      </text>
    </comment>
    <comment ref="BC46" authorId="1" shapeId="0" xr:uid="{00000000-0006-0000-0000-000007000000}">
      <text>
        <r>
          <rPr>
            <sz val="10"/>
            <color rgb="FF000000"/>
            <rFont val="Arial"/>
          </rPr>
          <t>3610.56640625</t>
        </r>
      </text>
    </comment>
    <comment ref="BC47" authorId="1" shapeId="0" xr:uid="{00000000-0006-0000-0000-000008000000}">
      <text>
        <r>
          <rPr>
            <sz val="10"/>
            <color rgb="FF000000"/>
            <rFont val="Arial"/>
          </rPr>
          <t>1568.184326171875</t>
        </r>
      </text>
    </comment>
    <comment ref="BC48" authorId="1" shapeId="0" xr:uid="{00000000-0006-0000-0000-000009000000}">
      <text>
        <r>
          <rPr>
            <sz val="10"/>
            <color rgb="FF000000"/>
            <rFont val="Arial"/>
          </rPr>
          <t>252.74009704589844</t>
        </r>
      </text>
    </comment>
    <comment ref="BC51" authorId="1" shapeId="0" xr:uid="{00000000-0006-0000-0000-00000A000000}">
      <text>
        <r>
          <rPr>
            <sz val="10"/>
            <color rgb="FF000000"/>
            <rFont val="Arial"/>
          </rPr>
          <t>Test: 6377472512</t>
        </r>
      </text>
    </comment>
    <comment ref="BC52" authorId="1" shapeId="0" xr:uid="{00000000-0006-0000-0000-00000B000000}">
      <text>
        <r>
          <rPr>
            <sz val="10"/>
            <color rgb="FF000000"/>
            <rFont val="Arial"/>
          </rPr>
          <t>Test: 10070966</t>
        </r>
      </text>
    </comment>
    <comment ref="BC53" authorId="1" shapeId="0" xr:uid="{00000000-0006-0000-0000-00000C000000}">
      <text>
        <r>
          <rPr>
            <sz val="10"/>
            <color rgb="FF000000"/>
            <rFont val="Arial"/>
          </rPr>
          <t>Test: 497401921536</t>
        </r>
      </text>
    </comment>
    <comment ref="BC54" authorId="1" shapeId="0" xr:uid="{00000000-0006-0000-0000-00000D000000}">
      <text>
        <r>
          <rPr>
            <sz val="10"/>
            <color rgb="FF000000"/>
            <rFont val="Arial"/>
          </rPr>
          <t>Test: 1038130741248</t>
        </r>
      </text>
    </comment>
    <comment ref="BC55" authorId="1" shapeId="0" xr:uid="{00000000-0006-0000-0000-00000E000000}">
      <text>
        <r>
          <rPr>
            <sz val="10"/>
            <color rgb="FF000000"/>
            <rFont val="Arial"/>
          </rPr>
          <t>Test: 2029649664</t>
        </r>
      </text>
    </comment>
    <comment ref="BC56" authorId="1" shapeId="0" xr:uid="{00000000-0006-0000-0000-00000F000000}">
      <text>
        <r>
          <rPr>
            <sz val="10"/>
            <color rgb="FF000000"/>
            <rFont val="Arial"/>
          </rPr>
          <t>Test: 6317964288</t>
        </r>
      </text>
    </comment>
    <comment ref="BC58" authorId="1" shapeId="0" xr:uid="{00000000-0006-0000-0000-000010000000}">
      <text>
        <r>
          <rPr>
            <sz val="10"/>
            <color rgb="FF000000"/>
            <rFont val="Arial"/>
          </rPr>
          <t>Test: 1208.4833</t>
        </r>
      </text>
    </comment>
    <comment ref="BC59" authorId="1" shapeId="0" xr:uid="{00000000-0006-0000-0000-000011000000}">
      <text>
        <r>
          <rPr>
            <sz val="10"/>
            <color rgb="FF000000"/>
            <rFont val="Arial"/>
          </rPr>
          <t>174077984</t>
        </r>
      </text>
    </comment>
    <comment ref="BC60" authorId="1" shapeId="0" xr:uid="{00000000-0006-0000-0000-000012000000}">
      <text>
        <r>
          <rPr>
            <sz val="10"/>
            <color rgb="FF000000"/>
            <rFont val="Arial"/>
          </rPr>
          <t>4325558784</t>
        </r>
      </text>
    </comment>
    <comment ref="BC74" authorId="0" shapeId="0" xr:uid="{8EC18788-E061-42B7-B4EE-19CEBD0542EC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116.43476104736328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Roland</author>
  </authors>
  <commentList>
    <comment ref="X6" authorId="0" shapeId="0" xr:uid="{B170D098-F08D-45C2-823A-C33E19B52145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Up to E4, the convolutional part of ConvLSTM2D was defined under convolutional layers (dropout etc.)</t>
        </r>
      </text>
    </comment>
    <comment ref="BN77" authorId="0" shapeId="0" xr:uid="{744D6E5C-ACEF-4189-9B65-363B9EFD4083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[40.252475669167261, 40.252464225075464, 5.4999999739907004]
[[ 10.45034409]
...
 [ 10.45034409]]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8" authorId="0" shapeId="0" xr:uid="{0CA7A90B-8D66-48AD-B31D-C5011D54E8F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[41.453160025856711, 41.447800376198508, 5.5540398511019617]
 [[ 9.40556049]
...
  [ 9.40556049]] 
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  <comment ref="BN79" authorId="0" shapeId="0" xr:uid="{AE01DADB-3F8A-4BE6-B30F-D921BCB5E0B6}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Test: [1104480400.2909091, 1104480400.2909091, 18497.471803977274]
 [[  -1266.56677246]
 [ -30130.93554688]
 [  -6011.99023438]
 [-121850.328125  ]
 [   8530.79101562]
...
 [  40637.8125    ]
 [  -9816.19238281]
 [ -14704.89160156]
 [  13691.46289062]
 [   9091.09765625]
 [ 208706.828125  ]
 [   2656.84155273]
 [   2223.11694336]
 [ -17958.421875  ]
 [   -869.82061768]
 [  -5220.45800781]
 [-109500.015625  ]
 [  33711.01171875]
 [  25597.59960938]
 [  33355.83203125]
 [  -7155.88916016]
 [   2380.34936523]]
 [ 0  1  2  3  4  5  6  7  8  9 10 11 12 13 14 15 16 17 18 19 20 21  0  1  2
  3  4  5  6  7  8  9 10 11 12 13 14 15 16 17 18 19 20 21  0  1  2  3  4  5
  6  7  8  9 10 11 12 13 14 15 16 17 18 19 20 21  0  1  2  3  4  5  6  7  8
  9 10 11 12 13 14 15 16 17 18 19 20 21  0  1  2  3  4  5  6  7  8  9 10 11
 12 13 14 15 16 17 18 19 20 21]</t>
        </r>
      </text>
    </comment>
  </commentList>
</comments>
</file>

<file path=xl/sharedStrings.xml><?xml version="1.0" encoding="utf-8"?>
<sst xmlns="http://schemas.openxmlformats.org/spreadsheetml/2006/main" count="6994" uniqueCount="530">
  <si>
    <t>Experiments using the TRMM dataset</t>
  </si>
  <si>
    <t>training history (epochs)</t>
  </si>
  <si>
    <t>ID</t>
  </si>
  <si>
    <t>log</t>
  </si>
  <si>
    <t>version</t>
  </si>
  <si>
    <t>onset</t>
  </si>
  <si>
    <t>validation</t>
  </si>
  <si>
    <t>epochs</t>
  </si>
  <si>
    <t>batch size</t>
  </si>
  <si>
    <t>stateful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</si>
  <si>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</si>
  <si>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</si>
  <si>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</si>
  <si>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</si>
  <si>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</si>
  <si>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</si>
  <si>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</si>
  <si>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</si>
  <si>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</si>
  <si>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comment</t>
  </si>
  <si>
    <t>evaluation (logs)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</si>
  <si>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</si>
  <si>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</si>
  <si>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</si>
  <si>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</si>
  <si>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</si>
  <si>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</si>
  <si>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</si>
  <si>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</si>
  <si>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</si>
  <si>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</si>
  <si>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</si>
  <si>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</si>
  <si>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</si>
  <si>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latest</t>
  </si>
  <si>
    <t>best</t>
  </si>
  <si>
    <t>Local</t>
  </si>
  <si>
    <t>-</t>
  </si>
  <si>
    <t>T2</t>
  </si>
  <si>
    <t>FINISHED</t>
  </si>
  <si>
    <t>diverging up to a maximum of validation error (similar to random predictions)</t>
  </si>
  <si>
    <t>DEFAULT</t>
  </si>
  <si>
    <t>T3</t>
  </si>
  <si>
    <t>v1</t>
  </si>
  <si>
    <t>random</t>
  </si>
  <si>
    <t>F</t>
  </si>
  <si>
    <t>relu</t>
  </si>
  <si>
    <t>(7, 5, 3)</t>
  </si>
  <si>
    <t>(32, 16, 8)</t>
  </si>
  <si>
    <t>(0, 0, 0, 4)</t>
  </si>
  <si>
    <t>None</t>
  </si>
  <si>
    <t>hard_sigmoid</t>
  </si>
  <si>
    <t>RMSprop</t>
  </si>
  <si>
    <t>T</t>
  </si>
  <si>
    <t>MSE</t>
  </si>
  <si>
    <t>Kraken</t>
  </si>
  <si>
    <t>02</t>
  </si>
  <si>
    <t>losses NaN even during the first epoch of training</t>
  </si>
  <si>
    <t>Adam</t>
  </si>
  <si>
    <t>SGD</t>
  </si>
  <si>
    <t>diverges to NaN</t>
  </si>
  <si>
    <t>MAE</t>
  </si>
  <si>
    <t>(64, 32, 16)</t>
  </si>
  <si>
    <t>(6, 5, 4)</t>
  </si>
  <si>
    <t>(16, 16, 16)</t>
  </si>
  <si>
    <t>(3, 5, 7)</t>
  </si>
  <si>
    <t>(8, 16, 32)</t>
  </si>
  <si>
    <t>(4, 5, 6)</t>
  </si>
  <si>
    <t>(2, 2, 2, 0)</t>
  </si>
  <si>
    <t>(0, 2, 0, 2)</t>
  </si>
  <si>
    <t>tanh</t>
  </si>
  <si>
    <t>duplicate, modify and run again</t>
  </si>
  <si>
    <t>(0, 0, 0, 3)</t>
  </si>
  <si>
    <t>03</t>
  </si>
  <si>
    <t>(6, 4, 2)</t>
  </si>
  <si>
    <t>(16, 8, 4)</t>
  </si>
  <si>
    <t>T4</t>
  </si>
  <si>
    <t>[7, 5, 3]</t>
  </si>
  <si>
    <t>[16, 8, 4]</t>
  </si>
  <si>
    <t>[0, 0, 0, 4]</t>
  </si>
  <si>
    <t>[1024, 512, 256]</t>
  </si>
  <si>
    <t>01</t>
  </si>
  <si>
    <t>[8, 4]</t>
  </si>
  <si>
    <t>[32, 16]</t>
  </si>
  <si>
    <t>[3, 3, 0]</t>
  </si>
  <si>
    <t>[512, 256]</t>
  </si>
  <si>
    <t>[8, 6, 4]</t>
  </si>
  <si>
    <t>[1024, 512, 256, 128]</t>
  </si>
  <si>
    <t>[9, 5]</t>
  </si>
  <si>
    <t>[16, 8]</t>
  </si>
  <si>
    <t>started again on slow node for 300 epochs</t>
  </si>
  <si>
    <t>04</t>
  </si>
  <si>
    <t>2013-14</t>
  </si>
  <si>
    <t>L2 (0.01)</t>
  </si>
  <si>
    <t>06</t>
  </si>
  <si>
    <t>07</t>
  </si>
  <si>
    <t>0.01 - 0.0001</t>
  </si>
  <si>
    <t>(0.1, 5, 0.0001)</t>
  </si>
  <si>
    <t>not converging any further</t>
  </si>
  <si>
    <t>08</t>
  </si>
  <si>
    <t>validation loss plateaued at 7.50 days MAE, out of time</t>
  </si>
  <si>
    <t>L2 (0.005)</t>
  </si>
  <si>
    <t>diverging, out of time</t>
  </si>
  <si>
    <t>09</t>
  </si>
  <si>
    <t>L2 (0.02)</t>
  </si>
  <si>
    <t>diverging</t>
  </si>
  <si>
    <t>10</t>
  </si>
  <si>
    <t>MAE goes down to 7.41 at the minimum, loss doesn't converge</t>
  </si>
  <si>
    <t>MAE down to 7.47 at the minimum, loss doesn't converge</t>
  </si>
  <si>
    <t>MAE down to 7.5 at the minimum, loss doesn't converge</t>
  </si>
  <si>
    <t>11</t>
  </si>
  <si>
    <t>0.1 - 0.0001</t>
  </si>
  <si>
    <t>12</t>
  </si>
  <si>
    <t>(0.1, 10, 0.0001)</t>
  </si>
  <si>
    <t>L2 (0.1)</t>
  </si>
  <si>
    <t>L2 (0.2)</t>
  </si>
  <si>
    <t>T5</t>
  </si>
  <si>
    <t>v2 (obj)</t>
  </si>
  <si>
    <t>SKIPPED</t>
  </si>
  <si>
    <t>Out of time</t>
  </si>
  <si>
    <t>Plateaus at ~2.5 MAE, training loss might go down further</t>
  </si>
  <si>
    <t>Plateaus at ~2.5 MAE, doesn't converge further</t>
  </si>
  <si>
    <t>T6</t>
  </si>
  <si>
    <t>Experiments using the ERA Dataset</t>
  </si>
  <si>
    <t>evaluation (log)</t>
  </si>
  <si>
    <t>E1</t>
  </si>
  <si>
    <t>[2, 2, 2, 0]</t>
  </si>
  <si>
    <t>L2(0.02)</t>
  </si>
  <si>
    <t>0.01-0.0001</t>
  </si>
  <si>
    <t>[0, 0, 3, 0]</t>
  </si>
  <si>
    <t>[0, 2, 2, 0]</t>
  </si>
  <si>
    <t>L2(0.01)</t>
  </si>
  <si>
    <t>[32, 16, 8]</t>
  </si>
  <si>
    <t>[1024, 512, 512, 256]</t>
  </si>
  <si>
    <t>1-0.00001</t>
  </si>
  <si>
    <t>0.1-0.0001</t>
  </si>
  <si>
    <t>L2(0.05)</t>
  </si>
  <si>
    <t>L2(0.03)</t>
  </si>
  <si>
    <t>05</t>
  </si>
  <si>
    <t>L2(0.1)</t>
  </si>
  <si>
    <t>E2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</si>
  <si>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</si>
  <si>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</si>
  <si>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</si>
  <si>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</si>
  <si>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Only ran for 30 epochs, converges badly (always around ~70)</t>
  </si>
  <si>
    <t>E4</t>
  </si>
  <si>
    <t>CANCELLED</t>
  </si>
  <si>
    <t>env</t>
  </si>
  <si>
    <t>CCE</t>
  </si>
  <si>
    <t>val_loss plateaus at 8.0 MAE</t>
  </si>
  <si>
    <t>128 layers</t>
  </si>
  <si>
    <t>configs = [</t>
  </si>
  <si>
    <t xml:space="preserve">    { 'batch_size': 169, 'dropout': 0.4, 'dropout_recurrent': 0.4, 'epochs': 500 },</t>
  </si>
  <si>
    <t xml:space="preserve">    { 'batch_size': 169, 'dropout': 0.5, 'dropout_recurrent': 0.5, 'epochs': 500 },</t>
  </si>
  <si>
    <t xml:space="preserve">    { 'batch_size': 169, 'dropout': 0.6, 'dropout_recurrent': 0.6, 'epochs': 500 },</t>
  </si>
  <si>
    <t xml:space="preserve">    { 'batch_size': 169, 'dropout': 0.7, 'dropout_recurrent': 0.7, 'epochs': 500 },</t>
  </si>
  <si>
    <t xml:space="preserve">    { 'batch_size': 169, 'dropout': 0.8, 'dropout_recurrent': 0.8, 'epochs': 500 },</t>
  </si>
  <si>
    <t xml:space="preserve">    { 'batch_size': 169, 'dropout': 0.4, 'dropout_recurrent': 0.4, 'epochs': 500, 'optimizer': 'sgd' },</t>
  </si>
  <si>
    <t xml:space="preserve">    { 'batch_size': 169, 'dropout': 0.5, 'dropout_recurrent': 0.5, 'epochs': 500, 'optimizer': 'sgd' },</t>
  </si>
  <si>
    <t xml:space="preserve">    { 'batch_size': 169, 'dropout': 0.6, 'dropout_recurrent': 0.6, 'epochs': 500, 'optimizer': 'sgd' },</t>
  </si>
  <si>
    <t xml:space="preserve">    { 'batch_size': 169, 'dropout': 0.7, 'dropout_recurrent': 0.7, 'epochs': 500, 'optimizer': 'sgd' },</t>
  </si>
  <si>
    <t xml:space="preserve">    { 'batch_size': 169, 'dropout': 0.8, 'dropout_recurrent': 0.8, 'epochs': 500, 'optimizer': 'sgd' },</t>
  </si>
  <si>
    <t xml:space="preserve">    { 'batch_size': 100, 'dropout': 0.7, 'dropout_recurrent': 0.5, 'epochs': 500 },</t>
  </si>
  <si>
    <t xml:space="preserve">    { 'batch_size': 169, 'dropout': 0.5, 'dropout_recurrent': 0.5, 'epochs': 500, 'nodes_lstm': 512, 'nodes_dense': 256 },</t>
  </si>
  <si>
    <t xml:space="preserve">    { 'batch_size': 512, 'dropout': 0.5, 'dropout_recurrent': 0.5, 'epochs': 5000, 'nodes_lstm': 512, 'nodes_dense': 256 },</t>
  </si>
  <si>
    <t>]</t>
  </si>
  <si>
    <t>256 layers</t>
  </si>
  <si>
    <t>PS</t>
  </si>
  <si>
    <t>v2 (obi)</t>
  </si>
  <si>
    <t>2010-12</t>
  </si>
  <si>
    <t>[3, 3, 3]</t>
  </si>
  <si>
    <t>[30, 30, 30]</t>
  </si>
  <si>
    <t>[0, 0, 0]</t>
  </si>
  <si>
    <t>[30, 30, 30, 30]</t>
  </si>
  <si>
    <t>[0.3, 0.3, 0.3, 0.3]</t>
  </si>
  <si>
    <t>[0, 0, 0, 0, 2]</t>
  </si>
  <si>
    <t>[0, 0, 0, 2]</t>
  </si>
  <si>
    <t>relu / hard_sigmoid</t>
  </si>
  <si>
    <t>[1024, 1024, 1024]</t>
  </si>
  <si>
    <t>recurrent layers (ConvLSTM2D)</t>
  </si>
  <si>
    <t>(0.5, 50, 0.0001)</t>
  </si>
  <si>
    <t>21 (offset 0)</t>
  </si>
  <si>
    <t>[0.4, 0.4, 0.4]</t>
  </si>
  <si>
    <t>[0.3, 0.3, 0.3]</t>
  </si>
  <si>
    <t>recurrent dropout</t>
  </si>
  <si>
    <t>[0.2, 0.2, 0.2]</t>
  </si>
  <si>
    <t>convolutional layers (ConvLSTM2D up to E4, Conv2D for E4+)</t>
  </si>
  <si>
    <t>(0.1, 20, 0.0001)</t>
  </si>
  <si>
    <t>[32, 32, 32, 32]</t>
  </si>
  <si>
    <t>[3, 3, 3, 3]</t>
  </si>
  <si>
    <t>[0, 0, 0, 0.4]</t>
  </si>
  <si>
    <t>[0, 0, 0, 0, 4]</t>
  </si>
  <si>
    <t>[0.1, 0.1, 0.1]</t>
  </si>
  <si>
    <t>[0, 0, 0.3]</t>
  </si>
  <si>
    <t>[32, 32, 32]</t>
  </si>
  <si>
    <t>(0.5, 15, 0.0001)</t>
  </si>
  <si>
    <t>[0.3, 0.3]</t>
  </si>
  <si>
    <t>[30, 30]</t>
  </si>
  <si>
    <t>[3, 3]</t>
  </si>
  <si>
    <t>[0, 0, 2]</t>
  </si>
  <si>
    <t>[8, 8, 8]</t>
  </si>
  <si>
    <t>[0.2, 0.2]</t>
  </si>
  <si>
    <t>[16, 16, 16]</t>
  </si>
  <si>
    <t>[12, 12, 12, 12]</t>
  </si>
  <si>
    <t>[0.3, 0.3, 0.3, 0.3, 0.3]</t>
  </si>
  <si>
    <t>[0.2, 0.2, 0.2, 0.2, 0.2]</t>
  </si>
  <si>
    <t>[3, 3, 3, 3, 3]</t>
  </si>
  <si>
    <t>[16, 16, 16, 16, 16]</t>
  </si>
  <si>
    <t>[0.5, 0.5, 0.5]</t>
  </si>
  <si>
    <t>[3]</t>
  </si>
  <si>
    <t>[16]</t>
  </si>
  <si>
    <t>[0.3]</t>
  </si>
  <si>
    <t>[0, 2]</t>
  </si>
  <si>
    <t>[1024, 1024]</t>
  </si>
  <si>
    <t>[0.5, 0.5]</t>
  </si>
  <si>
    <t>[16, 16]</t>
  </si>
  <si>
    <t>(0.1, 25, 0.0001)</t>
  </si>
  <si>
    <t>Plateau at 5.5 MAE validation</t>
  </si>
  <si>
    <t>Plateaus at ~5.5 MAE validation</t>
  </si>
  <si>
    <t>Val MAE plateaus at ~2.0</t>
  </si>
  <si>
    <t>val MAE plateaus at ~4.70, stays at ~70 from the beginning</t>
  </si>
  <si>
    <t>NaN</t>
  </si>
  <si>
    <t>L2(0.001)</t>
  </si>
  <si>
    <t>tanh / hard_sigmoid</t>
  </si>
  <si>
    <t>Test: [22.260951683738014, 19.322672098333186, 3.5672731356187302]</t>
  </si>
  <si>
    <t>Dev: [20.305551586729109, 17.367271712332062, 3.4757490736065488]</t>
  </si>
  <si>
    <t>[]</t>
  </si>
  <si>
    <t>[0.4, 0.4, 0.4, 0.4]</t>
  </si>
  <si>
    <t>L2(0.002)</t>
  </si>
  <si>
    <t>(0.1, 50, 0.0001)</t>
  </si>
  <si>
    <t>It can learn!! New default</t>
  </si>
  <si>
    <t>Test: [25.686374733664774, 17.755638191916727, 3.461449042233554]</t>
  </si>
  <si>
    <t>Dev: [40.128367395112008, 32.197634610262782, 4.5268732417713515]</t>
  </si>
  <si>
    <t>[2]</t>
  </si>
  <si>
    <t>[32, 32]</t>
  </si>
  <si>
    <t>L2(0.0005)</t>
  </si>
  <si>
    <t>[0.4, 0.4]</t>
  </si>
  <si>
    <t>features</t>
  </si>
  <si>
    <t>msl/r/t/u700/v700</t>
  </si>
  <si>
    <t>30 (offset 0)</t>
  </si>
  <si>
    <t>examples / year</t>
  </si>
  <si>
    <t>22 (offset 0)</t>
  </si>
  <si>
    <t>8 (offset 0)</t>
  </si>
  <si>
    <t>[20, 20]</t>
  </si>
  <si>
    <t>[20, 20, 20]</t>
  </si>
  <si>
    <t>Dev (latest): [31.344270028008356, 14.956455506218804, 3.219353723526001]</t>
  </si>
  <si>
    <t>Dev (latest): [66.14790776570638, 64.09196361965603, 6.765512307484944]</t>
  </si>
  <si>
    <t>Test (latest): [32.237152099609375, 15.849339485168457, 3.5692782402038574]</t>
  </si>
  <si>
    <t>Train (best): [19.83282034268943, 2.9597996675839986, 1.3668951383201025]</t>
  </si>
  <si>
    <t>Dev (best): [24.277177556355795, 7.404155482186211, 2.2967209339141847]</t>
  </si>
  <si>
    <t>Test (best): [47.48396682739258, 30.610942840576172, 4.042585372924805]</t>
  </si>
  <si>
    <t>[0.6, 0.6]</t>
  </si>
  <si>
    <t>[2048, 1024, 512]</t>
  </si>
  <si>
    <t>msl/r/t/u700/v700/u200</t>
  </si>
  <si>
    <t>[0.6, 0.6, 0.6]</t>
  </si>
  <si>
    <t>msl/r/t</t>
  </si>
  <si>
    <t>[0.7, 0.7, 0.7]</t>
  </si>
  <si>
    <t>[0.7, 0.7]</t>
  </si>
  <si>
    <t>Dev (latest): [61.26092380947537, 50.95314818488227, 5.293516397476196]</t>
  </si>
  <si>
    <t>Dev (latest): [143.6649637858073, 139.22253740098742, 10.000413428412543]</t>
  </si>
  <si>
    <t>Test (latest): [146.0657958984375, 141.6233673095703, 11.515382766723633]</t>
  </si>
  <si>
    <t>Dev (best): [82.70379469129774, 77.46849488152398, 7.304916996426052]</t>
  </si>
  <si>
    <t>Test (best): [51.770050048828125, 46.534751892089844, 6.515777587890625]</t>
  </si>
  <si>
    <t>Dev (latest): [24.59597702026367, 21.11606767442491, 3.8444481531778973]</t>
  </si>
  <si>
    <t xml:space="preserve">Test (latest): [27.416759490966797, 23.93684959411621, 4.249974250793457] </t>
  </si>
  <si>
    <t>Train (best): [5.330593439327774, 1.8620260815466605, 1.0878556795017693]</t>
  </si>
  <si>
    <t xml:space="preserve">Dev (best): [18.090806749131943, 14.622238625420465, 3.226980781555176] </t>
  </si>
  <si>
    <t>Test (best): [22.603029251098633, 19.13446044921875, 4.13339376449585]</t>
  </si>
  <si>
    <t>Dev (latest): [31.20283160739475, 26.07829195658366, 4.152118068271213]</t>
  </si>
  <si>
    <t>Test (latest): [27.5379581451416, 22.41341781616211, 4.227320194244385]</t>
  </si>
  <si>
    <t>Train (best): [14.655601456344769, 4.266384586211173, 1.6766135533650717]</t>
  </si>
  <si>
    <t>Dev (best): [26.439591047498915, 16.050372250874837, 3.3898797088199193]</t>
  </si>
  <si>
    <t>Test (best): [48.83556365966797, 38.44634246826172, 4.999963283538818]</t>
  </si>
  <si>
    <t>Dev (latest): [26.410358513726127, 14.76285343170166, 3.3248861365848117]</t>
  </si>
  <si>
    <t>Test (latest): [19.488269805908203, 7.840766906738281, 2.612248420715332]</t>
  </si>
  <si>
    <t>Train (best): [13.730196222694971, 5.166321516549716, 1.8781819333312333]</t>
  </si>
  <si>
    <t>Dev (best): [17.38448927137587, 8.820614687601726, 2.4416068500942654]</t>
  </si>
  <si>
    <t>Test (best): [24.750226974487305, 16.18635368347168, 3.6199543476104736]</t>
  </si>
  <si>
    <t>Test (best): [52.11539077758789, 41.145084381103516, 5.296919822692871]</t>
  </si>
  <si>
    <t>Dev (best): [25.637808100382486, 14.667501428392198, 3.094032467736138]</t>
  </si>
  <si>
    <t>Train (best): [41.024783850228914, 30.05447786392704, 4.245522308349609]</t>
  </si>
  <si>
    <t>Test (latest): [50.3903923034668, 42.27324295043945, 5.891190528869629]</t>
  </si>
  <si>
    <t>Dev (latest): [34.46923175387912, 26.352080493503145, 4.275377792782254]</t>
  </si>
  <si>
    <t>[12, 12]</t>
  </si>
  <si>
    <t>Dev (latest): [24.27314813401964, 18.937737199995254, 3.6757369465298124]</t>
  </si>
  <si>
    <t>Test (latest): [20.92529296875, 15.589883804321289, 3.37365460395813]</t>
  </si>
  <si>
    <t>Train (best): [33.0664711470245, 21.79325670689665, 4.297592573268439]</t>
  </si>
  <si>
    <t>Dev (best): [18.18686188591851, 6.913646798663669, 2.0293827639685738]</t>
  </si>
  <si>
    <t>Test (best): [53.503204345703125, 42.22998809814453, 5.650608062744141]</t>
  </si>
  <si>
    <t>0.01-0.00001</t>
  </si>
  <si>
    <t>(0.1, 50, 0.00001)</t>
  </si>
  <si>
    <t>25 (offset 5)</t>
  </si>
  <si>
    <t>[10, 10]</t>
  </si>
  <si>
    <t>[0.0, 0.3]</t>
  </si>
  <si>
    <t>Test (best): [22.7315731048584, 16.88556480407715, 3.6643853187561035]</t>
  </si>
  <si>
    <t>Dev (best): [10.245741945902507, 4.39973511060079, 1.7836728986104329]</t>
  </si>
  <si>
    <t>Train (best): [8.997393481346869, 3.1513869052548564, 1.4201014266475553]</t>
  </si>
  <si>
    <t>Test (latest): [30.431549072265625, 26.828845977783203, 4.66054630279541]</t>
  </si>
  <si>
    <t>Dev (latest): [17.454069550832113, 13.8513662815094, 3.31748131275177]</t>
  </si>
  <si>
    <t>[0.8, 0.8]</t>
  </si>
  <si>
    <t>Test (best): [32.066612243652344, 29.3525390625, 5.183149814605713]</t>
  </si>
  <si>
    <t>Dev (best): [16.401197598775227, 13.687125434875488, 3.2117141596476237]</t>
  </si>
  <si>
    <t>Train (best): [5.650253404186618, 2.9361810825717063, 1.4585229030732185]</t>
  </si>
  <si>
    <t>Test (latest): [27.775493621826172, 25.533248901367188, 4.918475151062012]</t>
  </si>
  <si>
    <t>Dev (latest): [18.4756298828125, 16.233385848999024, 3.5486244678497316]</t>
  </si>
  <si>
    <t>L2(0.003)</t>
  </si>
  <si>
    <t>Test (best): [56.15003967285156, 44.61039352416992, 6.241891384124756]</t>
  </si>
  <si>
    <t>Dev (best): [20.019540608723958, 8.479891325632732, 2.355828266143799]</t>
  </si>
  <si>
    <t>Train (best): [20.376040895523563, 8.836391158565398, 2.3556340869780508]</t>
  </si>
  <si>
    <t>Test (latest): [139.3049774169922, 132.91250610351562, 10.249346733093262]</t>
  </si>
  <si>
    <t>Dev (latest): [71.29788481394449, 64.9054173151652, 7.2213448174794515]</t>
  </si>
  <si>
    <t>Worst overfitting yet</t>
  </si>
  <si>
    <t>Test (best): [33.93856137593587, 22.77550900777181, 4.150303014119467]</t>
  </si>
  <si>
    <t>Dev (best): [87.62926483154297, 76.46620585123698, 6.895034726460775]</t>
  </si>
  <si>
    <t>Train (best): [23.77391071084105, 12.610860358344183, 2.8391745649738076]</t>
  </si>
  <si>
    <t>Test (latest): [22.053534444173177, 16.285640970865884, 3.470492696762085]</t>
  </si>
  <si>
    <t>Dev (latest): [114.72715199788412, 108.95925903320312, 8.529870414733887]</t>
  </si>
  <si>
    <t>30 (offset 1)</t>
  </si>
  <si>
    <t>L2(0.0015)</t>
  </si>
  <si>
    <t>[0.0, 0.0]</t>
  </si>
  <si>
    <t>[0.75, 0.75]</t>
  </si>
  <si>
    <t>L2(0.00075)</t>
  </si>
  <si>
    <t>v2 (imd)</t>
  </si>
  <si>
    <t>Based on the amount of daily rainfall during March-May for the years 1998-2017</t>
  </si>
  <si>
    <t>Based on various features from March-May for the years 1979-2017</t>
  </si>
  <si>
    <t>Test (best): [31.373839060465496, 19.252121035257975, 3.752323547999064]</t>
  </si>
  <si>
    <t>[78.0773712158203, 65.95565605163574, 6.152719148000082]</t>
  </si>
  <si>
    <t>Test (latest): [19.35549659729004, 15.512385908762614, 3.253298346201579]</t>
  </si>
  <si>
    <t>Dev (latest): [91.59473978678385, 87.75162938435872, 7.317975234985352]</t>
  </si>
  <si>
    <t>Test (best): [30.091705513000488, 23.150898234049478, 4.027922550837199]</t>
  </si>
  <si>
    <t>Dev (best): [69.56871643066407, 62.62790692647298, 5.876791445414225]</t>
  </si>
  <si>
    <t>Train (best): [10.101353468718353, 3.160545767089467, 1.4965020141483825]</t>
  </si>
  <si>
    <t>Train (best): [15.374211525622709, 3.2524942350976263, 1.4963314006358017]</t>
  </si>
  <si>
    <t>Test (latest): [26.425635019938152, 22.137084643046062, 3.5656928698221844]</t>
  </si>
  <si>
    <t>Dev (latest): [78.3216677347819, 74.03311882019042, 6.0376311302185055]</t>
  </si>
  <si>
    <t>2006-09</t>
  </si>
  <si>
    <t>Test (best): [28.168133036295572, 15.933429590861003, 3.368507448832194]</t>
  </si>
  <si>
    <t>Dev (best): [49.63622258504232, 37.40151964823405, 4.972270838419596]</t>
  </si>
  <si>
    <t>Train (best): [17.96130901854715, 5.726603670473452, 1.948708591343444]</t>
  </si>
  <si>
    <t>Test (latest): [43.65943501790365, 18.62819922765096, 3.259325385093689]</t>
  </si>
  <si>
    <t>Dev (latest): [76.41709696451822, 51.38586273193359, 5.483449172973633]</t>
  </si>
  <si>
    <t>Train (latest): [25.7581839290666, 0.7269490465705777, 0.6871059523688422]</t>
  </si>
  <si>
    <t>test</t>
  </si>
  <si>
    <t>2015-17</t>
  </si>
  <si>
    <t>2013-17</t>
  </si>
  <si>
    <t>2010-17</t>
  </si>
  <si>
    <t>80/90/00/10/16</t>
  </si>
  <si>
    <t>85/95/03/04/05/14/15/17</t>
  </si>
  <si>
    <t>(0.1, 25, 0.00001)</t>
  </si>
  <si>
    <t>Test (best): [38.77861696879069, 30.792972564697266, 4.537237008412679]</t>
  </si>
  <si>
    <t>Dev (best): [29.631795603434245, 21.646149527231852, 3.811423899332682]</t>
  </si>
  <si>
    <t>Train (best): [20.995359068650465, 13.009713637523163, 3.438919788751847]</t>
  </si>
  <si>
    <t>Test (latest): [32.048597208658855, 26.5790771484375, 4.46750119527181]</t>
  </si>
  <si>
    <t>Dev (latest): [49.41960101445516, 43.95008104642232, 4.674905927975972]</t>
  </si>
  <si>
    <t>Train (latest): [5.584176193139492, 0.11465372160459177, 0.2601024370927077]</t>
  </si>
  <si>
    <t>Test (best): [23.43333320617676, 14.54652156829834, 2.9960108598073325]</t>
  </si>
  <si>
    <t>Dev (best): [34.98718556722005, 26.10037457784017, 4.09743860244751]</t>
  </si>
  <si>
    <t>Train (best): [11.623663408328325, 2.7368518364735137, 1.3103245415748694]</t>
  </si>
  <si>
    <t xml:space="preserve">Test (latest): [13.985208066304525, 8.728964153925578, 2.406672994295756] </t>
  </si>
  <si>
    <t>Dev (latest): [38.4584375, 33.202195485432945, 4.5213967768351235]</t>
  </si>
  <si>
    <t>Train (latest): [5.491361989730444, 0.23511805049119852, 0.384733351224508]</t>
  </si>
  <si>
    <t>Test (best): [24.964370346069337, 16.22212397257487, 3.304798730214437]</t>
  </si>
  <si>
    <t>Dev (best): [55.27634521484375, 46.53410349527995, 5.512078844706218]</t>
  </si>
  <si>
    <t>Train (best): [19.636342552380682, 10.894096247355144, 2.5961082262870594]</t>
  </si>
  <si>
    <t>Test (latest): [15.176942125956218, 7.7878289222717285, 2.2909916718800862]</t>
  </si>
  <si>
    <t>Dev (latest): [97.77608089447021, 90.38697153727213, 6.828021697998047]</t>
  </si>
  <si>
    <t>Train (latest): [7.603432704240848, 0.2143198535228387, 0.36248847704667314]</t>
  </si>
  <si>
    <t>Test (best): [25.90259780883789, 22.13224442799886, 3.7566543261210126]</t>
  </si>
  <si>
    <t>Dev (best): [41.897965799967444, 38.12761301676432, 5.12004088083903]</t>
  </si>
  <si>
    <t>Train (best): [16.00628135876778, 12.235927748068786, 2.9259259126125237]</t>
  </si>
  <si>
    <t>Test (latest): [12.994757334391275, 11.141922203699748, 2.7192427078882853]</t>
  </si>
  <si>
    <t>Dev (latest): [49.74353474934896, 47.890699768066405, 5.821451365152995]</t>
  </si>
  <si>
    <t>Train (latest): [5.364369847224309, 3.511534663958427, 1.7000275391798754]</t>
  </si>
  <si>
    <t>Test (best): [72.00951207478842, 23.85658899943034, 4.139541784922282]</t>
  </si>
  <si>
    <t>Dev (best): [97.12460556030274, 48.971676686604816, 5.615974156061808]</t>
  </si>
  <si>
    <t>Train (best): [60.51284772432768, 12.359923631716997, 2.7790901636466003]</t>
  </si>
  <si>
    <t>Test (latest): [52.82428563435872, 42.01667054494222, 4.540424569447835]</t>
  </si>
  <si>
    <t>Dev (latest): [127.17349698384602, 116.36588340123494, 7.977215951283773]</t>
  </si>
  <si>
    <t>Train (latest): [34.121116735996345, 23.31350117463332, 3.6719049918345914]</t>
  </si>
  <si>
    <t>final activation</t>
  </si>
  <si>
    <t>linear</t>
  </si>
  <si>
    <t>[0.75, 0.75, 0.75]</t>
  </si>
  <si>
    <t>RUNNING</t>
  </si>
  <si>
    <t>Test (best): [38.739454905192055, 15.429608027140299, 3.0575915336608888]</t>
  </si>
  <si>
    <t xml:space="preserve">Dev (best): [61.371301066080726, 38.06145446777344, 4.916397933959961] </t>
  </si>
  <si>
    <t>Train (best): [29.85334650675456, 6.543500056633582, 2.21181161464789]</t>
  </si>
  <si>
    <t>Test (latest): [15.046839586893718, 8.712482333183289, 2.137356964747111]</t>
  </si>
  <si>
    <t>Dev (latest): [70.99265106201172, 64.6582881673177, 6.117006308237712]</t>
  </si>
  <si>
    <t>Train (latest): [6.6629690561539086, 0.32861200823233677, 0.4393713524708381]</t>
  </si>
  <si>
    <t>Test (best): [40.36489639282227, 29.535528564453124, 4.119851040840149]</t>
  </si>
  <si>
    <t>Dev (best): [62.27718193054199, 51.44781374613444, 5.4763519636789955]</t>
  </si>
  <si>
    <t>Train (best): [21.441149295904697, 10.611781782981677, 2.6837717915192627]</t>
  </si>
  <si>
    <t>Test (latest): [32.79145545959473, 26.28494021097819, 3.679505777359009]</t>
  </si>
  <si>
    <t>Dev (latest): [72.81233194986979, 66.30581359863281, 5.895244967142741]</t>
  </si>
  <si>
    <t>Train (latest): [9.013380517715063, 2.5068660243963583, 1.3947201947371164]</t>
  </si>
  <si>
    <t>Test (best): [19.317759386698405, 12.883893585205078, 2.8092082659403483]</t>
  </si>
  <si>
    <t>Dev (best): [56.683523966471355, 50.249657999674476, 5.307646865844727]</t>
  </si>
  <si>
    <t>Train (best): [11.019151932153946, 4.585285338377341, 1.7843499758304693]</t>
  </si>
  <si>
    <t>Test (latest): [16.77401065826416, 14.666509628295898, 2.9381698926289874]</t>
  </si>
  <si>
    <t>Dev (latest): [62.93753438313802, 60.830033467610676, 6.317524070739746]</t>
  </si>
  <si>
    <t xml:space="preserve">Train (latest): [2.330334182885977, 0.22283292898000814, 0.3829032825353818] </t>
  </si>
  <si>
    <t>Test (best): [21.314736620585123, 14.128845087687175, 2.9663310686747235]</t>
  </si>
  <si>
    <t>Dev (best): [45.771815338134765, 38.58592330932617, 4.6193221537272136]</t>
  </si>
  <si>
    <t>Train (best): [10.806464317517403, 3.620571795488015, 1.6161476251406548]</t>
  </si>
  <si>
    <t>Test (latest): [9.496324110031129, 7.638288338979085, 2.333581638336182]</t>
  </si>
  <si>
    <t>Dev (latest): [52.31020311991374, 50.452166404724125, 5.172604583104452]</t>
  </si>
  <si>
    <t>Train (latest): [2.1169019173353147, 0.25886606245468824, 0.4054754660679744]</t>
  </si>
  <si>
    <t>sequence</t>
  </si>
  <si>
    <t>E4-final</t>
  </si>
  <si>
    <t>Test (best): [21.775072860717774, 10.858622773488362, 2.6191906293233234]</t>
  </si>
  <si>
    <t>Dev (best): [52.041207987467445, 41.12475512186686, 4.35409418741862]</t>
  </si>
  <si>
    <t>Test (latest): [12.290318044026693, 9.9474440574646, 2.7280357837677003]</t>
  </si>
  <si>
    <t>Train (best): [14.291248218829816, 3.3747970996758876, 1.4673622424785908]</t>
  </si>
  <si>
    <t>Dev (latest): [68.10946571350098, 65.76659024556479, 5.832980276743571]</t>
  </si>
  <si>
    <t>Train (latest): [2.801271635446793, 0.4583969860504835, 0.5632284517471607]</t>
  </si>
  <si>
    <t>42 (25)</t>
  </si>
  <si>
    <t>43 (25)</t>
  </si>
  <si>
    <t>44 (33)</t>
  </si>
  <si>
    <t>45 (33)</t>
  </si>
  <si>
    <t>Test (best): [24.307906087239584, 15.758313624064128, 3.027497100830078]</t>
  </si>
  <si>
    <t>Dev (best): [52.220075861612955, 43.67048418680827, 4.564072144826254]</t>
  </si>
  <si>
    <t>Train (best): [11.437110876425718, 2.8875186541141606, 1.4612039743325649]</t>
  </si>
  <si>
    <t>Test (latest): [30.64493064880371, 27.14806645711263, 3.98630584081014]</t>
  </si>
  <si>
    <t>Dev (latest): [62.97310078938802, 59.476241970062254, 4.601878666877747]</t>
  </si>
  <si>
    <t>Train (latest): [8.739738117120204, 5.242874835087703, 2.119649093579023]</t>
  </si>
  <si>
    <t>Test (best): [23.81410967508952, 18.633267227808634, 3.5312605142593383]</t>
  </si>
  <si>
    <t>Dev (best): [27.41881825764974, 22.237977091471354, 3.7885728136698407]</t>
  </si>
  <si>
    <t>Train (best): [10.040433458181528, 4.859590606200389, 1.7586715588202844]</t>
  </si>
  <si>
    <t>Test (latest): [22.289281209309895, 19.80810391108195, 3.6324691772460938]</t>
  </si>
  <si>
    <t>Dev (latest): [33.431787109375, 30.950609232584636, 4.248501478830973]</t>
  </si>
  <si>
    <t>Train (latest): [3.0553253711798254, 0.5741483596655038, 0.6419679874028915]</t>
  </si>
  <si>
    <t>Test (best): [44.41754837036133, 20.693433443705242, 3.806840006510417]</t>
  </si>
  <si>
    <t>Dev (best): [60.155478922526044, 36.43136138916016, 4.863199450174967]</t>
  </si>
  <si>
    <t>Train (best): [31.39628919943785, 7.6721736369988855, 2.335606326812353]</t>
  </si>
  <si>
    <t>Test (latest): [27.39415957132975, 18.90315907796224, 3.65572616259257]</t>
  </si>
  <si>
    <t>Dev (latest): [68.18725087483723, 59.69625124613444, 6.016334489186605]</t>
  </si>
  <si>
    <t>Train (latest): [8.789191084641677, 0.2981893476576377, 0.4265206202482566]</t>
  </si>
  <si>
    <t>Test (best): [19.6126407623291, 12.317623249689738, 2.9797269344329833]</t>
  </si>
  <si>
    <t>Dev (best): [53.878844807942706, 46.58382675170898, 5.262315464019776]</t>
  </si>
  <si>
    <t>Train (best): [14.052386533297025, 6.757369408240685, 2.3548449687468698]</t>
  </si>
  <si>
    <t>Test (latest): [13.953524208068847, 11.111278216044107, 2.8054331302642823]</t>
  </si>
  <si>
    <t>Dev (latest): [68.64994654337565, 65.80770309448242, 5.650477867126465]</t>
  </si>
  <si>
    <t>Train (latest): [2.969830023936736, 0.1275847791479184, 0.27710733413696287]</t>
  </si>
  <si>
    <t>EV</t>
  </si>
  <si>
    <t>EV15</t>
  </si>
  <si>
    <t>EV16</t>
  </si>
  <si>
    <t>EV05</t>
  </si>
  <si>
    <t>EV04</t>
  </si>
  <si>
    <t>EV11</t>
  </si>
  <si>
    <t>EV08</t>
  </si>
  <si>
    <t>EV14</t>
  </si>
  <si>
    <t>EV10</t>
  </si>
  <si>
    <t>EV13</t>
  </si>
  <si>
    <t>EV09</t>
  </si>
  <si>
    <t>EV06</t>
  </si>
  <si>
    <t>EV02</t>
  </si>
  <si>
    <t>EV12</t>
  </si>
  <si>
    <t>EV07</t>
  </si>
  <si>
    <t>EV01</t>
  </si>
  <si>
    <t>EV03</t>
  </si>
  <si>
    <t>&amp;</t>
  </si>
  <si>
    <t>/</t>
  </si>
  <si>
    <t>0-0</t>
  </si>
  <si>
    <t>0-1</t>
  </si>
  <si>
    <t>0-2</t>
  </si>
  <si>
    <t>1-2</t>
  </si>
  <si>
    <t>1-1</t>
  </si>
  <si>
    <t>2-1</t>
  </si>
  <si>
    <t>2-2</t>
  </si>
  <si>
    <t>3-1</t>
  </si>
  <si>
    <t>3-2</t>
  </si>
  <si>
    <t>4-1</t>
  </si>
  <si>
    <t>4-2</t>
  </si>
  <si>
    <t>1-0</t>
  </si>
  <si>
    <t>2-0</t>
  </si>
  <si>
    <t>3-0</t>
  </si>
  <si>
    <t>4-0</t>
  </si>
  <si>
    <t>TRAIN (latest)</t>
  </si>
  <si>
    <t>TEST (latest)</t>
  </si>
  <si>
    <t>TRAIN (best)</t>
  </si>
  <si>
    <t>TEST (best)</t>
  </si>
  <si>
    <t>Test (best): [43.37494761149089, 32.78114837010701, 4.550161186854044]</t>
  </si>
  <si>
    <t>Train (best): [27.949849655807657, 17.356049207461776, 3.875392905614709]</t>
  </si>
  <si>
    <t>Test (latest): [31.890156300862632, 23.01741453806559, 3.9961766084035237]</t>
  </si>
  <si>
    <t>Train (latest): [16.792245713100638, 7.919503612543947, 1.2800642813405683]</t>
  </si>
  <si>
    <t>Test (best): [34.178048578898114, 25.010523414611818, 3.7373828728993734]</t>
  </si>
  <si>
    <t>Train (best): [18.00755600467805, 8.84003187610257, 2.5181106628910186]</t>
  </si>
  <si>
    <t>Test (latest): [30.028673934936524, 23.31904328664144, 4.039957412083944]</t>
  </si>
  <si>
    <t>Train (latest): [14.46062087807604, 7.750990812496473, 1.1837183788258543]</t>
  </si>
  <si>
    <t>Test (best): [48.837761878967285, 39.28730659484863, 5.036403250694275]</t>
  </si>
  <si>
    <t>Train (best): [26.2324952484459, 16.68204105336179, 3.582230885823568]</t>
  </si>
  <si>
    <t>Test (latest): [27.70646718343099, 22.308918698628744, 4.012533601125082]</t>
  </si>
  <si>
    <t>Train (latest): [12.543011540238576, 7.145464514276033, 1.2707793292178902]</t>
  </si>
  <si>
    <t>Test (best): [39.838409423828125, 29.99314676920573, 4.438749694824219]</t>
  </si>
  <si>
    <t>Train (best): [24.74865990095241, 14.903397853400117, 3.2964299150692518]</t>
  </si>
  <si>
    <t>Test (latest): [23.499381256103515, 16.397708475589752, 3.2686736543973285]</t>
  </si>
  <si>
    <t>Train (latest): [15.271729934856456, 8.17005764053714, 1.347364520001155]</t>
  </si>
  <si>
    <t>Test (best): [34.97489255269368, 21.87427215576172, 3.843635018666585]</t>
  </si>
  <si>
    <t>Train (best): [20.237709291519657, 7.1370893437375305, 1.9374458579606908]</t>
  </si>
  <si>
    <t>Test (latest): [24.095836702982584, 15.402102088928222, 2.884015997250875]</t>
  </si>
  <si>
    <t>Train (latest): [16.757699896699638, 8.063965140106857, 1.3920067756406722]</t>
  </si>
  <si>
    <t>Test (best): [21.109318923950195, 17.19284006754557, 3.4009336471557616]</t>
  </si>
  <si>
    <t>Train (best): [9.69084746658161, 5.774368949090281, 1.3815318312696232]</t>
  </si>
  <si>
    <t>Test (latest): [20.907470321655275, 18.360766156514487, 3.5048881848653157]</t>
  </si>
  <si>
    <t>Train (latest): [8.495632836126513, 5.948928529472761, 1.1949905923617783]</t>
  </si>
  <si>
    <t>Test (best): [14.746742502848308, 9.98402608235677, 2.533285125096639]</t>
  </si>
  <si>
    <t>Train (best): [11.088258246965307, 6.325542074121454, 1.4761410190213111]</t>
  </si>
  <si>
    <t>Test (latest): [12.82058900197347, 9.922713406880696, 2.463678566614787]</t>
  </si>
  <si>
    <t>Train (latest): [9.677987728323988, 6.780111000871146, 1.22915758778972]</t>
  </si>
  <si>
    <t>Test (best): [22.22556495666504, 13.89610292116801, 2.7853125731150308]</t>
  </si>
  <si>
    <t>Train (best): [17.098705574773973, 8.769241778055827, 2.0383913388816257]</t>
  </si>
  <si>
    <t>Test (latest): [16.77649148305257, 12.258713563283285, 2.8846383571624754]</t>
  </si>
  <si>
    <t>Train (latest): [14.423019212292086, 9.905241748338105, 1.4129892764552947]</t>
  </si>
  <si>
    <t>Test (best): [31.68003921508789, 18.97194414138794, 3.342088802655538]</t>
  </si>
  <si>
    <t>Train (best): [23.044036832419774, 10.335942126858619, 2.7634434648739394]</t>
  </si>
  <si>
    <t>Test (latest): [28.163186899820964, 13.512769635518392, 3.087250026067098]</t>
  </si>
  <si>
    <t>Train (latest): [23.590460221485426, 8.940042747989777, 1.670535626975439]</t>
  </si>
  <si>
    <t>Test (best): [15.829378573099772, 11.779694906870525, 2.8493403752644855]</t>
  </si>
  <si>
    <t>Train (best): [7.647055783835791, 3.5973713782525834, 1.2653349527748683]</t>
  </si>
  <si>
    <t>Test (latest): [17.32952028910319, 14.58375727335612, 3.086607042948405]</t>
  </si>
  <si>
    <t>Train (latest): [7.739295405726279, 4.9935332698206745, 1.3856881459554036]</t>
  </si>
  <si>
    <t>Test (best): [31.792819468180337, 20.391058031717936, 3.499306551615397]</t>
  </si>
  <si>
    <t>Train (best): [20.967164989184308, 9.56540284515709, 2.63549934715353]</t>
  </si>
  <si>
    <t>Test (latest): [21.483564313252767, 16.66148115793864, 3.224401251475016]</t>
  </si>
  <si>
    <t>Train (latest): [13.289325353150726, 8.467242409080587, 1.8126999188494939]</t>
  </si>
  <si>
    <t>Test (best): [31.539818318684897, 25.359372234344484, 3.3726908604304]</t>
  </si>
  <si>
    <t>Train (best): [17.137962357715892, 10.957516286706412, 2.6221683748306766]</t>
  </si>
  <si>
    <t>Test (latest): [19.79226090113322, 16.199600537618, 2.7736645221710203]</t>
  </si>
  <si>
    <t>Train (latest): [12.108895988874538, 8.516236050923665, 1.516419852677212]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</si>
</sst>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24292E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i/>
      <sz val="8"/>
      <color rgb="FF000000"/>
      <name val="Arial"/>
      <family val="2"/>
    </font>
    <font>
      <sz val="8"/>
      <color rgb="FF999999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8"/>
      <color theme="0" tint="-0.34998626667073579"/>
      <name val="Arial"/>
      <family val="2"/>
    </font>
    <font>
      <sz val="8"/>
      <color rgb="FF3F3F76"/>
      <name val="Arial"/>
      <family val="2"/>
    </font>
    <font>
      <sz val="8"/>
      <color theme="1"/>
      <name val="Arial"/>
      <family val="2"/>
    </font>
    <font>
      <sz val="8"/>
      <color rgb="FFC678DD"/>
      <name val="Arial"/>
      <family val="2"/>
    </font>
    <font>
      <sz val="8"/>
      <color rgb="FFD19A66"/>
      <name val="Arial"/>
      <family val="2"/>
    </font>
    <font>
      <sz val="7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D9D9D9"/>
      </patternFill>
    </fill>
    <fill>
      <patternFill patternType="solid">
        <fgColor theme="5" tint="0.59999389629810485"/>
        <bgColor rgb="FFF6F8FA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4" tint="0.59999389629810485"/>
        <bgColor rgb="FFD9D9D9"/>
      </patternFill>
    </fill>
    <fill>
      <patternFill patternType="solid">
        <fgColor theme="4" tint="0.59999389629810485"/>
        <bgColor rgb="FFF6F8FA"/>
      </patternFill>
    </fill>
    <fill>
      <patternFill patternType="solid">
        <fgColor theme="4" tint="0.59999389629810485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18" fillId="11" borderId="2" applyNumberFormat="0" applyAlignment="0" applyProtection="0"/>
    <xf numFmtId="0" fontId="1" fillId="12" borderId="0" applyNumberFormat="0" applyBorder="0" applyAlignment="0" applyProtection="0"/>
  </cellStyleXfs>
  <cellXfs count="214">
    <xf numFmtId="0" fontId="0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5" fillId="0" borderId="0" xfId="0" applyFont="1"/>
    <xf numFmtId="0" fontId="9" fillId="8" borderId="0" xfId="1" applyFont="1" applyBorder="1" applyAlignment="1">
      <alignment horizontal="center"/>
    </xf>
    <xf numFmtId="0" fontId="9" fillId="8" borderId="0" xfId="1" applyFont="1" applyBorder="1" applyAlignment="1"/>
    <xf numFmtId="1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0" fillId="10" borderId="0" xfId="3" applyFont="1" applyBorder="1" applyAlignment="1">
      <alignment horizontal="center" vertical="center"/>
    </xf>
    <xf numFmtId="0" fontId="11" fillId="10" borderId="0" xfId="3" applyFont="1" applyBorder="1" applyAlignment="1">
      <alignment horizontal="center" vertical="center"/>
    </xf>
    <xf numFmtId="0" fontId="11" fillId="10" borderId="0" xfId="3" applyFont="1" applyBorder="1" applyAlignment="1"/>
    <xf numFmtId="0" fontId="10" fillId="10" borderId="1" xfId="3" applyFont="1" applyBorder="1" applyAlignment="1">
      <alignment horizontal="center" vertical="center"/>
    </xf>
    <xf numFmtId="1" fontId="10" fillId="10" borderId="0" xfId="3" applyNumberFormat="1" applyFont="1" applyBorder="1" applyAlignment="1">
      <alignment horizontal="center"/>
    </xf>
    <xf numFmtId="1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2" fillId="2" borderId="0" xfId="0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indent="1"/>
    </xf>
    <xf numFmtId="0" fontId="10" fillId="8" borderId="0" xfId="1" applyFont="1"/>
    <xf numFmtId="0" fontId="10" fillId="8" borderId="0" xfId="1" applyFont="1" applyAlignment="1">
      <alignment horizontal="center"/>
    </xf>
    <xf numFmtId="0" fontId="10" fillId="8" borderId="0" xfId="1" applyFont="1" applyBorder="1" applyAlignment="1">
      <alignment horizontal="center"/>
    </xf>
    <xf numFmtId="0" fontId="10" fillId="8" borderId="0" xfId="1" applyFont="1" applyAlignment="1">
      <alignment horizontal="left" indent="1"/>
    </xf>
    <xf numFmtId="0" fontId="6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indent="1"/>
    </xf>
    <xf numFmtId="49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 indent="1"/>
    </xf>
    <xf numFmtId="49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center"/>
    </xf>
    <xf numFmtId="1" fontId="10" fillId="8" borderId="0" xfId="1" applyNumberFormat="1" applyFont="1" applyBorder="1" applyAlignment="1">
      <alignment horizontal="left" indent="1"/>
    </xf>
    <xf numFmtId="0" fontId="10" fillId="8" borderId="0" xfId="1" applyFont="1" applyBorder="1" applyAlignment="1"/>
    <xf numFmtId="1" fontId="7" fillId="0" borderId="0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49" fontId="6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left" indent="1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Border="1" applyAlignment="1"/>
    <xf numFmtId="0" fontId="14" fillId="0" borderId="0" xfId="0" applyFont="1" applyBorder="1" applyAlignment="1"/>
    <xf numFmtId="0" fontId="6" fillId="0" borderId="0" xfId="0" applyFont="1" applyBorder="1" applyAlignment="1"/>
    <xf numFmtId="0" fontId="11" fillId="10" borderId="0" xfId="3" applyFont="1" applyBorder="1" applyAlignment="1">
      <alignment vertical="center"/>
    </xf>
    <xf numFmtId="0" fontId="10" fillId="10" borderId="0" xfId="3" applyFont="1" applyBorder="1" applyAlignment="1">
      <alignment vertical="center"/>
    </xf>
    <xf numFmtId="49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0" fontId="6" fillId="0" borderId="0" xfId="0" applyFont="1" applyBorder="1" applyAlignment="1">
      <alignment horizontal="left"/>
    </xf>
    <xf numFmtId="0" fontId="6" fillId="2" borderId="0" xfId="0" applyFont="1" applyFill="1" applyBorder="1"/>
    <xf numFmtId="0" fontId="10" fillId="8" borderId="0" xfId="1" applyFont="1" applyBorder="1" applyAlignment="1">
      <alignment horizontal="left"/>
    </xf>
    <xf numFmtId="0" fontId="10" fillId="8" borderId="0" xfId="1" applyFont="1" applyBorder="1"/>
    <xf numFmtId="0" fontId="6" fillId="0" borderId="0" xfId="0" quotePrefix="1" applyFont="1" applyBorder="1" applyAlignment="1">
      <alignment horizontal="center"/>
    </xf>
    <xf numFmtId="0" fontId="7" fillId="0" borderId="0" xfId="0" applyFont="1" applyFill="1" applyBorder="1" applyAlignment="1"/>
    <xf numFmtId="0" fontId="6" fillId="0" borderId="0" xfId="0" applyFont="1" applyFill="1" applyBorder="1"/>
    <xf numFmtId="0" fontId="10" fillId="8" borderId="0" xfId="1" quotePrefix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0" fillId="8" borderId="0" xfId="1" quotePrefix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18" fillId="11" borderId="2" xfId="4" applyAlignment="1"/>
    <xf numFmtId="0" fontId="6" fillId="13" borderId="0" xfId="0" applyFont="1" applyFill="1" applyBorder="1" applyAlignment="1">
      <alignment horizontal="center"/>
    </xf>
    <xf numFmtId="49" fontId="6" fillId="13" borderId="0" xfId="0" applyNumberFormat="1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10" fillId="10" borderId="0" xfId="3" applyFont="1" applyBorder="1" applyAlignment="1">
      <alignment horizontal="center"/>
    </xf>
    <xf numFmtId="0" fontId="7" fillId="0" borderId="0" xfId="0" applyFont="1" applyAlignment="1"/>
    <xf numFmtId="1" fontId="21" fillId="9" borderId="0" xfId="2" applyNumberFormat="1" applyFont="1" applyBorder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15" borderId="0" xfId="0" applyFont="1" applyFill="1" applyBorder="1" applyAlignment="1">
      <alignment horizontal="center"/>
    </xf>
    <xf numFmtId="49" fontId="6" fillId="15" borderId="0" xfId="0" applyNumberFormat="1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0" fillId="10" borderId="0" xfId="3" applyFont="1" applyBorder="1" applyAlignment="1">
      <alignment horizontal="center" vertical="center"/>
    </xf>
    <xf numFmtId="0" fontId="6" fillId="16" borderId="0" xfId="0" applyFont="1" applyFill="1" applyBorder="1" applyAlignment="1">
      <alignment horizontal="center"/>
    </xf>
    <xf numFmtId="0" fontId="10" fillId="9" borderId="0" xfId="1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5" borderId="0" xfId="0" applyFont="1" applyFill="1" applyBorder="1" applyAlignment="1">
      <alignment horizontal="left"/>
    </xf>
    <xf numFmtId="0" fontId="7" fillId="15" borderId="0" xfId="0" applyFont="1" applyFill="1" applyBorder="1" applyAlignment="1"/>
    <xf numFmtId="0" fontId="19" fillId="15" borderId="0" xfId="0" applyFont="1" applyFill="1" applyBorder="1" applyAlignment="1">
      <alignment horizontal="center"/>
    </xf>
    <xf numFmtId="0" fontId="19" fillId="13" borderId="0" xfId="0" applyFont="1" applyFill="1" applyBorder="1" applyAlignment="1">
      <alignment horizontal="center"/>
    </xf>
    <xf numFmtId="0" fontId="10" fillId="8" borderId="3" xfId="1" applyFont="1" applyBorder="1" applyAlignment="1">
      <alignment horizontal="center"/>
    </xf>
    <xf numFmtId="0" fontId="6" fillId="16" borderId="3" xfId="0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0" borderId="3" xfId="0" applyFont="1" applyBorder="1" applyAlignment="1"/>
    <xf numFmtId="0" fontId="6" fillId="13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11" fontId="0" fillId="0" borderId="0" xfId="0" applyNumberFormat="1" applyFont="1" applyAlignment="1">
      <alignment vertical="center" wrapText="1"/>
    </xf>
    <xf numFmtId="1" fontId="8" fillId="6" borderId="0" xfId="0" applyNumberFormat="1" applyFont="1" applyFill="1" applyBorder="1" applyAlignment="1">
      <alignment horizontal="center"/>
    </xf>
    <xf numFmtId="1" fontId="8" fillId="7" borderId="0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/>
    </xf>
    <xf numFmtId="1" fontId="6" fillId="15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 wrapText="1"/>
    </xf>
    <xf numFmtId="1" fontId="24" fillId="0" borderId="0" xfId="0" applyNumberFormat="1" applyFont="1" applyAlignment="1">
      <alignment horizontal="center" vertical="center" wrapText="1"/>
    </xf>
    <xf numFmtId="1" fontId="6" fillId="0" borderId="3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7" fillId="0" borderId="4" xfId="0" applyFont="1" applyFill="1" applyBorder="1" applyAlignment="1"/>
    <xf numFmtId="0" fontId="7" fillId="0" borderId="4" xfId="0" applyFont="1" applyBorder="1" applyAlignment="1"/>
    <xf numFmtId="0" fontId="6" fillId="16" borderId="0" xfId="0" applyFont="1" applyFill="1" applyBorder="1" applyAlignment="1">
      <alignment horizontal="left"/>
    </xf>
    <xf numFmtId="0" fontId="7" fillId="16" borderId="0" xfId="0" applyFont="1" applyFill="1" applyBorder="1" applyAlignment="1"/>
    <xf numFmtId="0" fontId="7" fillId="19" borderId="0" xfId="0" applyFont="1" applyFill="1" applyBorder="1" applyAlignment="1"/>
    <xf numFmtId="0" fontId="6" fillId="0" borderId="3" xfId="0" applyFont="1" applyFill="1" applyBorder="1" applyAlignment="1">
      <alignment horizontal="center"/>
    </xf>
    <xf numFmtId="9" fontId="6" fillId="0" borderId="3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20" borderId="0" xfId="0" applyNumberFormat="1" applyFont="1" applyFill="1" applyBorder="1" applyAlignment="1">
      <alignment horizontal="center"/>
    </xf>
    <xf numFmtId="0" fontId="6" fillId="21" borderId="0" xfId="0" applyNumberFormat="1" applyFont="1" applyFill="1" applyBorder="1" applyAlignment="1">
      <alignment horizontal="center"/>
    </xf>
    <xf numFmtId="0" fontId="6" fillId="22" borderId="0" xfId="0" applyNumberFormat="1" applyFont="1" applyFill="1" applyBorder="1" applyAlignment="1">
      <alignment horizontal="center"/>
    </xf>
    <xf numFmtId="0" fontId="6" fillId="19" borderId="0" xfId="0" applyNumberFormat="1" applyFont="1" applyFill="1" applyBorder="1" applyAlignment="1">
      <alignment horizontal="center"/>
    </xf>
    <xf numFmtId="1" fontId="20" fillId="11" borderId="2" xfId="4" applyNumberFormat="1" applyFont="1" applyBorder="1" applyAlignment="1">
      <alignment horizontal="center" vertical="center" wrapText="1"/>
    </xf>
    <xf numFmtId="0" fontId="11" fillId="10" borderId="0" xfId="3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center" vertical="center"/>
    </xf>
    <xf numFmtId="0" fontId="6" fillId="24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27" borderId="0" xfId="0" applyNumberFormat="1" applyFont="1" applyFill="1" applyBorder="1" applyAlignment="1">
      <alignment horizontal="center"/>
    </xf>
    <xf numFmtId="0" fontId="6" fillId="28" borderId="0" xfId="0" applyNumberFormat="1" applyFont="1" applyFill="1" applyBorder="1" applyAlignment="1">
      <alignment horizontal="center"/>
    </xf>
    <xf numFmtId="0" fontId="6" fillId="29" borderId="0" xfId="0" applyNumberFormat="1" applyFont="1" applyFill="1" applyBorder="1" applyAlignment="1">
      <alignment horizontal="center"/>
    </xf>
    <xf numFmtId="0" fontId="6" fillId="30" borderId="0" xfId="0" applyNumberFormat="1" applyFont="1" applyFill="1" applyBorder="1" applyAlignment="1">
      <alignment horizontal="center"/>
    </xf>
    <xf numFmtId="0" fontId="6" fillId="31" borderId="0" xfId="0" applyNumberFormat="1" applyFont="1" applyFill="1" applyBorder="1" applyAlignment="1">
      <alignment horizontal="center"/>
    </xf>
    <xf numFmtId="0" fontId="6" fillId="32" borderId="0" xfId="0" applyNumberFormat="1" applyFont="1" applyFill="1" applyBorder="1" applyAlignment="1">
      <alignment horizontal="center"/>
    </xf>
    <xf numFmtId="0" fontId="6" fillId="33" borderId="0" xfId="0" applyNumberFormat="1" applyFont="1" applyFill="1" applyBorder="1" applyAlignment="1">
      <alignment horizontal="center"/>
    </xf>
    <xf numFmtId="0" fontId="6" fillId="34" borderId="0" xfId="0" applyNumberFormat="1" applyFont="1" applyFill="1" applyBorder="1" applyAlignment="1">
      <alignment horizontal="center"/>
    </xf>
    <xf numFmtId="0" fontId="6" fillId="35" borderId="0" xfId="0" applyNumberFormat="1" applyFont="1" applyFill="1" applyBorder="1" applyAlignment="1">
      <alignment horizontal="center"/>
    </xf>
    <xf numFmtId="0" fontId="6" fillId="13" borderId="0" xfId="0" applyNumberFormat="1" applyFont="1" applyFill="1" applyBorder="1" applyAlignment="1">
      <alignment horizontal="center"/>
    </xf>
    <xf numFmtId="0" fontId="6" fillId="36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20" fillId="11" borderId="0" xfId="4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 vertical="center" wrapText="1"/>
    </xf>
    <xf numFmtId="1" fontId="4" fillId="20" borderId="0" xfId="0" applyNumberFormat="1" applyFont="1" applyFill="1" applyBorder="1" applyAlignment="1">
      <alignment horizontal="center" vertical="center"/>
    </xf>
    <xf numFmtId="1" fontId="10" fillId="26" borderId="0" xfId="3" applyNumberFormat="1" applyFont="1" applyFill="1" applyBorder="1" applyAlignment="1">
      <alignment horizontal="center"/>
    </xf>
    <xf numFmtId="1" fontId="7" fillId="37" borderId="0" xfId="0" applyNumberFormat="1" applyFont="1" applyFill="1" applyBorder="1" applyAlignment="1">
      <alignment horizontal="center"/>
    </xf>
    <xf numFmtId="1" fontId="10" fillId="26" borderId="0" xfId="1" applyNumberFormat="1" applyFont="1" applyFill="1" applyBorder="1" applyAlignment="1">
      <alignment horizontal="center"/>
    </xf>
    <xf numFmtId="1" fontId="8" fillId="38" borderId="0" xfId="0" applyNumberFormat="1" applyFont="1" applyFill="1" applyBorder="1" applyAlignment="1">
      <alignment horizontal="center"/>
    </xf>
    <xf numFmtId="1" fontId="6" fillId="37" borderId="0" xfId="0" applyNumberFormat="1" applyFont="1" applyFill="1" applyBorder="1" applyAlignment="1">
      <alignment horizontal="center"/>
    </xf>
    <xf numFmtId="1" fontId="6" fillId="20" borderId="0" xfId="0" applyNumberFormat="1" applyFont="1" applyFill="1" applyBorder="1" applyAlignment="1">
      <alignment horizontal="center"/>
    </xf>
    <xf numFmtId="1" fontId="8" fillId="39" borderId="0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 wrapText="1"/>
    </xf>
    <xf numFmtId="1" fontId="8" fillId="20" borderId="0" xfId="0" applyNumberFormat="1" applyFont="1" applyFill="1" applyBorder="1" applyAlignment="1">
      <alignment horizontal="center"/>
    </xf>
    <xf numFmtId="1" fontId="6" fillId="20" borderId="3" xfId="0" applyNumberFormat="1" applyFont="1" applyFill="1" applyBorder="1" applyAlignment="1">
      <alignment horizontal="center"/>
    </xf>
    <xf numFmtId="1" fontId="7" fillId="20" borderId="0" xfId="0" applyNumberFormat="1" applyFont="1" applyFill="1" applyBorder="1" applyAlignment="1">
      <alignment horizontal="center"/>
    </xf>
    <xf numFmtId="1" fontId="4" fillId="23" borderId="0" xfId="0" applyNumberFormat="1" applyFont="1" applyFill="1" applyBorder="1" applyAlignment="1">
      <alignment horizontal="center" vertical="center"/>
    </xf>
    <xf numFmtId="1" fontId="10" fillId="25" borderId="0" xfId="3" applyNumberFormat="1" applyFont="1" applyFill="1" applyBorder="1" applyAlignment="1">
      <alignment horizontal="center"/>
    </xf>
    <xf numFmtId="1" fontId="7" fillId="40" borderId="0" xfId="0" applyNumberFormat="1" applyFont="1" applyFill="1" applyBorder="1" applyAlignment="1">
      <alignment horizontal="center"/>
    </xf>
    <xf numFmtId="1" fontId="10" fillId="25" borderId="0" xfId="1" applyNumberFormat="1" applyFont="1" applyFill="1" applyBorder="1" applyAlignment="1">
      <alignment horizontal="center"/>
    </xf>
    <xf numFmtId="1" fontId="8" fillId="41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/>
    </xf>
    <xf numFmtId="1" fontId="6" fillId="23" borderId="0" xfId="0" applyNumberFormat="1" applyFont="1" applyFill="1" applyBorder="1" applyAlignment="1">
      <alignment horizontal="center"/>
    </xf>
    <xf numFmtId="1" fontId="7" fillId="23" borderId="0" xfId="0" applyNumberFormat="1" applyFont="1" applyFill="1" applyBorder="1" applyAlignment="1">
      <alignment horizontal="center" wrapText="1"/>
    </xf>
    <xf numFmtId="1" fontId="8" fillId="23" borderId="0" xfId="0" applyNumberFormat="1" applyFont="1" applyFill="1" applyBorder="1" applyAlignment="1">
      <alignment horizontal="center"/>
    </xf>
    <xf numFmtId="1" fontId="6" fillId="23" borderId="3" xfId="0" applyNumberFormat="1" applyFont="1" applyFill="1" applyBorder="1" applyAlignment="1">
      <alignment horizontal="center"/>
    </xf>
    <xf numFmtId="1" fontId="8" fillId="42" borderId="0" xfId="0" applyNumberFormat="1" applyFont="1" applyFill="1" applyBorder="1" applyAlignment="1">
      <alignment horizontal="center"/>
    </xf>
    <xf numFmtId="1" fontId="6" fillId="0" borderId="0" xfId="0" quotePrefix="1" applyNumberFormat="1" applyFont="1" applyBorder="1" applyAlignment="1">
      <alignment horizontal="center"/>
    </xf>
    <xf numFmtId="1" fontId="7" fillId="23" borderId="0" xfId="0" quotePrefix="1" applyNumberFormat="1" applyFont="1" applyFill="1" applyBorder="1" applyAlignment="1">
      <alignment horizontal="center"/>
    </xf>
    <xf numFmtId="1" fontId="7" fillId="2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Border="1" applyAlignment="1">
      <alignment horizontal="center"/>
    </xf>
    <xf numFmtId="49" fontId="11" fillId="10" borderId="0" xfId="3" applyNumberFormat="1" applyFont="1" applyBorder="1" applyAlignment="1">
      <alignment horizontal="center" vertical="center"/>
    </xf>
    <xf numFmtId="0" fontId="11" fillId="10" borderId="0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 vertical="center"/>
    </xf>
    <xf numFmtId="0" fontId="11" fillId="10" borderId="1" xfId="3" applyFont="1" applyBorder="1" applyAlignment="1">
      <alignment horizontal="center"/>
    </xf>
    <xf numFmtId="0" fontId="11" fillId="10" borderId="0" xfId="3" applyFont="1" applyBorder="1" applyAlignment="1">
      <alignment horizontal="center" vertical="center" wrapText="1"/>
    </xf>
    <xf numFmtId="49" fontId="10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/>
    <xf numFmtId="0" fontId="10" fillId="10" borderId="0" xfId="3" applyFont="1" applyBorder="1" applyAlignment="1">
      <alignment horizontal="left" vertical="center"/>
    </xf>
    <xf numFmtId="1" fontId="11" fillId="10" borderId="0" xfId="3" applyNumberFormat="1" applyFont="1" applyBorder="1" applyAlignment="1">
      <alignment horizontal="center"/>
    </xf>
    <xf numFmtId="1" fontId="11" fillId="10" borderId="0" xfId="3" applyNumberFormat="1" applyFont="1" applyBorder="1" applyAlignment="1">
      <alignment horizontal="center" vertical="center"/>
    </xf>
    <xf numFmtId="0" fontId="10" fillId="10" borderId="0" xfId="3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10" borderId="0" xfId="3" applyFont="1" applyBorder="1" applyAlignment="1">
      <alignment horizontal="left" vertical="center" indent="1"/>
    </xf>
    <xf numFmtId="0" fontId="11" fillId="10" borderId="0" xfId="3" applyFont="1" applyBorder="1" applyAlignment="1">
      <alignment horizontal="left" indent="1"/>
    </xf>
    <xf numFmtId="16" fontId="6" fillId="0" borderId="0" xfId="0" quotePrefix="1" applyNumberFormat="1" applyFont="1" applyBorder="1" applyAlignment="1">
      <alignment horizontal="center"/>
    </xf>
    <xf numFmtId="9" fontId="6" fillId="0" borderId="0" xfId="0" applyNumberFormat="1" applyFont="1" applyFill="1" applyBorder="1" applyAlignment="1">
      <alignment horizontal="center"/>
    </xf>
    <xf numFmtId="0" fontId="11" fillId="8" borderId="0" xfId="1" applyFont="1" applyBorder="1" applyAlignment="1">
      <alignment horizontal="center"/>
    </xf>
  </cellXfs>
  <cellStyles count="6">
    <cellStyle name="20% - Accent2" xfId="2" builtinId="34"/>
    <cellStyle name="40% - Accent5" xfId="5" builtinId="47"/>
    <cellStyle name="Accent1" xfId="1" builtinId="29"/>
    <cellStyle name="Accent6" xfId="3" builtinId="49"/>
    <cellStyle name="Input" xfId="4" builtinId="20"/>
    <cellStyle name="Normal" xfId="0" builtinId="0"/>
  </cellStyles>
  <dxfs count="12"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520700</xdr:colOff>
      <xdr:row>41</xdr:row>
      <xdr:rowOff>50800</xdr:rowOff>
    </xdr:to>
    <xdr:sp macro="" textlink="">
      <xdr:nvSpPr>
        <xdr:cNvPr id="1044" name="Text Box 20" hidden="1">
          <a:extLst>
            <a:ext uri="{FF2B5EF4-FFF2-40B4-BE49-F238E27FC236}">
              <a16:creationId xmlns:a16="http://schemas.microsoft.com/office/drawing/2014/main" id="{9ED8B5A6-8724-4F02-8B73-679BEEFD31D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154ECB3-0FB7-48CC-85E7-55E38A3BFE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3" name="AutoShape 20">
          <a:extLst>
            <a:ext uri="{FF2B5EF4-FFF2-40B4-BE49-F238E27FC236}">
              <a16:creationId xmlns:a16="http://schemas.microsoft.com/office/drawing/2014/main" id="{A54FA484-3BC6-4571-9299-71773E4C4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520700</xdr:colOff>
      <xdr:row>40</xdr:row>
      <xdr:rowOff>50800</xdr:rowOff>
    </xdr:to>
    <xdr:sp macro="" textlink="">
      <xdr:nvSpPr>
        <xdr:cNvPr id="4" name="AutoShape 20">
          <a:extLst>
            <a:ext uri="{FF2B5EF4-FFF2-40B4-BE49-F238E27FC236}">
              <a16:creationId xmlns:a16="http://schemas.microsoft.com/office/drawing/2014/main" id="{955CF503-14A1-4499-B469-F27AF23F83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4692650" cy="7035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D2AB-746A-4DD0-B179-50EE0D434309}">
  <dimension ref="A1:CS1025"/>
  <sheetViews>
    <sheetView tabSelected="1" zoomScale="130" zoomScaleNormal="130" workbookViewId="0">
      <pane xSplit="6" ySplit="7" topLeftCell="BN50" activePane="bottomRight" state="frozen"/>
      <selection pane="topRight" activeCell="G1" sqref="G1"/>
      <selection pane="bottomLeft" activeCell="A8" sqref="A8"/>
      <selection pane="bottomRight" activeCell="BT92" sqref="BT92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4" bestFit="1" customWidth="1"/>
    <col min="42" max="42" width="9.33203125" style="4" bestFit="1" customWidth="1"/>
    <col min="43" max="43" width="5.44140625" style="4" bestFit="1" customWidth="1"/>
    <col min="44" max="44" width="9.33203125" style="4" bestFit="1" customWidth="1"/>
    <col min="45" max="45" width="5.44140625" style="4" bestFit="1" customWidth="1"/>
    <col min="46" max="46" width="7.77734375" style="4" bestFit="1" customWidth="1"/>
    <col min="47" max="47" width="5.44140625" style="4" bestFit="1" customWidth="1"/>
    <col min="48" max="50" width="3.5546875" style="4" bestFit="1" customWidth="1"/>
    <col min="51" max="51" width="2.33203125" style="4" bestFit="1" customWidth="1"/>
    <col min="52" max="52" width="3.109375" style="4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206" t="s">
        <v>1</v>
      </c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8"/>
      <c r="B5" s="198" t="s">
        <v>2</v>
      </c>
      <c r="C5" s="196" t="s">
        <v>148</v>
      </c>
      <c r="D5" s="196" t="s">
        <v>444</v>
      </c>
      <c r="E5" s="198" t="s">
        <v>4</v>
      </c>
      <c r="F5" s="86"/>
      <c r="G5" s="198" t="s">
        <v>18</v>
      </c>
      <c r="H5" s="198" t="s">
        <v>238</v>
      </c>
      <c r="I5" s="198" t="s">
        <v>5</v>
      </c>
      <c r="J5" s="198" t="s">
        <v>6</v>
      </c>
      <c r="K5" s="198" t="s">
        <v>343</v>
      </c>
      <c r="L5" s="198" t="s">
        <v>7</v>
      </c>
      <c r="M5" s="198" t="s">
        <v>8</v>
      </c>
      <c r="N5" s="198" t="s">
        <v>408</v>
      </c>
      <c r="O5" s="201" t="s">
        <v>241</v>
      </c>
      <c r="P5" s="199" t="s">
        <v>187</v>
      </c>
      <c r="Q5" s="197"/>
      <c r="R5" s="197"/>
      <c r="S5" s="197"/>
      <c r="T5" s="197"/>
      <c r="U5" s="197"/>
      <c r="V5" s="199" t="s">
        <v>180</v>
      </c>
      <c r="W5" s="197"/>
      <c r="X5" s="197"/>
      <c r="Y5" s="197"/>
      <c r="Z5" s="197"/>
      <c r="AA5" s="197"/>
      <c r="AB5" s="199" t="s">
        <v>12</v>
      </c>
      <c r="AC5" s="198"/>
      <c r="AD5" s="197"/>
      <c r="AE5" s="197"/>
      <c r="AF5" s="197"/>
      <c r="AG5" s="199" t="s">
        <v>13</v>
      </c>
      <c r="AH5" s="197"/>
      <c r="AI5" s="197"/>
      <c r="AJ5" s="199" t="s">
        <v>14</v>
      </c>
      <c r="AK5" s="198" t="s">
        <v>15</v>
      </c>
      <c r="AL5" s="85"/>
      <c r="AM5" s="206">
        <v>5</v>
      </c>
      <c r="AN5" s="205"/>
      <c r="AO5" s="206">
        <v>10</v>
      </c>
      <c r="AP5" s="205"/>
      <c r="AQ5" s="206">
        <v>15</v>
      </c>
      <c r="AR5" s="205"/>
      <c r="AS5" s="206">
        <v>30</v>
      </c>
      <c r="AT5" s="205"/>
      <c r="AU5" s="206">
        <v>50</v>
      </c>
      <c r="AV5" s="205"/>
      <c r="AW5" s="206">
        <v>75</v>
      </c>
      <c r="AX5" s="205"/>
      <c r="AY5" s="206">
        <v>100</v>
      </c>
      <c r="AZ5" s="205"/>
      <c r="BA5" s="205">
        <v>150</v>
      </c>
      <c r="BB5" s="205"/>
      <c r="BC5" s="205">
        <v>200</v>
      </c>
      <c r="BD5" s="205"/>
      <c r="BE5" s="205">
        <v>250</v>
      </c>
      <c r="BF5" s="205"/>
      <c r="BG5" s="205">
        <v>300</v>
      </c>
      <c r="BH5" s="205"/>
      <c r="BI5" s="205">
        <v>400</v>
      </c>
      <c r="BJ5" s="205"/>
      <c r="BK5" s="205">
        <v>500</v>
      </c>
      <c r="BL5" s="205"/>
      <c r="BM5" s="205" t="s">
        <v>16</v>
      </c>
      <c r="BN5" s="205"/>
      <c r="BO5" s="205"/>
      <c r="BP5" s="85"/>
      <c r="BQ5" s="207" t="s">
        <v>17</v>
      </c>
      <c r="BR5" s="202" t="s">
        <v>124</v>
      </c>
      <c r="BS5" s="204" t="s">
        <v>19</v>
      </c>
      <c r="BT5" s="85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23" customFormat="1" ht="10.199999999999999" x14ac:dyDescent="0.2">
      <c r="A6" s="17"/>
      <c r="B6" s="197"/>
      <c r="C6" s="197"/>
      <c r="D6" s="197"/>
      <c r="E6" s="197"/>
      <c r="F6" s="87"/>
      <c r="G6" s="197"/>
      <c r="H6" s="198"/>
      <c r="I6" s="197"/>
      <c r="J6" s="197"/>
      <c r="K6" s="198"/>
      <c r="L6" s="197"/>
      <c r="M6" s="197"/>
      <c r="N6" s="198"/>
      <c r="O6" s="197"/>
      <c r="P6" s="20" t="s">
        <v>21</v>
      </c>
      <c r="Q6" s="86" t="s">
        <v>22</v>
      </c>
      <c r="R6" s="86" t="s">
        <v>23</v>
      </c>
      <c r="S6" s="86" t="s">
        <v>24</v>
      </c>
      <c r="T6" s="86" t="s">
        <v>25</v>
      </c>
      <c r="U6" s="86" t="s">
        <v>26</v>
      </c>
      <c r="V6" s="20" t="s">
        <v>21</v>
      </c>
      <c r="W6" s="86" t="s">
        <v>24</v>
      </c>
      <c r="X6" s="86" t="s">
        <v>185</v>
      </c>
      <c r="Y6" s="86" t="s">
        <v>22</v>
      </c>
      <c r="Z6" s="86" t="s">
        <v>23</v>
      </c>
      <c r="AA6" s="86" t="s">
        <v>26</v>
      </c>
      <c r="AB6" s="20" t="s">
        <v>21</v>
      </c>
      <c r="AC6" s="98" t="s">
        <v>380</v>
      </c>
      <c r="AD6" s="86" t="s">
        <v>27</v>
      </c>
      <c r="AE6" s="86" t="s">
        <v>24</v>
      </c>
      <c r="AF6" s="86" t="s">
        <v>26</v>
      </c>
      <c r="AG6" s="20" t="s">
        <v>28</v>
      </c>
      <c r="AH6" s="86" t="s">
        <v>29</v>
      </c>
      <c r="AI6" s="86" t="s">
        <v>30</v>
      </c>
      <c r="AJ6" s="200"/>
      <c r="AK6" s="197"/>
      <c r="AL6" s="86"/>
      <c r="AM6" s="21" t="s">
        <v>31</v>
      </c>
      <c r="AN6" s="21" t="s">
        <v>32</v>
      </c>
      <c r="AO6" s="21" t="s">
        <v>31</v>
      </c>
      <c r="AP6" s="21" t="s">
        <v>32</v>
      </c>
      <c r="AQ6" s="21" t="s">
        <v>31</v>
      </c>
      <c r="AR6" s="21" t="s">
        <v>32</v>
      </c>
      <c r="AS6" s="21" t="s">
        <v>31</v>
      </c>
      <c r="AT6" s="21" t="s">
        <v>32</v>
      </c>
      <c r="AU6" s="21" t="s">
        <v>31</v>
      </c>
      <c r="AV6" s="21" t="s">
        <v>32</v>
      </c>
      <c r="AW6" s="21" t="s">
        <v>31</v>
      </c>
      <c r="AX6" s="21" t="s">
        <v>32</v>
      </c>
      <c r="AY6" s="21" t="s">
        <v>31</v>
      </c>
      <c r="AZ6" s="2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86"/>
      <c r="BQ6" s="203"/>
      <c r="BR6" s="203"/>
      <c r="BS6" s="203"/>
      <c r="BT6" s="8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20">
        <v>65.1571186149</v>
      </c>
      <c r="AP9" s="120">
        <v>96.344679514600003</v>
      </c>
      <c r="AQ9" s="119">
        <v>59.549851741200001</v>
      </c>
      <c r="AR9" s="119">
        <v>98.867237091099994</v>
      </c>
      <c r="AS9" s="120">
        <v>74.988123446000003</v>
      </c>
      <c r="AT9" s="120">
        <v>99.161593119299994</v>
      </c>
      <c r="AU9" s="120">
        <v>77.033194340500003</v>
      </c>
      <c r="AV9" s="120">
        <v>99.248407999700007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20">
        <v>65.736264909300004</v>
      </c>
      <c r="AP10" s="120">
        <v>101.26104354899999</v>
      </c>
      <c r="AQ10" s="119">
        <v>66.749814051599998</v>
      </c>
      <c r="AR10" s="119">
        <v>99.8872210185</v>
      </c>
      <c r="AS10" s="120">
        <v>65.151434437800006</v>
      </c>
      <c r="AT10" s="120">
        <v>100.034346263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20">
        <v>70.311806953300007</v>
      </c>
      <c r="AP11" s="120">
        <v>101.096579234</v>
      </c>
      <c r="AQ11" s="119">
        <v>66.676256271499994</v>
      </c>
      <c r="AR11" s="119">
        <v>100.948420207</v>
      </c>
      <c r="AS11" s="120">
        <v>64.066536123099993</v>
      </c>
      <c r="AT11" s="120">
        <v>100.55789693200001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20">
        <v>66.777255068200006</v>
      </c>
      <c r="AP12" s="120">
        <v>99.358072916699996</v>
      </c>
      <c r="AQ12" s="119">
        <v>75.444882548199999</v>
      </c>
      <c r="AR12" s="119">
        <v>97.920321146600003</v>
      </c>
      <c r="AS12" s="120">
        <v>66.372435421000006</v>
      </c>
      <c r="AT12" s="120">
        <v>98.531222025600002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20">
        <v>76.765843936899998</v>
      </c>
      <c r="AP13" s="120">
        <v>90.959898630799998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20">
        <v>558260.08048500004</v>
      </c>
      <c r="AP14" s="120">
        <v>68136745642.699997</v>
      </c>
      <c r="AQ14" s="119">
        <v>412669.93003300001</v>
      </c>
      <c r="AR14" s="119">
        <v>21599030762.700001</v>
      </c>
      <c r="AS14" s="120">
        <v>279418.22042199998</v>
      </c>
      <c r="AT14" s="120">
        <v>119.692110062</v>
      </c>
      <c r="AU14" s="120">
        <v>296746.723291</v>
      </c>
      <c r="AV14" s="120">
        <v>94.387818654399993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20">
        <v>252.13271100599999</v>
      </c>
      <c r="AP15" s="120">
        <v>45190092</v>
      </c>
      <c r="AQ15" s="119">
        <v>274.63833662399998</v>
      </c>
      <c r="AR15" s="119">
        <v>291.29182815600001</v>
      </c>
      <c r="AS15" s="120">
        <v>234.39568030999999</v>
      </c>
      <c r="AT15" s="120">
        <v>100.40067291299999</v>
      </c>
      <c r="AU15" s="120">
        <v>166.78094378</v>
      </c>
      <c r="AV15" s="120">
        <v>100.72641627</v>
      </c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20">
        <v>74.873411460400007</v>
      </c>
      <c r="AP16" s="120">
        <v>89.345148722299996</v>
      </c>
      <c r="AQ16" s="119">
        <v>84.151938077200001</v>
      </c>
      <c r="AR16" s="119">
        <v>380.73257573400002</v>
      </c>
      <c r="AS16" s="120">
        <v>71.179692450299996</v>
      </c>
      <c r="AT16" s="120">
        <v>99.105731964100002</v>
      </c>
      <c r="AU16" s="120">
        <v>65.695079900300001</v>
      </c>
      <c r="AV16" s="120">
        <v>99.467192331899994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20">
        <v>69.618881854099996</v>
      </c>
      <c r="AP17" s="120">
        <v>101.3422966</v>
      </c>
      <c r="AQ17" s="119">
        <v>55.674238363900002</v>
      </c>
      <c r="AR17" s="119">
        <v>95.823652903199999</v>
      </c>
      <c r="AS17" s="120">
        <v>67.429347525899999</v>
      </c>
      <c r="AT17" s="120">
        <v>95.975708007799994</v>
      </c>
      <c r="AU17" s="120">
        <v>75.061912064500007</v>
      </c>
      <c r="AV17" s="120">
        <v>97.241661071799996</v>
      </c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20">
        <v>86.500649221000003</v>
      </c>
      <c r="AP18" s="120">
        <v>96.272538662000002</v>
      </c>
      <c r="AQ18" s="119">
        <v>86.105172778599993</v>
      </c>
      <c r="AR18" s="119">
        <v>856.18981933600003</v>
      </c>
      <c r="AS18" s="120">
        <v>73.936163858499995</v>
      </c>
      <c r="AT18" s="120">
        <v>92.654589653000002</v>
      </c>
      <c r="AU18" s="120">
        <v>81.231704580100001</v>
      </c>
      <c r="AV18" s="120">
        <v>94.537478208500005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20">
        <v>75.224180183599998</v>
      </c>
      <c r="AP19" s="120">
        <v>92.240550518000006</v>
      </c>
      <c r="AQ19" s="119">
        <v>77.545388171200003</v>
      </c>
      <c r="AR19" s="119">
        <v>78.657740593</v>
      </c>
      <c r="AS19" s="120">
        <v>64.924603499699998</v>
      </c>
      <c r="AT19" s="120">
        <v>89.899472236600005</v>
      </c>
      <c r="AU19" s="120">
        <v>62.601991800199997</v>
      </c>
      <c r="AV19" s="120">
        <v>94.574064254800007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20">
        <v>80.326537833100005</v>
      </c>
      <c r="AP20" s="120">
        <v>87.099634170499996</v>
      </c>
      <c r="AQ20" s="119">
        <v>71.076268626000001</v>
      </c>
      <c r="AR20" s="119">
        <v>205.51028251599999</v>
      </c>
      <c r="AS20" s="120">
        <v>65.582834203999994</v>
      </c>
      <c r="AT20" s="120">
        <v>95.637659072899993</v>
      </c>
      <c r="AU20" s="2">
        <v>71.164164300400003</v>
      </c>
      <c r="AV20" s="120">
        <v>95.078831195800007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2"/>
      <c r="AQ24" s="2"/>
      <c r="AR24" s="8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2">
        <v>111.28958685400001</v>
      </c>
      <c r="AP29" s="120">
        <v>54.240466594700003</v>
      </c>
      <c r="AQ29" s="2">
        <v>176.236746181</v>
      </c>
      <c r="AR29" s="119">
        <v>3004.0002441400002</v>
      </c>
      <c r="AS29" s="2">
        <v>94.0482663067</v>
      </c>
      <c r="AT29" s="2">
        <v>29.851845756199999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19">
        <v>65.269473523599999</v>
      </c>
      <c r="AP30" s="120">
        <v>31.8993703127</v>
      </c>
      <c r="AQ30" s="2">
        <v>68.242052002400001</v>
      </c>
      <c r="AR30" s="119">
        <v>33.5796848536</v>
      </c>
      <c r="AS30" s="2">
        <v>65.212888820900005</v>
      </c>
      <c r="AT30" s="120">
        <v>33.993273913899998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20">
        <v>67.975876537100007</v>
      </c>
      <c r="AP31" s="120">
        <v>50.544086217900002</v>
      </c>
      <c r="AQ31" s="119">
        <v>65.323341606200003</v>
      </c>
      <c r="AR31" s="119">
        <v>41.869293928099999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20">
        <v>79.456477772100001</v>
      </c>
      <c r="AP32" s="120">
        <v>50.3559608459</v>
      </c>
      <c r="AQ32" s="119">
        <v>66.444972988000004</v>
      </c>
      <c r="AR32" s="119">
        <v>35.984395682799999</v>
      </c>
      <c r="AS32" s="120">
        <v>58.0789651455</v>
      </c>
      <c r="AT32" s="120">
        <v>34.812013804899998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7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20">
        <v>78.653348225499997</v>
      </c>
      <c r="AP33" s="120">
        <v>44.365458250000003</v>
      </c>
      <c r="AQ33" s="119">
        <v>77.210738532500002</v>
      </c>
      <c r="AR33" s="119">
        <v>13.9765846729</v>
      </c>
      <c r="AS33" s="120">
        <v>79.274264788599993</v>
      </c>
      <c r="AT33" s="120">
        <v>41.260576844200003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7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2">
        <v>73.961524739400005</v>
      </c>
      <c r="AP34" s="120">
        <v>32.484589099899999</v>
      </c>
      <c r="AQ34" s="119">
        <v>78.233299234599997</v>
      </c>
      <c r="AR34" s="119">
        <v>39.546580910700001</v>
      </c>
      <c r="AS34" s="120">
        <v>69.422003711499997</v>
      </c>
      <c r="AT34" s="120">
        <v>37.500418662999998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7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7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7" ht="10.199999999999999" x14ac:dyDescent="0.2">
      <c r="A37" s="30"/>
      <c r="B37" s="32">
        <v>0</v>
      </c>
      <c r="C37" s="49" t="s">
        <v>168</v>
      </c>
      <c r="D37" s="149" t="s">
        <v>452</v>
      </c>
      <c r="E37" s="32" t="s">
        <v>146</v>
      </c>
      <c r="F37" s="30"/>
      <c r="G37" s="35" t="s">
        <v>39</v>
      </c>
      <c r="H37" s="115" t="s">
        <v>239</v>
      </c>
      <c r="I37" s="47" t="s">
        <v>169</v>
      </c>
      <c r="J37" s="47" t="s">
        <v>170</v>
      </c>
      <c r="K37" s="47" t="s">
        <v>345</v>
      </c>
      <c r="L37" s="32">
        <v>60</v>
      </c>
      <c r="M37" s="32">
        <v>1</v>
      </c>
      <c r="N37" s="84">
        <v>62</v>
      </c>
      <c r="O37" s="32" t="s">
        <v>242</v>
      </c>
      <c r="P37" s="32" t="s">
        <v>46</v>
      </c>
      <c r="Q37" s="32" t="s">
        <v>190</v>
      </c>
      <c r="R37" s="32" t="s">
        <v>174</v>
      </c>
      <c r="S37" s="32" t="s">
        <v>175</v>
      </c>
      <c r="T37" s="32" t="s">
        <v>176</v>
      </c>
      <c r="U37" s="32" t="s">
        <v>127</v>
      </c>
      <c r="V37" s="32" t="s">
        <v>178</v>
      </c>
      <c r="W37" s="32" t="s">
        <v>184</v>
      </c>
      <c r="X37" s="32" t="s">
        <v>186</v>
      </c>
      <c r="Y37" s="32" t="s">
        <v>171</v>
      </c>
      <c r="Z37" s="32" t="s">
        <v>172</v>
      </c>
      <c r="AA37" s="32" t="s">
        <v>127</v>
      </c>
      <c r="AB37" s="32" t="s">
        <v>46</v>
      </c>
      <c r="AC37" s="32"/>
      <c r="AD37" s="32" t="s">
        <v>179</v>
      </c>
      <c r="AE37" s="32" t="s">
        <v>183</v>
      </c>
      <c r="AF37" s="32" t="s">
        <v>127</v>
      </c>
      <c r="AG37" s="32" t="s">
        <v>58</v>
      </c>
      <c r="AH37" s="32" t="s">
        <v>128</v>
      </c>
      <c r="AI37" s="32" t="s">
        <v>188</v>
      </c>
      <c r="AJ37" s="32" t="s">
        <v>53</v>
      </c>
      <c r="AK37" s="32" t="s">
        <v>54</v>
      </c>
      <c r="AL37" s="36"/>
      <c r="AM37" s="2">
        <v>45.760970427099998</v>
      </c>
      <c r="AN37" s="2">
        <v>40.884015655200002</v>
      </c>
      <c r="AO37" s="2">
        <v>44.014390123200002</v>
      </c>
      <c r="AP37" s="2">
        <v>42.181020523400001</v>
      </c>
      <c r="AQ37" s="2">
        <v>44.9875713068</v>
      </c>
      <c r="AR37" s="2">
        <v>40.4426380791</v>
      </c>
      <c r="AS37" s="2">
        <v>43.881827012000002</v>
      </c>
      <c r="AT37" s="2">
        <v>44.187634136200003</v>
      </c>
      <c r="AU37" s="2">
        <v>41.736475208599998</v>
      </c>
      <c r="AV37" s="2">
        <v>40.252658550699998</v>
      </c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43">
        <v>40.974152486599998</v>
      </c>
      <c r="BN37" s="143">
        <v>40.252479559299999</v>
      </c>
      <c r="BO37" s="8">
        <v>60</v>
      </c>
      <c r="BP37" s="36"/>
      <c r="BQ37" s="32"/>
      <c r="BR37" s="49"/>
      <c r="BS37" s="68" t="s">
        <v>218</v>
      </c>
      <c r="BT37" s="32"/>
    </row>
    <row r="38" spans="1:97" ht="10.199999999999999" x14ac:dyDescent="0.2">
      <c r="A38" s="30"/>
      <c r="B38" s="32">
        <v>1</v>
      </c>
      <c r="C38" s="49" t="s">
        <v>168</v>
      </c>
      <c r="D38" s="149" t="s">
        <v>452</v>
      </c>
      <c r="E38" s="32" t="s">
        <v>146</v>
      </c>
      <c r="F38" s="30"/>
      <c r="G38" s="35" t="s">
        <v>39</v>
      </c>
      <c r="H38" s="115" t="s">
        <v>239</v>
      </c>
      <c r="I38" s="47" t="s">
        <v>169</v>
      </c>
      <c r="J38" s="47" t="s">
        <v>170</v>
      </c>
      <c r="K38" s="47" t="s">
        <v>345</v>
      </c>
      <c r="L38" s="32">
        <v>60</v>
      </c>
      <c r="M38" s="32">
        <v>1</v>
      </c>
      <c r="N38" s="84">
        <v>62</v>
      </c>
      <c r="O38" s="32" t="s">
        <v>242</v>
      </c>
      <c r="P38" s="32" t="s">
        <v>46</v>
      </c>
      <c r="Q38" s="32" t="s">
        <v>190</v>
      </c>
      <c r="R38" s="32" t="s">
        <v>189</v>
      </c>
      <c r="S38" s="32" t="s">
        <v>191</v>
      </c>
      <c r="T38" s="32" t="s">
        <v>192</v>
      </c>
      <c r="U38" s="32" t="s">
        <v>127</v>
      </c>
      <c r="V38" s="32" t="s">
        <v>178</v>
      </c>
      <c r="W38" s="32" t="s">
        <v>194</v>
      </c>
      <c r="X38" s="32" t="s">
        <v>193</v>
      </c>
      <c r="Y38" s="32" t="s">
        <v>171</v>
      </c>
      <c r="Z38" s="32" t="s">
        <v>195</v>
      </c>
      <c r="AA38" s="32" t="s">
        <v>127</v>
      </c>
      <c r="AB38" s="32" t="s">
        <v>46</v>
      </c>
      <c r="AC38" s="32"/>
      <c r="AD38" s="32" t="s">
        <v>179</v>
      </c>
      <c r="AE38" s="32" t="s">
        <v>184</v>
      </c>
      <c r="AF38" s="32" t="s">
        <v>127</v>
      </c>
      <c r="AG38" s="32" t="s">
        <v>58</v>
      </c>
      <c r="AH38" s="32" t="s">
        <v>128</v>
      </c>
      <c r="AI38" s="32" t="s">
        <v>196</v>
      </c>
      <c r="AJ38" s="32" t="s">
        <v>53</v>
      </c>
      <c r="AK38" s="32" t="s">
        <v>54</v>
      </c>
      <c r="AL38" s="36"/>
      <c r="AM38" s="2">
        <v>44.922661188600003</v>
      </c>
      <c r="AN38" s="2">
        <v>42.418497072800001</v>
      </c>
      <c r="AO38" s="2">
        <v>44.0645268942</v>
      </c>
      <c r="AP38" s="2">
        <v>41.687080094000002</v>
      </c>
      <c r="AQ38" s="2">
        <v>44.907551962100001</v>
      </c>
      <c r="AR38" s="2">
        <v>46.189045870000001</v>
      </c>
      <c r="AS38" s="2">
        <v>41.889941698400001</v>
      </c>
      <c r="AT38" s="2">
        <v>40.415627317199998</v>
      </c>
      <c r="AU38" s="2">
        <v>41.813179335299999</v>
      </c>
      <c r="AV38" s="2">
        <v>40.273637155899998</v>
      </c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67">
        <v>42.314071614500001</v>
      </c>
      <c r="BN38" s="167">
        <v>41.453146885099997</v>
      </c>
      <c r="BO38" s="8">
        <v>60</v>
      </c>
      <c r="BP38" s="36"/>
      <c r="BQ38" s="32"/>
      <c r="BR38" s="49"/>
      <c r="BS38" s="68" t="s">
        <v>219</v>
      </c>
      <c r="BT38" s="32"/>
    </row>
    <row r="39" spans="1:97" ht="10.199999999999999" x14ac:dyDescent="0.2">
      <c r="A39" s="30"/>
      <c r="B39" s="32">
        <v>2</v>
      </c>
      <c r="C39" s="49" t="s">
        <v>168</v>
      </c>
      <c r="D39" s="149" t="s">
        <v>452</v>
      </c>
      <c r="E39" s="32" t="s">
        <v>146</v>
      </c>
      <c r="F39" s="30"/>
      <c r="G39" s="35" t="s">
        <v>39</v>
      </c>
      <c r="H39" s="115" t="s">
        <v>239</v>
      </c>
      <c r="I39" s="47" t="s">
        <v>169</v>
      </c>
      <c r="J39" s="47" t="s">
        <v>170</v>
      </c>
      <c r="K39" s="47" t="s">
        <v>345</v>
      </c>
      <c r="L39" s="32">
        <v>60</v>
      </c>
      <c r="M39" s="32">
        <v>1</v>
      </c>
      <c r="N39" s="84">
        <v>62</v>
      </c>
      <c r="O39" s="32" t="s">
        <v>242</v>
      </c>
      <c r="P39" s="32" t="s">
        <v>46</v>
      </c>
      <c r="Q39" s="32" t="s">
        <v>171</v>
      </c>
      <c r="R39" s="32" t="s">
        <v>172</v>
      </c>
      <c r="S39" s="32" t="s">
        <v>173</v>
      </c>
      <c r="T39" s="32" t="s">
        <v>177</v>
      </c>
      <c r="U39" s="32" t="s">
        <v>50</v>
      </c>
      <c r="V39" s="32" t="s">
        <v>178</v>
      </c>
      <c r="W39" s="32" t="s">
        <v>173</v>
      </c>
      <c r="X39" s="32" t="s">
        <v>173</v>
      </c>
      <c r="Y39" s="32" t="s">
        <v>171</v>
      </c>
      <c r="Z39" s="32" t="s">
        <v>172</v>
      </c>
      <c r="AA39" s="32" t="s">
        <v>50</v>
      </c>
      <c r="AB39" s="32" t="s">
        <v>46</v>
      </c>
      <c r="AC39" s="32"/>
      <c r="AD39" s="32" t="s">
        <v>179</v>
      </c>
      <c r="AE39" s="32" t="s">
        <v>173</v>
      </c>
      <c r="AF39" s="32" t="s">
        <v>50</v>
      </c>
      <c r="AG39" s="32" t="s">
        <v>58</v>
      </c>
      <c r="AH39" s="32" t="s">
        <v>135</v>
      </c>
      <c r="AI39" s="32" t="s">
        <v>181</v>
      </c>
      <c r="AJ39" s="32" t="s">
        <v>53</v>
      </c>
      <c r="AK39" s="32" t="s">
        <v>54</v>
      </c>
      <c r="AL39" s="36"/>
      <c r="AM39" s="2">
        <v>55.917037260000001</v>
      </c>
      <c r="AN39" s="2">
        <v>837135429.49399996</v>
      </c>
      <c r="AO39" s="2">
        <v>64.7480749116</v>
      </c>
      <c r="AP39" s="2">
        <v>3069400117.8400002</v>
      </c>
      <c r="AQ39" s="2">
        <v>62.847341804000003</v>
      </c>
      <c r="AR39" s="2">
        <v>2077455609.6800001</v>
      </c>
      <c r="AS39" s="2">
        <v>49.939643825399997</v>
      </c>
      <c r="AT39" s="2">
        <v>947753473.99899995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22">
        <v>52.014397136500001</v>
      </c>
      <c r="BN39" s="122">
        <v>378477030.71899998</v>
      </c>
      <c r="BO39" s="8">
        <v>31</v>
      </c>
      <c r="BP39" s="36"/>
      <c r="BQ39" s="32"/>
      <c r="BR39" s="49"/>
      <c r="BS39" s="68"/>
      <c r="BT39" s="32"/>
    </row>
    <row r="40" spans="1:97" ht="10.199999999999999" x14ac:dyDescent="0.2">
      <c r="A40" s="30"/>
      <c r="B40" s="32">
        <v>3</v>
      </c>
      <c r="C40" s="49" t="s">
        <v>168</v>
      </c>
      <c r="D40" s="150" t="s">
        <v>453</v>
      </c>
      <c r="E40" s="32" t="s">
        <v>146</v>
      </c>
      <c r="F40" s="30"/>
      <c r="G40" s="35" t="s">
        <v>39</v>
      </c>
      <c r="H40" s="115" t="s">
        <v>239</v>
      </c>
      <c r="I40" s="47" t="s">
        <v>169</v>
      </c>
      <c r="J40" s="47" t="s">
        <v>170</v>
      </c>
      <c r="K40" s="47" t="s">
        <v>345</v>
      </c>
      <c r="L40" s="32">
        <v>500</v>
      </c>
      <c r="M40" s="32">
        <v>1</v>
      </c>
      <c r="N40" s="84">
        <v>62</v>
      </c>
      <c r="O40" s="32" t="s">
        <v>243</v>
      </c>
      <c r="P40" s="47" t="s">
        <v>46</v>
      </c>
      <c r="Q40" s="32" t="s">
        <v>199</v>
      </c>
      <c r="R40" s="32" t="s">
        <v>198</v>
      </c>
      <c r="S40" s="47" t="s">
        <v>197</v>
      </c>
      <c r="T40" s="47" t="s">
        <v>200</v>
      </c>
      <c r="U40" s="32" t="s">
        <v>127</v>
      </c>
      <c r="V40" s="32" t="s">
        <v>178</v>
      </c>
      <c r="W40" s="32" t="s">
        <v>197</v>
      </c>
      <c r="X40" s="47" t="s">
        <v>202</v>
      </c>
      <c r="Y40" s="47" t="s">
        <v>199</v>
      </c>
      <c r="Z40" s="47" t="s">
        <v>198</v>
      </c>
      <c r="AA40" s="32" t="s">
        <v>127</v>
      </c>
      <c r="AB40" s="47" t="s">
        <v>46</v>
      </c>
      <c r="AC40" s="47"/>
      <c r="AD40" s="32" t="s">
        <v>179</v>
      </c>
      <c r="AE40" s="47" t="s">
        <v>184</v>
      </c>
      <c r="AF40" s="32" t="s">
        <v>127</v>
      </c>
      <c r="AG40" s="32" t="s">
        <v>58</v>
      </c>
      <c r="AH40" s="47" t="s">
        <v>135</v>
      </c>
      <c r="AI40" s="47" t="s">
        <v>181</v>
      </c>
      <c r="AJ40" s="47" t="s">
        <v>53</v>
      </c>
      <c r="AK40" s="47" t="s">
        <v>54</v>
      </c>
      <c r="AL40" s="36"/>
      <c r="AM40" s="2">
        <v>6.4362610700599996</v>
      </c>
      <c r="AN40" s="2">
        <v>5.2694237567500002</v>
      </c>
      <c r="AO40" s="2">
        <v>5.8108293945199998</v>
      </c>
      <c r="AP40" s="2">
        <v>5.35455890248</v>
      </c>
      <c r="AQ40" s="2">
        <v>6.4308544257099998</v>
      </c>
      <c r="AR40" s="2">
        <v>5.3843403815600004</v>
      </c>
      <c r="AS40" s="2">
        <v>6.0251000363399996</v>
      </c>
      <c r="AT40" s="2">
        <v>5.3136834887199997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22">
        <v>6.1083165388299996</v>
      </c>
      <c r="BN40" s="122">
        <v>6.2542171527899999</v>
      </c>
      <c r="BO40" s="8">
        <v>33</v>
      </c>
      <c r="BP40" s="36"/>
      <c r="BQ40" s="32"/>
      <c r="BR40" s="49"/>
      <c r="BS40" s="68" t="s">
        <v>220</v>
      </c>
      <c r="BT40" s="47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</row>
    <row r="41" spans="1:97" ht="10.199999999999999" x14ac:dyDescent="0.2">
      <c r="A41" s="30"/>
      <c r="B41" s="47">
        <v>4</v>
      </c>
      <c r="C41" s="76" t="s">
        <v>168</v>
      </c>
      <c r="D41" s="150" t="s">
        <v>453</v>
      </c>
      <c r="E41" s="32" t="s">
        <v>146</v>
      </c>
      <c r="F41" s="30"/>
      <c r="G41" s="35" t="s">
        <v>39</v>
      </c>
      <c r="H41" s="115" t="s">
        <v>239</v>
      </c>
      <c r="I41" s="47" t="s">
        <v>169</v>
      </c>
      <c r="J41" s="47" t="s">
        <v>170</v>
      </c>
      <c r="K41" s="47" t="s">
        <v>345</v>
      </c>
      <c r="L41" s="32">
        <v>500</v>
      </c>
      <c r="M41" s="32">
        <v>1</v>
      </c>
      <c r="N41" s="84">
        <v>62</v>
      </c>
      <c r="O41" s="32" t="s">
        <v>243</v>
      </c>
      <c r="P41" s="47" t="s">
        <v>46</v>
      </c>
      <c r="Q41" s="47" t="s">
        <v>171</v>
      </c>
      <c r="R41" s="47" t="s">
        <v>201</v>
      </c>
      <c r="S41" s="47" t="s">
        <v>184</v>
      </c>
      <c r="T41" s="47" t="s">
        <v>177</v>
      </c>
      <c r="U41" s="32" t="s">
        <v>127</v>
      </c>
      <c r="V41" s="32" t="s">
        <v>178</v>
      </c>
      <c r="W41" s="32" t="s">
        <v>184</v>
      </c>
      <c r="X41" s="47" t="s">
        <v>186</v>
      </c>
      <c r="Y41" s="47" t="s">
        <v>171</v>
      </c>
      <c r="Z41" s="47" t="s">
        <v>203</v>
      </c>
      <c r="AA41" s="32" t="s">
        <v>127</v>
      </c>
      <c r="AB41" s="47" t="s">
        <v>46</v>
      </c>
      <c r="AC41" s="47"/>
      <c r="AD41" s="32" t="s">
        <v>179</v>
      </c>
      <c r="AE41" s="47" t="s">
        <v>184</v>
      </c>
      <c r="AF41" s="32" t="s">
        <v>127</v>
      </c>
      <c r="AG41" s="32" t="s">
        <v>58</v>
      </c>
      <c r="AH41" s="47" t="s">
        <v>135</v>
      </c>
      <c r="AI41" s="47" t="s">
        <v>181</v>
      </c>
      <c r="AJ41" s="47" t="s">
        <v>53</v>
      </c>
      <c r="AK41" s="47" t="s">
        <v>54</v>
      </c>
      <c r="AL41" s="36"/>
      <c r="AM41" s="2">
        <v>6.2977540846100002</v>
      </c>
      <c r="AN41" s="2">
        <v>5.5082147073699996</v>
      </c>
      <c r="AO41" s="2">
        <v>6.4986315442700002</v>
      </c>
      <c r="AP41" s="2">
        <v>5.2617301382099999</v>
      </c>
      <c r="AQ41" s="2">
        <v>6.0038475863</v>
      </c>
      <c r="AR41" s="2">
        <v>5.5613082704399996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22">
        <v>6.1788244098199998</v>
      </c>
      <c r="BN41" s="122">
        <v>6.2292333729599996</v>
      </c>
      <c r="BO41" s="8">
        <v>22</v>
      </c>
      <c r="BP41" s="36"/>
      <c r="BQ41" s="32"/>
      <c r="BR41" s="49"/>
      <c r="BS41" s="68" t="s">
        <v>220</v>
      </c>
      <c r="BT41" s="47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</row>
    <row r="42" spans="1:97" ht="10.199999999999999" x14ac:dyDescent="0.2">
      <c r="A42" s="30"/>
      <c r="B42" s="32">
        <v>5</v>
      </c>
      <c r="C42" s="76" t="s">
        <v>168</v>
      </c>
      <c r="D42" s="150" t="s">
        <v>453</v>
      </c>
      <c r="E42" s="32" t="s">
        <v>146</v>
      </c>
      <c r="F42" s="30"/>
      <c r="G42" s="35" t="s">
        <v>39</v>
      </c>
      <c r="H42" s="115" t="s">
        <v>239</v>
      </c>
      <c r="I42" s="47" t="s">
        <v>169</v>
      </c>
      <c r="J42" s="47" t="s">
        <v>170</v>
      </c>
      <c r="K42" s="47" t="s">
        <v>345</v>
      </c>
      <c r="L42" s="47">
        <v>500</v>
      </c>
      <c r="M42" s="47">
        <v>1</v>
      </c>
      <c r="N42" s="84">
        <v>62</v>
      </c>
      <c r="O42" s="32" t="s">
        <v>243</v>
      </c>
      <c r="P42" s="47" t="s">
        <v>46</v>
      </c>
      <c r="Q42" s="47" t="s">
        <v>190</v>
      </c>
      <c r="R42" s="47" t="s">
        <v>204</v>
      </c>
      <c r="S42" s="47" t="s">
        <v>175</v>
      </c>
      <c r="T42" s="47" t="s">
        <v>176</v>
      </c>
      <c r="U42" s="32" t="s">
        <v>127</v>
      </c>
      <c r="V42" s="47" t="s">
        <v>178</v>
      </c>
      <c r="W42" s="47" t="s">
        <v>205</v>
      </c>
      <c r="X42" s="47" t="s">
        <v>206</v>
      </c>
      <c r="Y42" s="47" t="s">
        <v>207</v>
      </c>
      <c r="Z42" s="47" t="s">
        <v>208</v>
      </c>
      <c r="AA42" s="47" t="s">
        <v>127</v>
      </c>
      <c r="AB42" s="47" t="s">
        <v>46</v>
      </c>
      <c r="AC42" s="47"/>
      <c r="AD42" s="47" t="s">
        <v>179</v>
      </c>
      <c r="AE42" s="47" t="s">
        <v>209</v>
      </c>
      <c r="AF42" s="47" t="s">
        <v>127</v>
      </c>
      <c r="AG42" s="47" t="s">
        <v>58</v>
      </c>
      <c r="AH42" s="47" t="s">
        <v>135</v>
      </c>
      <c r="AI42" s="47" t="s">
        <v>181</v>
      </c>
      <c r="AJ42" s="47" t="s">
        <v>53</v>
      </c>
      <c r="AK42" s="47" t="s">
        <v>54</v>
      </c>
      <c r="AL42" s="36"/>
      <c r="AM42" s="2">
        <v>6.6958920723700004</v>
      </c>
      <c r="AN42" s="2">
        <v>8.6619955822799994</v>
      </c>
      <c r="AO42" s="2">
        <v>6.2860652436800004</v>
      </c>
      <c r="AP42" s="2">
        <v>10.110847851300001</v>
      </c>
      <c r="AQ42" s="2">
        <v>6.06394944985</v>
      </c>
      <c r="AR42" s="2">
        <v>5.3780384082300001</v>
      </c>
      <c r="AS42" s="2">
        <v>7.2757269261799999</v>
      </c>
      <c r="AT42" s="2">
        <v>5.3076330600299997</v>
      </c>
      <c r="AU42" s="2">
        <v>6.7814836331999997</v>
      </c>
      <c r="AV42" s="2">
        <v>5.2720485292400001</v>
      </c>
      <c r="AW42" s="2">
        <v>5.5293295259399997</v>
      </c>
      <c r="AX42" s="2">
        <v>5.5269471450600003</v>
      </c>
      <c r="AY42" s="2">
        <v>5.8642092322900004</v>
      </c>
      <c r="AZ42" s="2">
        <v>5.4529900075300004</v>
      </c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22">
        <v>5.5200101017799996</v>
      </c>
      <c r="BN42" s="122">
        <v>5.2966569503800001</v>
      </c>
      <c r="BO42" s="8">
        <v>117</v>
      </c>
      <c r="BP42" s="36"/>
      <c r="BQ42" s="32"/>
      <c r="BR42" s="49"/>
      <c r="BS42" s="68" t="s">
        <v>220</v>
      </c>
      <c r="BT42" s="47"/>
      <c r="BU42" s="73"/>
      <c r="BV42" s="73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3"/>
      <c r="CO42" s="73"/>
      <c r="CP42" s="73"/>
      <c r="CQ42" s="73"/>
      <c r="CR42" s="73"/>
      <c r="CS42" s="73"/>
    </row>
    <row r="43" spans="1:97" ht="10.199999999999999" x14ac:dyDescent="0.2">
      <c r="A43" s="30"/>
      <c r="B43" s="47">
        <v>6</v>
      </c>
      <c r="C43" s="76" t="s">
        <v>168</v>
      </c>
      <c r="D43" s="151" t="s">
        <v>454</v>
      </c>
      <c r="E43" s="32" t="s">
        <v>146</v>
      </c>
      <c r="F43" s="30"/>
      <c r="G43" s="35" t="s">
        <v>39</v>
      </c>
      <c r="H43" s="115" t="s">
        <v>239</v>
      </c>
      <c r="I43" s="47" t="s">
        <v>169</v>
      </c>
      <c r="J43" s="47" t="s">
        <v>170</v>
      </c>
      <c r="K43" s="47" t="s">
        <v>345</v>
      </c>
      <c r="L43" s="47">
        <v>500</v>
      </c>
      <c r="M43" s="47">
        <v>1</v>
      </c>
      <c r="N43" s="84">
        <v>62</v>
      </c>
      <c r="O43" s="47" t="s">
        <v>182</v>
      </c>
      <c r="P43" s="47" t="s">
        <v>46</v>
      </c>
      <c r="Q43" s="47" t="s">
        <v>210</v>
      </c>
      <c r="R43" s="47" t="s">
        <v>211</v>
      </c>
      <c r="S43" s="47" t="s">
        <v>212</v>
      </c>
      <c r="T43" s="47" t="s">
        <v>213</v>
      </c>
      <c r="U43" s="47" t="s">
        <v>127</v>
      </c>
      <c r="V43" s="47" t="s">
        <v>178</v>
      </c>
      <c r="W43" s="47" t="s">
        <v>184</v>
      </c>
      <c r="X43" s="47" t="s">
        <v>186</v>
      </c>
      <c r="Y43" s="47" t="s">
        <v>171</v>
      </c>
      <c r="Z43" s="47" t="s">
        <v>203</v>
      </c>
      <c r="AA43" s="47" t="s">
        <v>127</v>
      </c>
      <c r="AB43" s="47" t="s">
        <v>46</v>
      </c>
      <c r="AC43" s="47"/>
      <c r="AD43" s="47" t="s">
        <v>214</v>
      </c>
      <c r="AE43" s="47" t="s">
        <v>215</v>
      </c>
      <c r="AF43" s="47" t="s">
        <v>127</v>
      </c>
      <c r="AG43" s="47" t="s">
        <v>58</v>
      </c>
      <c r="AH43" s="47" t="s">
        <v>135</v>
      </c>
      <c r="AI43" s="47" t="s">
        <v>181</v>
      </c>
      <c r="AJ43" s="47" t="s">
        <v>53</v>
      </c>
      <c r="AK43" s="47" t="s">
        <v>54</v>
      </c>
      <c r="AL43" s="36"/>
      <c r="AM43" s="8">
        <v>42.518969578300002</v>
      </c>
      <c r="AN43" s="8">
        <v>40.329695823400002</v>
      </c>
      <c r="AO43" s="8">
        <v>40.585180065000003</v>
      </c>
      <c r="AP43" s="8">
        <v>38.101653672799998</v>
      </c>
      <c r="AQ43" s="8">
        <v>44.868089345900003</v>
      </c>
      <c r="AR43" s="8">
        <v>37.946642706900001</v>
      </c>
      <c r="AS43" s="8">
        <v>41.094451694</v>
      </c>
      <c r="AT43" s="8">
        <v>38.812474059000003</v>
      </c>
      <c r="AU43" s="54">
        <v>39.835185551499997</v>
      </c>
      <c r="AV43" s="54">
        <v>37.167406226600001</v>
      </c>
      <c r="AW43" s="54">
        <v>37.770227356200003</v>
      </c>
      <c r="AX43" s="54">
        <v>37.0616113536</v>
      </c>
      <c r="AY43" s="119">
        <v>38.520841807499998</v>
      </c>
      <c r="AZ43" s="119">
        <v>37.572688994799996</v>
      </c>
      <c r="BA43" s="2">
        <v>39.144200746800003</v>
      </c>
      <c r="BB43" s="2">
        <v>37.174168335499999</v>
      </c>
      <c r="BC43" s="2">
        <v>37.770996738500003</v>
      </c>
      <c r="BD43" s="2">
        <v>36.870469094699999</v>
      </c>
      <c r="BE43" s="2"/>
      <c r="BF43" s="2"/>
      <c r="BG43" s="2"/>
      <c r="BH43" s="2"/>
      <c r="BI43" s="2"/>
      <c r="BJ43" s="2"/>
      <c r="BK43" s="2"/>
      <c r="BL43" s="2"/>
      <c r="BM43" s="122">
        <v>37.292533762300003</v>
      </c>
      <c r="BN43" s="122">
        <v>36.696512414700003</v>
      </c>
      <c r="BO43" s="8">
        <v>227</v>
      </c>
      <c r="BP43" s="36"/>
      <c r="BQ43" s="32"/>
      <c r="BR43" s="49"/>
      <c r="BS43" s="68"/>
      <c r="BT43" s="47"/>
      <c r="BU43" s="73"/>
      <c r="BV43" s="73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3"/>
      <c r="CO43" s="73"/>
      <c r="CP43" s="73"/>
      <c r="CQ43" s="73"/>
      <c r="CR43" s="73"/>
      <c r="CS43" s="73"/>
    </row>
    <row r="44" spans="1:97" ht="10.199999999999999" x14ac:dyDescent="0.2">
      <c r="A44" s="30"/>
      <c r="B44" s="32">
        <v>7</v>
      </c>
      <c r="C44" s="76" t="s">
        <v>168</v>
      </c>
      <c r="D44" s="151" t="s">
        <v>454</v>
      </c>
      <c r="E44" s="32" t="s">
        <v>146</v>
      </c>
      <c r="F44" s="30"/>
      <c r="G44" s="35" t="s">
        <v>39</v>
      </c>
      <c r="H44" s="115" t="s">
        <v>239</v>
      </c>
      <c r="I44" s="47" t="s">
        <v>169</v>
      </c>
      <c r="J44" s="47" t="s">
        <v>170</v>
      </c>
      <c r="K44" s="47" t="s">
        <v>345</v>
      </c>
      <c r="L44" s="47">
        <v>150</v>
      </c>
      <c r="M44" s="47">
        <v>1</v>
      </c>
      <c r="N44" s="84">
        <v>62</v>
      </c>
      <c r="O44" s="47" t="s">
        <v>182</v>
      </c>
      <c r="P44" s="47" t="s">
        <v>46</v>
      </c>
      <c r="Q44" s="47" t="s">
        <v>199</v>
      </c>
      <c r="R44" s="47" t="s">
        <v>216</v>
      </c>
      <c r="S44" s="47" t="s">
        <v>197</v>
      </c>
      <c r="T44" s="47" t="s">
        <v>200</v>
      </c>
      <c r="U44" s="47" t="s">
        <v>127</v>
      </c>
      <c r="V44" s="47" t="s">
        <v>178</v>
      </c>
      <c r="W44" s="47" t="s">
        <v>184</v>
      </c>
      <c r="X44" s="47" t="s">
        <v>186</v>
      </c>
      <c r="Y44" s="47" t="s">
        <v>171</v>
      </c>
      <c r="Z44" s="47" t="s">
        <v>203</v>
      </c>
      <c r="AA44" s="47" t="s">
        <v>127</v>
      </c>
      <c r="AB44" s="47" t="s">
        <v>46</v>
      </c>
      <c r="AC44" s="47"/>
      <c r="AD44" s="47" t="s">
        <v>214</v>
      </c>
      <c r="AE44" s="47" t="s">
        <v>215</v>
      </c>
      <c r="AF44" s="47" t="s">
        <v>127</v>
      </c>
      <c r="AG44" s="47" t="s">
        <v>59</v>
      </c>
      <c r="AH44" s="47" t="s">
        <v>135</v>
      </c>
      <c r="AI44" s="47" t="s">
        <v>217</v>
      </c>
      <c r="AJ44" s="47" t="s">
        <v>53</v>
      </c>
      <c r="AK44" s="47" t="s">
        <v>54</v>
      </c>
      <c r="AL44" s="36"/>
      <c r="AM44" s="8" t="s">
        <v>222</v>
      </c>
      <c r="AN44" s="8" t="s">
        <v>222</v>
      </c>
      <c r="AO44" s="8" t="s">
        <v>222</v>
      </c>
      <c r="AP44" s="8" t="s">
        <v>222</v>
      </c>
      <c r="AQ44" s="8" t="s">
        <v>222</v>
      </c>
      <c r="AR44" s="8" t="s">
        <v>222</v>
      </c>
      <c r="AS44" s="8" t="s">
        <v>222</v>
      </c>
      <c r="AT44" s="8" t="s">
        <v>222</v>
      </c>
      <c r="AU44" s="8" t="s">
        <v>222</v>
      </c>
      <c r="AV44" s="8" t="s">
        <v>222</v>
      </c>
      <c r="AW44" s="8" t="s">
        <v>222</v>
      </c>
      <c r="AX44" s="8" t="s">
        <v>222</v>
      </c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 t="s">
        <v>222</v>
      </c>
      <c r="BN44" s="2" t="s">
        <v>222</v>
      </c>
      <c r="BO44" s="8">
        <v>86</v>
      </c>
      <c r="BP44" s="36"/>
      <c r="BQ44" s="32"/>
      <c r="BR44" s="49"/>
      <c r="BS44" s="68"/>
      <c r="BT44" s="47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</row>
    <row r="45" spans="1:97" ht="10.199999999999999" x14ac:dyDescent="0.2">
      <c r="A45" s="30"/>
      <c r="B45" s="47">
        <v>8</v>
      </c>
      <c r="C45" s="76" t="s">
        <v>168</v>
      </c>
      <c r="D45" s="151" t="s">
        <v>454</v>
      </c>
      <c r="E45" s="32" t="s">
        <v>146</v>
      </c>
      <c r="F45" s="30"/>
      <c r="G45" s="35" t="s">
        <v>39</v>
      </c>
      <c r="H45" s="115" t="s">
        <v>239</v>
      </c>
      <c r="I45" s="47" t="s">
        <v>169</v>
      </c>
      <c r="J45" s="47" t="s">
        <v>170</v>
      </c>
      <c r="K45" s="47" t="s">
        <v>345</v>
      </c>
      <c r="L45" s="47">
        <v>150</v>
      </c>
      <c r="M45" s="47">
        <v>1</v>
      </c>
      <c r="N45" s="84">
        <v>62</v>
      </c>
      <c r="O45" s="47" t="s">
        <v>182</v>
      </c>
      <c r="P45" s="47" t="s">
        <v>46</v>
      </c>
      <c r="Q45" s="47" t="s">
        <v>199</v>
      </c>
      <c r="R45" s="47" t="s">
        <v>216</v>
      </c>
      <c r="S45" s="47" t="s">
        <v>197</v>
      </c>
      <c r="T45" s="47" t="s">
        <v>200</v>
      </c>
      <c r="U45" s="47" t="s">
        <v>127</v>
      </c>
      <c r="V45" s="47" t="s">
        <v>178</v>
      </c>
      <c r="W45" s="47" t="s">
        <v>184</v>
      </c>
      <c r="X45" s="47" t="s">
        <v>186</v>
      </c>
      <c r="Y45" s="47" t="s">
        <v>171</v>
      </c>
      <c r="Z45" s="47" t="s">
        <v>203</v>
      </c>
      <c r="AA45" s="47" t="s">
        <v>127</v>
      </c>
      <c r="AB45" s="47" t="s">
        <v>46</v>
      </c>
      <c r="AC45" s="47"/>
      <c r="AD45" s="47" t="s">
        <v>214</v>
      </c>
      <c r="AE45" s="47" t="s">
        <v>215</v>
      </c>
      <c r="AF45" s="47" t="s">
        <v>127</v>
      </c>
      <c r="AG45" s="47" t="s">
        <v>52</v>
      </c>
      <c r="AH45" s="47" t="s">
        <v>135</v>
      </c>
      <c r="AI45" s="47" t="s">
        <v>217</v>
      </c>
      <c r="AJ45" s="47" t="s">
        <v>53</v>
      </c>
      <c r="AK45" s="47" t="s">
        <v>54</v>
      </c>
      <c r="AL45" s="36"/>
      <c r="AM45" s="8">
        <v>6239.6021973200004</v>
      </c>
      <c r="AN45" s="8">
        <v>654457751.36500001</v>
      </c>
      <c r="AO45" s="8">
        <v>6239.7886373199999</v>
      </c>
      <c r="AP45" s="8">
        <v>2648815453.46</v>
      </c>
      <c r="AQ45" s="8"/>
      <c r="AR45" s="8"/>
      <c r="AS45" s="8"/>
      <c r="AT45" s="8"/>
      <c r="AU45" s="8"/>
      <c r="AV45" s="8"/>
      <c r="AW45" s="8"/>
      <c r="AX45" s="8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8"/>
      <c r="BP45" s="36"/>
      <c r="BQ45" s="32"/>
      <c r="BR45" s="49"/>
      <c r="BS45" s="68"/>
      <c r="BT45" s="47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</row>
    <row r="46" spans="1:97" s="104" customFormat="1" ht="10.199999999999999" x14ac:dyDescent="0.2">
      <c r="A46" s="100"/>
      <c r="B46" s="95">
        <v>9</v>
      </c>
      <c r="C46" s="96" t="s">
        <v>168</v>
      </c>
      <c r="D46" s="148"/>
      <c r="E46" s="95" t="s">
        <v>146</v>
      </c>
      <c r="F46" s="100"/>
      <c r="G46" s="101" t="s">
        <v>39</v>
      </c>
      <c r="H46" s="115" t="s">
        <v>239</v>
      </c>
      <c r="I46" s="47" t="s">
        <v>169</v>
      </c>
      <c r="J46" s="47" t="s">
        <v>170</v>
      </c>
      <c r="K46" s="47" t="s">
        <v>345</v>
      </c>
      <c r="L46" s="95">
        <v>150</v>
      </c>
      <c r="M46" s="95">
        <v>1</v>
      </c>
      <c r="N46" s="105">
        <v>62</v>
      </c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102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02"/>
      <c r="BQ46" s="95"/>
      <c r="BR46" s="96"/>
      <c r="BS46" s="103"/>
      <c r="BT46" s="95"/>
    </row>
    <row r="47" spans="1:97" ht="10.199999999999999" x14ac:dyDescent="0.2">
      <c r="A47" s="30"/>
      <c r="B47" s="80">
        <v>10</v>
      </c>
      <c r="C47" s="81" t="s">
        <v>168</v>
      </c>
      <c r="D47" s="149" t="s">
        <v>452</v>
      </c>
      <c r="E47" s="80" t="s">
        <v>146</v>
      </c>
      <c r="F47" s="30"/>
      <c r="G47" s="82" t="s">
        <v>39</v>
      </c>
      <c r="H47" s="116" t="s">
        <v>239</v>
      </c>
      <c r="I47" s="47" t="s">
        <v>169</v>
      </c>
      <c r="J47" s="47" t="s">
        <v>170</v>
      </c>
      <c r="K47" s="47" t="s">
        <v>345</v>
      </c>
      <c r="L47" s="80">
        <v>150</v>
      </c>
      <c r="M47" s="80">
        <v>22</v>
      </c>
      <c r="N47" s="106">
        <v>62</v>
      </c>
      <c r="O47" s="80" t="s">
        <v>242</v>
      </c>
      <c r="P47" s="80" t="s">
        <v>50</v>
      </c>
      <c r="Q47" s="80" t="s">
        <v>199</v>
      </c>
      <c r="R47" s="80" t="s">
        <v>216</v>
      </c>
      <c r="S47" s="80" t="s">
        <v>197</v>
      </c>
      <c r="T47" s="80" t="s">
        <v>200</v>
      </c>
      <c r="U47" s="80" t="s">
        <v>223</v>
      </c>
      <c r="V47" s="80" t="s">
        <v>224</v>
      </c>
      <c r="W47" s="80" t="s">
        <v>184</v>
      </c>
      <c r="X47" s="80" t="s">
        <v>186</v>
      </c>
      <c r="Y47" s="80" t="s">
        <v>171</v>
      </c>
      <c r="Z47" s="80" t="s">
        <v>203</v>
      </c>
      <c r="AA47" s="80" t="s">
        <v>223</v>
      </c>
      <c r="AB47" s="80" t="s">
        <v>46</v>
      </c>
      <c r="AC47" s="80" t="s">
        <v>381</v>
      </c>
      <c r="AD47" s="80" t="s">
        <v>179</v>
      </c>
      <c r="AE47" s="80" t="s">
        <v>209</v>
      </c>
      <c r="AF47" s="80" t="s">
        <v>223</v>
      </c>
      <c r="AG47" s="80" t="s">
        <v>58</v>
      </c>
      <c r="AH47" s="80" t="s">
        <v>128</v>
      </c>
      <c r="AI47" s="80" t="s">
        <v>217</v>
      </c>
      <c r="AJ47" s="80" t="s">
        <v>53</v>
      </c>
      <c r="AK47" s="80" t="s">
        <v>54</v>
      </c>
      <c r="AL47" s="36"/>
      <c r="AM47" s="54">
        <v>73.9801197667</v>
      </c>
      <c r="AN47" s="55">
        <v>151.77295176199999</v>
      </c>
      <c r="AO47" s="55">
        <v>63.389403312399999</v>
      </c>
      <c r="AP47" s="55">
        <v>76.167577107699998</v>
      </c>
      <c r="AQ47" s="55">
        <v>57.746205606799997</v>
      </c>
      <c r="AR47" s="55">
        <v>55.299683888799997</v>
      </c>
      <c r="AS47" s="55">
        <v>36.567607510499997</v>
      </c>
      <c r="AT47" s="55">
        <v>38.085965474399998</v>
      </c>
      <c r="AU47" s="55">
        <v>19.7595384659</v>
      </c>
      <c r="AV47" s="55">
        <v>46.482660929399998</v>
      </c>
      <c r="AW47" s="8">
        <v>11.155259317000001</v>
      </c>
      <c r="AX47" s="8">
        <v>21.518608411199999</v>
      </c>
      <c r="AY47" s="2">
        <v>9.3249150399200005</v>
      </c>
      <c r="AZ47" s="2">
        <v>16.200447400400002</v>
      </c>
      <c r="BA47" s="2">
        <v>6.6105859202700001</v>
      </c>
      <c r="BB47" s="2">
        <v>20.305551528900001</v>
      </c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8">
        <v>150</v>
      </c>
      <c r="BP47" s="36"/>
      <c r="BQ47" s="32"/>
      <c r="BR47" s="49"/>
      <c r="BS47" s="68" t="s">
        <v>231</v>
      </c>
      <c r="BT47" s="73" t="s">
        <v>226</v>
      </c>
      <c r="BU47" s="73" t="s">
        <v>225</v>
      </c>
      <c r="BV47" s="73"/>
      <c r="BW47" s="73"/>
      <c r="BX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</row>
    <row r="48" spans="1:97" ht="10.199999999999999" x14ac:dyDescent="0.2">
      <c r="A48" s="30"/>
      <c r="B48" s="32">
        <v>11</v>
      </c>
      <c r="C48" s="49" t="s">
        <v>168</v>
      </c>
      <c r="D48" s="149" t="s">
        <v>452</v>
      </c>
      <c r="E48" s="32" t="s">
        <v>146</v>
      </c>
      <c r="F48" s="30"/>
      <c r="G48" s="35" t="s">
        <v>39</v>
      </c>
      <c r="H48" s="115" t="s">
        <v>239</v>
      </c>
      <c r="I48" s="47" t="s">
        <v>169</v>
      </c>
      <c r="J48" s="47" t="s">
        <v>170</v>
      </c>
      <c r="K48" s="47" t="s">
        <v>345</v>
      </c>
      <c r="L48" s="47">
        <v>200</v>
      </c>
      <c r="M48" s="83">
        <v>22</v>
      </c>
      <c r="N48" s="83">
        <v>62</v>
      </c>
      <c r="O48" s="83" t="s">
        <v>242</v>
      </c>
      <c r="P48" s="83" t="s">
        <v>50</v>
      </c>
      <c r="Q48" s="47" t="s">
        <v>227</v>
      </c>
      <c r="R48" s="47" t="s">
        <v>227</v>
      </c>
      <c r="S48" s="47" t="s">
        <v>227</v>
      </c>
      <c r="T48" s="47" t="s">
        <v>234</v>
      </c>
      <c r="U48" s="47" t="s">
        <v>229</v>
      </c>
      <c r="V48" s="83" t="s">
        <v>224</v>
      </c>
      <c r="W48" s="47" t="s">
        <v>228</v>
      </c>
      <c r="X48" s="47" t="s">
        <v>175</v>
      </c>
      <c r="Y48" s="47" t="s">
        <v>190</v>
      </c>
      <c r="Z48" s="47" t="s">
        <v>189</v>
      </c>
      <c r="AA48" s="47" t="s">
        <v>229</v>
      </c>
      <c r="AB48" s="83" t="s">
        <v>46</v>
      </c>
      <c r="AC48" s="83" t="s">
        <v>381</v>
      </c>
      <c r="AD48" s="83" t="s">
        <v>179</v>
      </c>
      <c r="AE48" s="83" t="s">
        <v>209</v>
      </c>
      <c r="AF48" s="47" t="s">
        <v>229</v>
      </c>
      <c r="AG48" s="83" t="s">
        <v>58</v>
      </c>
      <c r="AH48" s="83" t="s">
        <v>128</v>
      </c>
      <c r="AI48" s="83" t="s">
        <v>230</v>
      </c>
      <c r="AJ48" s="83" t="s">
        <v>53</v>
      </c>
      <c r="AK48" s="83" t="s">
        <v>54</v>
      </c>
      <c r="AL48" s="36"/>
      <c r="AM48" s="8">
        <v>211.04922633000001</v>
      </c>
      <c r="AN48" s="8">
        <v>283.54170735700001</v>
      </c>
      <c r="AO48" s="8">
        <v>179.42533480700001</v>
      </c>
      <c r="AP48" s="8">
        <v>176.42661539700001</v>
      </c>
      <c r="AQ48" s="8">
        <v>141.03684308499999</v>
      </c>
      <c r="AR48" s="8">
        <v>152.73701985700001</v>
      </c>
      <c r="AS48" s="8">
        <v>62.809213699799997</v>
      </c>
      <c r="AT48" s="8">
        <v>87.575684865300005</v>
      </c>
      <c r="AU48" s="8">
        <v>27.8595002082</v>
      </c>
      <c r="AV48" s="8">
        <v>60.504605611199999</v>
      </c>
      <c r="AW48" s="8">
        <v>17.616053519699999</v>
      </c>
      <c r="AX48" s="8">
        <v>31.698563257899998</v>
      </c>
      <c r="AY48" s="2">
        <v>17.354968409400001</v>
      </c>
      <c r="AZ48" s="2">
        <v>31.659396489500001</v>
      </c>
      <c r="BA48" s="2">
        <v>19.543007573800001</v>
      </c>
      <c r="BB48" s="2">
        <v>73.035125732400004</v>
      </c>
      <c r="BC48" s="2">
        <v>11.2527928814</v>
      </c>
      <c r="BD48" s="2">
        <v>40.128363927199999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>
        <v>200</v>
      </c>
      <c r="BP48" s="36"/>
      <c r="BQ48" s="32"/>
      <c r="BR48" s="49"/>
      <c r="BS48" s="68"/>
      <c r="BT48" s="88" t="s">
        <v>233</v>
      </c>
      <c r="BU48" s="88" t="s">
        <v>232</v>
      </c>
      <c r="BV48" s="73"/>
      <c r="BW48" s="73"/>
      <c r="BX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</row>
    <row r="49" spans="1:97" ht="10.199999999999999" x14ac:dyDescent="0.2">
      <c r="A49" s="30"/>
      <c r="B49" s="32">
        <v>12</v>
      </c>
      <c r="C49" s="49" t="s">
        <v>168</v>
      </c>
      <c r="D49" s="149" t="s">
        <v>452</v>
      </c>
      <c r="E49" s="32" t="s">
        <v>146</v>
      </c>
      <c r="F49" s="30"/>
      <c r="G49" s="35" t="s">
        <v>39</v>
      </c>
      <c r="H49" s="115" t="s">
        <v>239</v>
      </c>
      <c r="I49" s="47" t="s">
        <v>169</v>
      </c>
      <c r="J49" s="47" t="s">
        <v>170</v>
      </c>
      <c r="K49" s="47" t="s">
        <v>345</v>
      </c>
      <c r="L49" s="47">
        <v>200</v>
      </c>
      <c r="M49" s="83">
        <v>22</v>
      </c>
      <c r="N49" s="83">
        <v>62</v>
      </c>
      <c r="O49" s="83" t="s">
        <v>242</v>
      </c>
      <c r="P49" s="47" t="s">
        <v>46</v>
      </c>
      <c r="Q49" s="83" t="s">
        <v>199</v>
      </c>
      <c r="R49" s="47" t="s">
        <v>235</v>
      </c>
      <c r="S49" s="83" t="s">
        <v>197</v>
      </c>
      <c r="T49" s="83" t="s">
        <v>200</v>
      </c>
      <c r="U49" s="83" t="s">
        <v>223</v>
      </c>
      <c r="V49" s="83" t="s">
        <v>224</v>
      </c>
      <c r="W49" s="47" t="s">
        <v>228</v>
      </c>
      <c r="X49" s="47" t="s">
        <v>175</v>
      </c>
      <c r="Y49" s="47" t="s">
        <v>190</v>
      </c>
      <c r="Z49" s="47" t="s">
        <v>189</v>
      </c>
      <c r="AA49" s="83" t="s">
        <v>223</v>
      </c>
      <c r="AB49" s="83" t="s">
        <v>46</v>
      </c>
      <c r="AC49" s="83" t="s">
        <v>381</v>
      </c>
      <c r="AD49" s="83" t="s">
        <v>179</v>
      </c>
      <c r="AE49" s="83" t="s">
        <v>209</v>
      </c>
      <c r="AF49" s="83" t="s">
        <v>223</v>
      </c>
      <c r="AG49" s="83" t="s">
        <v>58</v>
      </c>
      <c r="AH49" s="83" t="s">
        <v>128</v>
      </c>
      <c r="AI49" s="83" t="s">
        <v>230</v>
      </c>
      <c r="AJ49" s="83" t="s">
        <v>53</v>
      </c>
      <c r="AK49" s="83" t="s">
        <v>54</v>
      </c>
      <c r="AL49" s="36"/>
      <c r="AM49" s="55">
        <v>115.828681207</v>
      </c>
      <c r="AN49" s="55">
        <v>689.27480061799997</v>
      </c>
      <c r="AO49" s="55">
        <v>104.08299673800001</v>
      </c>
      <c r="AP49" s="55">
        <v>112.398109436</v>
      </c>
      <c r="AQ49" s="55">
        <v>90.681109520700005</v>
      </c>
      <c r="AR49" s="55">
        <v>128.22497812899999</v>
      </c>
      <c r="AS49" s="55">
        <v>55.1315574646</v>
      </c>
      <c r="AT49" s="55">
        <v>94.030375162799999</v>
      </c>
      <c r="AU49" s="55">
        <v>26.8091286075</v>
      </c>
      <c r="AV49" s="55">
        <v>68.433279673300007</v>
      </c>
      <c r="AW49" s="8">
        <v>13.8764432169</v>
      </c>
      <c r="AX49" s="8">
        <v>64.646900812799998</v>
      </c>
      <c r="AY49" s="2">
        <v>12.729417924</v>
      </c>
      <c r="AZ49" s="2">
        <v>39.348037401799999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121">
        <v>12.8222738697</v>
      </c>
      <c r="BN49" s="121">
        <v>37.640041351299999</v>
      </c>
      <c r="BO49" s="8">
        <v>108</v>
      </c>
      <c r="BP49" s="36"/>
      <c r="BQ49" s="32"/>
      <c r="BR49" s="49"/>
      <c r="BS49" s="68"/>
      <c r="BT49" s="73"/>
      <c r="BU49" s="73"/>
      <c r="BV49" s="73"/>
      <c r="BW49" s="73"/>
      <c r="BX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</row>
    <row r="50" spans="1:97" ht="10.199999999999999" x14ac:dyDescent="0.2">
      <c r="A50" s="30"/>
      <c r="B50" s="32">
        <v>13</v>
      </c>
      <c r="C50" s="49" t="s">
        <v>168</v>
      </c>
      <c r="D50" s="149" t="s">
        <v>452</v>
      </c>
      <c r="E50" s="32" t="s">
        <v>146</v>
      </c>
      <c r="F50" s="30"/>
      <c r="G50" s="35" t="s">
        <v>39</v>
      </c>
      <c r="H50" s="115" t="s">
        <v>239</v>
      </c>
      <c r="I50" s="47" t="s">
        <v>169</v>
      </c>
      <c r="J50" s="47" t="s">
        <v>170</v>
      </c>
      <c r="K50" s="47" t="s">
        <v>345</v>
      </c>
      <c r="L50" s="47">
        <v>300</v>
      </c>
      <c r="M50" s="83">
        <v>22</v>
      </c>
      <c r="N50" s="83">
        <v>62</v>
      </c>
      <c r="O50" s="84" t="s">
        <v>242</v>
      </c>
      <c r="P50" s="32" t="s">
        <v>70</v>
      </c>
      <c r="Q50" s="32" t="s">
        <v>171</v>
      </c>
      <c r="R50" s="32" t="s">
        <v>203</v>
      </c>
      <c r="S50" s="32" t="s">
        <v>183</v>
      </c>
      <c r="T50" s="32" t="s">
        <v>177</v>
      </c>
      <c r="U50" s="47" t="s">
        <v>236</v>
      </c>
      <c r="V50" s="83" t="s">
        <v>224</v>
      </c>
      <c r="W50" s="47" t="s">
        <v>183</v>
      </c>
      <c r="X50" s="47" t="s">
        <v>183</v>
      </c>
      <c r="Y50" s="83" t="s">
        <v>171</v>
      </c>
      <c r="Z50" s="83" t="s">
        <v>203</v>
      </c>
      <c r="AA50" s="47" t="s">
        <v>236</v>
      </c>
      <c r="AB50" s="83" t="s">
        <v>46</v>
      </c>
      <c r="AC50" s="83" t="s">
        <v>381</v>
      </c>
      <c r="AD50" s="83" t="s">
        <v>179</v>
      </c>
      <c r="AE50" s="83" t="s">
        <v>209</v>
      </c>
      <c r="AF50" s="47" t="s">
        <v>236</v>
      </c>
      <c r="AG50" s="83" t="s">
        <v>58</v>
      </c>
      <c r="AH50" s="83" t="s">
        <v>128</v>
      </c>
      <c r="AI50" s="83" t="s">
        <v>230</v>
      </c>
      <c r="AJ50" s="83" t="s">
        <v>53</v>
      </c>
      <c r="AK50" s="83" t="s">
        <v>54</v>
      </c>
      <c r="AL50" s="36"/>
      <c r="AM50" s="55">
        <v>56.281242370599998</v>
      </c>
      <c r="AN50" s="55">
        <v>141.054885864</v>
      </c>
      <c r="AO50" s="55">
        <v>51.072075382400001</v>
      </c>
      <c r="AP50" s="55">
        <v>48.749692281100003</v>
      </c>
      <c r="AQ50" s="55">
        <v>43.521123209300001</v>
      </c>
      <c r="AR50" s="55">
        <v>78.928578694699993</v>
      </c>
      <c r="AS50" s="55">
        <v>32.733281843100002</v>
      </c>
      <c r="AT50" s="55">
        <v>80.9446919759</v>
      </c>
      <c r="AU50" s="55">
        <v>23.012960557</v>
      </c>
      <c r="AV50" s="55">
        <v>109.895113627</v>
      </c>
      <c r="AW50" s="8">
        <v>19.415703865800001</v>
      </c>
      <c r="AX50" s="8">
        <v>75.608596801800005</v>
      </c>
      <c r="AY50" s="2">
        <v>16.702194706099998</v>
      </c>
      <c r="AZ50" s="2">
        <v>64.720867792799993</v>
      </c>
      <c r="BA50" s="2">
        <v>16.208214083000001</v>
      </c>
      <c r="BB50" s="2">
        <v>72.218255996699995</v>
      </c>
      <c r="BC50" s="2">
        <v>14.2990221823</v>
      </c>
      <c r="BD50" s="2">
        <v>70.963415781699993</v>
      </c>
      <c r="BE50" s="2">
        <v>11.9388867963</v>
      </c>
      <c r="BF50" s="2">
        <v>68.868260701500006</v>
      </c>
      <c r="BG50" s="2">
        <v>10.0436258316</v>
      </c>
      <c r="BH50" s="2">
        <v>70.404165267899998</v>
      </c>
      <c r="BI50" s="2"/>
      <c r="BJ50" s="2"/>
      <c r="BK50" s="2"/>
      <c r="BL50" s="2"/>
      <c r="BM50" s="2"/>
      <c r="BN50" s="2"/>
      <c r="BO50" s="8">
        <v>300</v>
      </c>
      <c r="BP50" s="36"/>
      <c r="BQ50" s="32"/>
      <c r="BR50" s="49"/>
      <c r="BS50" s="68"/>
      <c r="BT50" s="73"/>
      <c r="BU50" s="73"/>
      <c r="BV50" s="73"/>
      <c r="BW50" s="73"/>
      <c r="BX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</row>
    <row r="51" spans="1:97" ht="10.199999999999999" x14ac:dyDescent="0.2">
      <c r="A51" s="30"/>
      <c r="B51" s="32">
        <v>14</v>
      </c>
      <c r="C51" s="49" t="s">
        <v>168</v>
      </c>
      <c r="D51" s="149" t="s">
        <v>452</v>
      </c>
      <c r="E51" s="32" t="s">
        <v>146</v>
      </c>
      <c r="F51" s="30"/>
      <c r="G51" s="35" t="s">
        <v>39</v>
      </c>
      <c r="H51" s="115" t="s">
        <v>239</v>
      </c>
      <c r="I51" s="47" t="s">
        <v>169</v>
      </c>
      <c r="J51" s="47" t="s">
        <v>170</v>
      </c>
      <c r="K51" s="47" t="s">
        <v>345</v>
      </c>
      <c r="L51" s="47">
        <v>300</v>
      </c>
      <c r="M51" s="83">
        <v>22</v>
      </c>
      <c r="N51" s="83">
        <v>62</v>
      </c>
      <c r="O51" s="84" t="s">
        <v>242</v>
      </c>
      <c r="P51" s="32" t="s">
        <v>46</v>
      </c>
      <c r="Q51" s="84" t="s">
        <v>199</v>
      </c>
      <c r="R51" s="84" t="s">
        <v>216</v>
      </c>
      <c r="S51" s="53" t="s">
        <v>237</v>
      </c>
      <c r="T51" s="84" t="s">
        <v>200</v>
      </c>
      <c r="U51" s="47" t="s">
        <v>236</v>
      </c>
      <c r="V51" s="83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236</v>
      </c>
      <c r="AB51" s="83" t="s">
        <v>46</v>
      </c>
      <c r="AC51" s="83" t="s">
        <v>381</v>
      </c>
      <c r="AD51" s="83" t="s">
        <v>179</v>
      </c>
      <c r="AE51" s="83" t="s">
        <v>209</v>
      </c>
      <c r="AF51" s="47" t="s">
        <v>236</v>
      </c>
      <c r="AG51" s="83" t="s">
        <v>58</v>
      </c>
      <c r="AH51" s="83" t="s">
        <v>128</v>
      </c>
      <c r="AI51" s="83" t="s">
        <v>230</v>
      </c>
      <c r="AJ51" s="83" t="s">
        <v>53</v>
      </c>
      <c r="AK51" s="83" t="s">
        <v>54</v>
      </c>
      <c r="AL51" s="36"/>
      <c r="AM51" s="55">
        <v>41.320455981800002</v>
      </c>
      <c r="AN51" s="55">
        <v>56.886271158900001</v>
      </c>
      <c r="AO51" s="55">
        <v>35.322126696200002</v>
      </c>
      <c r="AP51" s="55">
        <v>55.390209198000001</v>
      </c>
      <c r="AQ51" s="55">
        <v>33.788293592400002</v>
      </c>
      <c r="AR51" s="55">
        <v>100.478736877</v>
      </c>
      <c r="AS51" s="55">
        <v>24.050245284999999</v>
      </c>
      <c r="AT51" s="55">
        <v>48.283097585</v>
      </c>
      <c r="AU51" s="55">
        <v>15.233642854999999</v>
      </c>
      <c r="AV51" s="55">
        <v>33.312213261899998</v>
      </c>
      <c r="AW51" s="8">
        <v>11.5856754088</v>
      </c>
      <c r="AX51" s="8">
        <v>28.998339970899998</v>
      </c>
      <c r="AY51" s="2">
        <v>10.023134477699999</v>
      </c>
      <c r="AZ51" s="2">
        <v>25.201429685000001</v>
      </c>
      <c r="BA51" s="2">
        <v>10.35468766</v>
      </c>
      <c r="BB51" s="2">
        <v>24.730092684399999</v>
      </c>
      <c r="BC51" s="2">
        <v>18.870902307600002</v>
      </c>
      <c r="BD51" s="2">
        <v>95.647435506199997</v>
      </c>
      <c r="BE51" s="2">
        <v>19.542807486699999</v>
      </c>
      <c r="BF51" s="2">
        <v>49.226595560699998</v>
      </c>
      <c r="BG51" s="2">
        <v>11.518736562400001</v>
      </c>
      <c r="BH51" s="2">
        <v>38.231535593700002</v>
      </c>
      <c r="BI51" s="2"/>
      <c r="BJ51" s="2"/>
      <c r="BK51" s="2"/>
      <c r="BL51" s="2"/>
      <c r="BM51" s="2"/>
      <c r="BN51" s="2"/>
      <c r="BO51" s="8">
        <v>300</v>
      </c>
      <c r="BP51" s="36"/>
      <c r="BQ51" s="32"/>
      <c r="BR51" s="49"/>
      <c r="BS51" s="68"/>
    </row>
    <row r="52" spans="1:97" ht="10.199999999999999" x14ac:dyDescent="0.2">
      <c r="A52" s="30"/>
      <c r="B52" s="32">
        <v>15</v>
      </c>
      <c r="C52" s="49" t="s">
        <v>168</v>
      </c>
      <c r="D52" s="139" t="s">
        <v>449</v>
      </c>
      <c r="E52" s="32" t="s">
        <v>146</v>
      </c>
      <c r="F52" s="30"/>
      <c r="G52" s="35" t="s">
        <v>39</v>
      </c>
      <c r="H52" s="115" t="s">
        <v>239</v>
      </c>
      <c r="I52" s="47" t="s">
        <v>169</v>
      </c>
      <c r="J52" s="47" t="s">
        <v>170</v>
      </c>
      <c r="K52" s="47" t="s">
        <v>345</v>
      </c>
      <c r="L52" s="47">
        <v>300</v>
      </c>
      <c r="M52" s="47">
        <v>15</v>
      </c>
      <c r="N52" s="83">
        <v>62</v>
      </c>
      <c r="O52" s="32" t="s">
        <v>240</v>
      </c>
      <c r="P52" s="84" t="s">
        <v>50</v>
      </c>
      <c r="Q52" s="84" t="s">
        <v>199</v>
      </c>
      <c r="R52" s="53" t="s">
        <v>244</v>
      </c>
      <c r="S52" s="53" t="s">
        <v>215</v>
      </c>
      <c r="T52" s="84" t="s">
        <v>200</v>
      </c>
      <c r="U52" s="84" t="s">
        <v>223</v>
      </c>
      <c r="V52" s="84" t="s">
        <v>224</v>
      </c>
      <c r="W52" s="32" t="s">
        <v>209</v>
      </c>
      <c r="X52" s="32" t="s">
        <v>209</v>
      </c>
      <c r="Y52" s="84" t="s">
        <v>171</v>
      </c>
      <c r="Z52" s="32" t="s">
        <v>245</v>
      </c>
      <c r="AA52" s="84" t="s">
        <v>223</v>
      </c>
      <c r="AB52" s="84" t="s">
        <v>46</v>
      </c>
      <c r="AC52" s="83" t="s">
        <v>381</v>
      </c>
      <c r="AD52" s="84" t="s">
        <v>179</v>
      </c>
      <c r="AE52" s="83" t="s">
        <v>209</v>
      </c>
      <c r="AF52" s="84" t="s">
        <v>223</v>
      </c>
      <c r="AG52" s="84" t="s">
        <v>58</v>
      </c>
      <c r="AH52" s="84" t="s">
        <v>128</v>
      </c>
      <c r="AI52" s="84" t="s">
        <v>230</v>
      </c>
      <c r="AJ52" s="84" t="s">
        <v>53</v>
      </c>
      <c r="AK52" s="84" t="s">
        <v>54</v>
      </c>
      <c r="AL52" s="36"/>
      <c r="AM52" s="55">
        <v>95.454976358721296</v>
      </c>
      <c r="AN52" s="55">
        <v>126.787563323974</v>
      </c>
      <c r="AO52" s="55">
        <v>86.2131165535219</v>
      </c>
      <c r="AP52" s="55">
        <v>146.928923288981</v>
      </c>
      <c r="AQ52" s="55">
        <v>71.940272854220396</v>
      </c>
      <c r="AR52" s="55">
        <v>169.947748819986</v>
      </c>
      <c r="AS52" s="55">
        <v>44.241473105645902</v>
      </c>
      <c r="AT52" s="55">
        <v>121.84639485677</v>
      </c>
      <c r="AU52" s="55">
        <v>29.236817359924299</v>
      </c>
      <c r="AV52" s="55">
        <v>106.13718954722</v>
      </c>
      <c r="AW52" s="55">
        <v>42.899227972953497</v>
      </c>
      <c r="AX52" s="55">
        <v>61.602459589640297</v>
      </c>
      <c r="AY52" s="124">
        <v>97.978664275138598</v>
      </c>
      <c r="AZ52" s="124">
        <v>90.297149658203097</v>
      </c>
      <c r="BA52" s="124">
        <v>46.814210030340298</v>
      </c>
      <c r="BB52" s="124">
        <v>43.9836400349934</v>
      </c>
      <c r="BC52" s="124">
        <v>35.394158271051197</v>
      </c>
      <c r="BD52" s="124">
        <v>51.770109812418603</v>
      </c>
      <c r="BE52" s="8">
        <v>32.034045557821898</v>
      </c>
      <c r="BF52" s="8">
        <v>34.6019070943196</v>
      </c>
      <c r="BG52" s="8">
        <v>27.284150215887198</v>
      </c>
      <c r="BH52" s="8">
        <v>31.344270070393801</v>
      </c>
      <c r="BI52" s="8"/>
      <c r="BJ52" s="8"/>
      <c r="BK52" s="8"/>
      <c r="BL52" s="8"/>
      <c r="BM52" s="8"/>
      <c r="BN52" s="8"/>
      <c r="BO52" s="8">
        <v>300</v>
      </c>
      <c r="BP52" s="36"/>
      <c r="BQ52" s="32"/>
      <c r="BR52" s="49"/>
      <c r="BS52" s="68"/>
      <c r="BT52" s="94" t="s">
        <v>246</v>
      </c>
      <c r="BU52" s="94" t="s">
        <v>248</v>
      </c>
      <c r="BV52" s="94" t="s">
        <v>249</v>
      </c>
      <c r="BW52" s="94" t="s">
        <v>250</v>
      </c>
      <c r="BX52" s="94" t="s">
        <v>251</v>
      </c>
    </row>
    <row r="53" spans="1:97" ht="10.199999999999999" x14ac:dyDescent="0.2">
      <c r="A53" s="30"/>
      <c r="B53" s="32">
        <v>16</v>
      </c>
      <c r="C53" s="49" t="s">
        <v>168</v>
      </c>
      <c r="D53" s="140" t="s">
        <v>451</v>
      </c>
      <c r="E53" s="32" t="s">
        <v>146</v>
      </c>
      <c r="F53" s="30"/>
      <c r="G53" s="35" t="s">
        <v>39</v>
      </c>
      <c r="H53" s="115" t="s">
        <v>239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10</v>
      </c>
      <c r="N53" s="32">
        <v>92</v>
      </c>
      <c r="O53" s="32" t="s">
        <v>240</v>
      </c>
      <c r="P53" s="84" t="s">
        <v>50</v>
      </c>
      <c r="Q53" s="84" t="s">
        <v>199</v>
      </c>
      <c r="R53" s="53" t="s">
        <v>244</v>
      </c>
      <c r="S53" s="53" t="s">
        <v>215</v>
      </c>
      <c r="T53" s="84" t="s">
        <v>200</v>
      </c>
      <c r="U53" s="84" t="s">
        <v>223</v>
      </c>
      <c r="V53" s="84" t="s">
        <v>224</v>
      </c>
      <c r="W53" s="32" t="s">
        <v>209</v>
      </c>
      <c r="X53" s="32" t="s">
        <v>209</v>
      </c>
      <c r="Y53" s="84" t="s">
        <v>171</v>
      </c>
      <c r="Z53" s="32" t="s">
        <v>245</v>
      </c>
      <c r="AA53" s="84" t="s">
        <v>223</v>
      </c>
      <c r="AB53" s="84" t="s">
        <v>46</v>
      </c>
      <c r="AC53" s="83" t="s">
        <v>381</v>
      </c>
      <c r="AD53" s="84" t="s">
        <v>179</v>
      </c>
      <c r="AE53" s="83" t="s">
        <v>209</v>
      </c>
      <c r="AF53" s="84" t="s">
        <v>223</v>
      </c>
      <c r="AG53" s="84" t="s">
        <v>58</v>
      </c>
      <c r="AH53" s="84" t="s">
        <v>128</v>
      </c>
      <c r="AI53" s="84" t="s">
        <v>230</v>
      </c>
      <c r="AJ53" s="84" t="s">
        <v>53</v>
      </c>
      <c r="AK53" s="84" t="s">
        <v>54</v>
      </c>
      <c r="AL53" s="36"/>
      <c r="AM53" s="55">
        <v>169.38347404233801</v>
      </c>
      <c r="AN53" s="55">
        <v>249.48200310601101</v>
      </c>
      <c r="AO53" s="55">
        <v>199.31076328728699</v>
      </c>
      <c r="AP53" s="55">
        <v>246.02244398328901</v>
      </c>
      <c r="AQ53" s="55">
        <v>169.117846745316</v>
      </c>
      <c r="AR53" s="55">
        <v>178.91800435384101</v>
      </c>
      <c r="AS53" s="55">
        <v>94.875027318154594</v>
      </c>
      <c r="AT53" s="55">
        <v>140.81301795111699</v>
      </c>
      <c r="AU53" s="8">
        <v>103.062176201933</v>
      </c>
      <c r="AV53" s="8">
        <v>211.50851101345401</v>
      </c>
      <c r="AW53" s="8">
        <v>95.023078672347495</v>
      </c>
      <c r="AX53" s="8">
        <v>87.086141798231296</v>
      </c>
      <c r="AY53" s="2">
        <v>86.512806553994395</v>
      </c>
      <c r="AZ53" s="2">
        <v>77.434124840630403</v>
      </c>
      <c r="BA53" s="2"/>
      <c r="BB53" s="2"/>
      <c r="BC53" s="2"/>
      <c r="BD53" s="2"/>
      <c r="BE53" s="8"/>
      <c r="BF53" s="8"/>
      <c r="BG53" s="8"/>
      <c r="BH53" s="8"/>
      <c r="BI53" s="8"/>
      <c r="BJ53" s="8"/>
      <c r="BK53" s="8"/>
      <c r="BL53" s="8"/>
      <c r="BM53" s="125">
        <v>90.173676521547307</v>
      </c>
      <c r="BN53" s="125">
        <v>898.39953613281205</v>
      </c>
      <c r="BO53" s="8">
        <v>134</v>
      </c>
      <c r="BP53" s="36"/>
      <c r="BQ53" s="32"/>
      <c r="BR53" s="49"/>
      <c r="BS53" s="68"/>
    </row>
    <row r="54" spans="1:97" ht="10.199999999999999" x14ac:dyDescent="0.2">
      <c r="A54" s="30"/>
      <c r="B54" s="32">
        <v>17</v>
      </c>
      <c r="C54" s="49" t="s">
        <v>168</v>
      </c>
      <c r="D54" s="141" t="s">
        <v>450</v>
      </c>
      <c r="E54" s="32" t="s">
        <v>146</v>
      </c>
      <c r="F54" s="30"/>
      <c r="G54" s="35" t="s">
        <v>39</v>
      </c>
      <c r="H54" s="115" t="s">
        <v>239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2">
        <v>32</v>
      </c>
      <c r="O54" s="32" t="s">
        <v>240</v>
      </c>
      <c r="P54" s="84" t="s">
        <v>50</v>
      </c>
      <c r="Q54" s="84" t="s">
        <v>199</v>
      </c>
      <c r="R54" s="53" t="s">
        <v>244</v>
      </c>
      <c r="S54" s="53" t="s">
        <v>215</v>
      </c>
      <c r="T54" s="84" t="s">
        <v>200</v>
      </c>
      <c r="U54" s="84" t="s">
        <v>223</v>
      </c>
      <c r="V54" s="84" t="s">
        <v>224</v>
      </c>
      <c r="W54" s="32" t="s">
        <v>209</v>
      </c>
      <c r="X54" s="32" t="s">
        <v>209</v>
      </c>
      <c r="Y54" s="84" t="s">
        <v>171</v>
      </c>
      <c r="Z54" s="32" t="s">
        <v>245</v>
      </c>
      <c r="AA54" s="84" t="s">
        <v>223</v>
      </c>
      <c r="AB54" s="84" t="s">
        <v>46</v>
      </c>
      <c r="AC54" s="83" t="s">
        <v>381</v>
      </c>
      <c r="AD54" s="84" t="s">
        <v>179</v>
      </c>
      <c r="AE54" s="83" t="s">
        <v>209</v>
      </c>
      <c r="AF54" s="84" t="s">
        <v>223</v>
      </c>
      <c r="AG54" s="84" t="s">
        <v>58</v>
      </c>
      <c r="AH54" s="84" t="s">
        <v>128</v>
      </c>
      <c r="AI54" s="84" t="s">
        <v>230</v>
      </c>
      <c r="AJ54" s="84" t="s">
        <v>53</v>
      </c>
      <c r="AK54" s="84" t="s">
        <v>54</v>
      </c>
      <c r="AL54" s="36"/>
      <c r="AM54" s="54">
        <v>91.557287400768601</v>
      </c>
      <c r="AN54" s="54">
        <v>505.62249247233001</v>
      </c>
      <c r="AO54" s="54">
        <v>82.143231299615607</v>
      </c>
      <c r="AP54" s="54">
        <v>225.326736450195</v>
      </c>
      <c r="AQ54" s="54">
        <v>74.664461197391603</v>
      </c>
      <c r="AR54" s="54">
        <v>145.97651672363199</v>
      </c>
      <c r="AS54" s="54">
        <v>50.113202618014398</v>
      </c>
      <c r="AT54" s="54">
        <v>136.639188130696</v>
      </c>
      <c r="AU54" s="54">
        <v>26.666860518916899</v>
      </c>
      <c r="AV54" s="54">
        <v>111.84546661376901</v>
      </c>
      <c r="AW54" s="8">
        <v>16.4593943011376</v>
      </c>
      <c r="AX54" s="8">
        <v>62.0828450520833</v>
      </c>
      <c r="AY54" s="2">
        <v>13.421164635688999</v>
      </c>
      <c r="AZ54" s="2">
        <v>73.0417455037434</v>
      </c>
      <c r="BA54" s="2">
        <v>9.1216085803124205</v>
      </c>
      <c r="BB54" s="2">
        <v>78.026145935058594</v>
      </c>
      <c r="BC54" s="2">
        <v>6.6022818780714401</v>
      </c>
      <c r="BD54" s="2">
        <v>72.363182067871094</v>
      </c>
      <c r="BE54" s="8">
        <v>8.1239127266791495</v>
      </c>
      <c r="BF54" s="8">
        <v>71.591636657714801</v>
      </c>
      <c r="BG54" s="8">
        <v>7.1347055973545199</v>
      </c>
      <c r="BH54" s="8">
        <v>66.147900899251297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94" t="s">
        <v>247</v>
      </c>
    </row>
    <row r="55" spans="1:97" ht="10.199999999999999" x14ac:dyDescent="0.2">
      <c r="A55" s="30"/>
      <c r="B55" s="32">
        <v>18</v>
      </c>
      <c r="C55" s="49" t="s">
        <v>168</v>
      </c>
      <c r="D55" s="153" t="s">
        <v>445</v>
      </c>
      <c r="E55" s="32" t="s">
        <v>146</v>
      </c>
      <c r="F55" s="30"/>
      <c r="G55" s="35" t="s">
        <v>39</v>
      </c>
      <c r="H55" s="115" t="s">
        <v>254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2">
        <v>42</v>
      </c>
      <c r="O55" s="32" t="s">
        <v>240</v>
      </c>
      <c r="P55" s="84" t="s">
        <v>50</v>
      </c>
      <c r="Q55" s="84" t="s">
        <v>199</v>
      </c>
      <c r="R55" s="34" t="s">
        <v>216</v>
      </c>
      <c r="S55" s="32" t="s">
        <v>252</v>
      </c>
      <c r="T55" s="34" t="s">
        <v>200</v>
      </c>
      <c r="U55" s="84" t="s">
        <v>223</v>
      </c>
      <c r="V55" s="34" t="s">
        <v>224</v>
      </c>
      <c r="W55" s="32" t="s">
        <v>209</v>
      </c>
      <c r="X55" s="32" t="s">
        <v>183</v>
      </c>
      <c r="Y55" s="34" t="s">
        <v>171</v>
      </c>
      <c r="Z55" s="32" t="s">
        <v>195</v>
      </c>
      <c r="AA55" s="84" t="s">
        <v>223</v>
      </c>
      <c r="AB55" s="34" t="s">
        <v>46</v>
      </c>
      <c r="AC55" s="83" t="s">
        <v>381</v>
      </c>
      <c r="AD55" s="32" t="s">
        <v>253</v>
      </c>
      <c r="AE55" s="32" t="s">
        <v>255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54">
        <v>222.30226529029099</v>
      </c>
      <c r="AN55" s="54">
        <v>499.50866699218699</v>
      </c>
      <c r="AO55" s="54">
        <v>196.21232604980401</v>
      </c>
      <c r="AP55" s="54">
        <v>262.779062906901</v>
      </c>
      <c r="AQ55" s="54">
        <v>167.141550863942</v>
      </c>
      <c r="AR55" s="54">
        <v>259.593017578125</v>
      </c>
      <c r="AS55" s="54">
        <v>92.403793088851401</v>
      </c>
      <c r="AT55" s="54">
        <v>137.048746744791</v>
      </c>
      <c r="AU55" s="54">
        <v>38.495529297859399</v>
      </c>
      <c r="AV55" s="54">
        <v>77.268764495849595</v>
      </c>
      <c r="AW55" s="8">
        <v>22.012452525477201</v>
      </c>
      <c r="AX55" s="8">
        <v>47.711226145426402</v>
      </c>
      <c r="AY55" s="2">
        <v>23.117343164259299</v>
      </c>
      <c r="AZ55" s="2">
        <v>58.089775085449197</v>
      </c>
      <c r="BA55" s="2">
        <v>38.7698941384592</v>
      </c>
      <c r="BB55" s="2">
        <v>87.007965087890597</v>
      </c>
      <c r="BC55" s="2">
        <v>19.229660095707001</v>
      </c>
      <c r="BD55" s="2">
        <v>65.968217213948506</v>
      </c>
      <c r="BE55" s="8">
        <v>17.986843632113501</v>
      </c>
      <c r="BF55" s="8">
        <v>63.368193308512303</v>
      </c>
      <c r="BG55" s="8">
        <v>14.268927912558199</v>
      </c>
      <c r="BH55" s="8">
        <v>61.260924657185797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259</v>
      </c>
    </row>
    <row r="56" spans="1:97" ht="10.199999999999999" x14ac:dyDescent="0.2">
      <c r="A56" s="30"/>
      <c r="B56" s="32">
        <v>19</v>
      </c>
      <c r="C56" s="49" t="s">
        <v>168</v>
      </c>
      <c r="D56" s="154" t="s">
        <v>446</v>
      </c>
      <c r="E56" s="32" t="s">
        <v>146</v>
      </c>
      <c r="F56" s="30"/>
      <c r="G56" s="35" t="s">
        <v>39</v>
      </c>
      <c r="H56" s="115" t="s">
        <v>254</v>
      </c>
      <c r="I56" s="47" t="s">
        <v>169</v>
      </c>
      <c r="J56" s="47" t="s">
        <v>170</v>
      </c>
      <c r="K56" s="47" t="s">
        <v>345</v>
      </c>
      <c r="L56" s="47">
        <v>300</v>
      </c>
      <c r="M56" s="32">
        <v>30</v>
      </c>
      <c r="N56" s="34">
        <v>62</v>
      </c>
      <c r="O56" s="32" t="s">
        <v>240</v>
      </c>
      <c r="P56" s="34" t="s">
        <v>50</v>
      </c>
      <c r="Q56" s="34" t="s">
        <v>199</v>
      </c>
      <c r="R56" s="34" t="s">
        <v>216</v>
      </c>
      <c r="S56" s="32" t="s">
        <v>252</v>
      </c>
      <c r="T56" s="34" t="s">
        <v>200</v>
      </c>
      <c r="U56" s="84" t="s">
        <v>223</v>
      </c>
      <c r="V56" s="34" t="s">
        <v>224</v>
      </c>
      <c r="W56" s="32" t="s">
        <v>255</v>
      </c>
      <c r="X56" s="32" t="s">
        <v>209</v>
      </c>
      <c r="Y56" s="34" t="s">
        <v>171</v>
      </c>
      <c r="Z56" s="34" t="s">
        <v>203</v>
      </c>
      <c r="AA56" s="84" t="s">
        <v>223</v>
      </c>
      <c r="AB56" s="34" t="s">
        <v>46</v>
      </c>
      <c r="AC56" s="83" t="s">
        <v>381</v>
      </c>
      <c r="AD56" s="34" t="s">
        <v>179</v>
      </c>
      <c r="AE56" s="32" t="s">
        <v>255</v>
      </c>
      <c r="AF56" s="84" t="s">
        <v>223</v>
      </c>
      <c r="AG56" s="34" t="s">
        <v>58</v>
      </c>
      <c r="AH56" s="84" t="s">
        <v>128</v>
      </c>
      <c r="AI56" s="84" t="s">
        <v>230</v>
      </c>
      <c r="AJ56" s="34" t="s">
        <v>53</v>
      </c>
      <c r="AK56" s="34" t="s">
        <v>54</v>
      </c>
      <c r="AL56" s="36"/>
      <c r="AM56" s="8">
        <v>135.79606579195999</v>
      </c>
      <c r="AN56" s="8">
        <v>666.51963297526004</v>
      </c>
      <c r="AO56" s="8">
        <v>123.723212457472</v>
      </c>
      <c r="AP56" s="8">
        <v>138.91548156738199</v>
      </c>
      <c r="AQ56" s="8">
        <v>110.830795041976</v>
      </c>
      <c r="AR56" s="8">
        <v>210.094706217447</v>
      </c>
      <c r="AS56" s="8">
        <v>83.529019263482795</v>
      </c>
      <c r="AT56" s="8">
        <v>268.48106892903598</v>
      </c>
      <c r="AU56" s="8">
        <v>52.718409876669597</v>
      </c>
      <c r="AV56" s="8">
        <v>193.99091593424399</v>
      </c>
      <c r="AW56" s="8">
        <v>37.767996880315899</v>
      </c>
      <c r="AX56" s="8">
        <v>165.903755187988</v>
      </c>
      <c r="AY56" s="2">
        <v>30.904746394003499</v>
      </c>
      <c r="AZ56" s="2">
        <v>147.115971883138</v>
      </c>
      <c r="BA56" s="2">
        <v>21.267605135517702</v>
      </c>
      <c r="BB56" s="2">
        <v>119.328234354654</v>
      </c>
      <c r="BC56" s="2">
        <v>14.2577221778131</v>
      </c>
      <c r="BD56" s="2">
        <v>122.16212972005199</v>
      </c>
      <c r="BE56" s="8">
        <v>11.866983244496</v>
      </c>
      <c r="BF56" s="8">
        <v>98.225902557373004</v>
      </c>
      <c r="BG56" s="8">
        <v>8.8064473367506402</v>
      </c>
      <c r="BH56" s="8">
        <v>143.66495513916001</v>
      </c>
      <c r="BI56" s="8"/>
      <c r="BJ56" s="8"/>
      <c r="BK56" s="8"/>
      <c r="BL56" s="8"/>
      <c r="BM56" s="8"/>
      <c r="BN56" s="8"/>
      <c r="BO56" s="8">
        <v>300</v>
      </c>
      <c r="BP56" s="36"/>
      <c r="BQ56" s="32"/>
      <c r="BR56" s="49"/>
      <c r="BS56" s="68"/>
      <c r="BT56" s="32" t="s">
        <v>260</v>
      </c>
      <c r="BU56" s="15" t="s">
        <v>261</v>
      </c>
      <c r="BV56" s="15" t="s">
        <v>262</v>
      </c>
      <c r="BW56" s="15" t="s">
        <v>263</v>
      </c>
    </row>
    <row r="57" spans="1:97" ht="10.199999999999999" x14ac:dyDescent="0.2">
      <c r="A57" s="30"/>
      <c r="B57" s="32">
        <v>20</v>
      </c>
      <c r="C57" s="49" t="s">
        <v>168</v>
      </c>
      <c r="D57" s="156" t="s">
        <v>447</v>
      </c>
      <c r="E57" s="32" t="s">
        <v>146</v>
      </c>
      <c r="F57" s="30"/>
      <c r="G57" s="35" t="s">
        <v>39</v>
      </c>
      <c r="H57" s="47" t="s">
        <v>256</v>
      </c>
      <c r="I57" s="47" t="s">
        <v>169</v>
      </c>
      <c r="J57" s="47" t="s">
        <v>170</v>
      </c>
      <c r="K57" s="47" t="s">
        <v>345</v>
      </c>
      <c r="L57" s="47">
        <v>300</v>
      </c>
      <c r="M57" s="32">
        <v>30</v>
      </c>
      <c r="N57" s="34">
        <v>62</v>
      </c>
      <c r="O57" s="32" t="s">
        <v>240</v>
      </c>
      <c r="P57" s="34" t="s">
        <v>50</v>
      </c>
      <c r="Q57" s="34" t="s">
        <v>199</v>
      </c>
      <c r="R57" s="34" t="s">
        <v>216</v>
      </c>
      <c r="S57" s="32" t="s">
        <v>252</v>
      </c>
      <c r="T57" s="34" t="s">
        <v>200</v>
      </c>
      <c r="U57" s="84" t="s">
        <v>223</v>
      </c>
      <c r="V57" s="34" t="s">
        <v>224</v>
      </c>
      <c r="W57" s="32" t="s">
        <v>255</v>
      </c>
      <c r="X57" s="32" t="s">
        <v>209</v>
      </c>
      <c r="Y57" s="34" t="s">
        <v>171</v>
      </c>
      <c r="Z57" s="34" t="s">
        <v>203</v>
      </c>
      <c r="AA57" s="84" t="s">
        <v>223</v>
      </c>
      <c r="AB57" s="34" t="s">
        <v>46</v>
      </c>
      <c r="AC57" s="83" t="s">
        <v>381</v>
      </c>
      <c r="AD57" s="34" t="s">
        <v>179</v>
      </c>
      <c r="AE57" s="32" t="s">
        <v>255</v>
      </c>
      <c r="AF57" s="84" t="s">
        <v>223</v>
      </c>
      <c r="AG57" s="34" t="s">
        <v>58</v>
      </c>
      <c r="AH57" s="84" t="s">
        <v>128</v>
      </c>
      <c r="AI57" s="84" t="s">
        <v>230</v>
      </c>
      <c r="AJ57" s="34" t="s">
        <v>53</v>
      </c>
      <c r="AK57" s="34" t="s">
        <v>54</v>
      </c>
      <c r="AL57" s="36"/>
      <c r="AM57" s="8">
        <v>93.449069607642301</v>
      </c>
      <c r="AN57" s="8">
        <v>202.235872904459</v>
      </c>
      <c r="AO57" s="8">
        <v>85.241528910975305</v>
      </c>
      <c r="AP57" s="8">
        <v>71.608215332031193</v>
      </c>
      <c r="AQ57" s="8">
        <v>77.642225450084993</v>
      </c>
      <c r="AR57" s="8">
        <v>69.481870015462206</v>
      </c>
      <c r="AS57" s="8">
        <v>58.684730898949397</v>
      </c>
      <c r="AT57" s="8">
        <v>67.636091868082602</v>
      </c>
      <c r="AU57" s="8">
        <v>39.823513154060599</v>
      </c>
      <c r="AV57" s="8">
        <v>45.765093485514299</v>
      </c>
      <c r="AW57" s="8">
        <v>25.400688602078301</v>
      </c>
      <c r="AX57" s="8">
        <v>41.315040588378899</v>
      </c>
      <c r="AY57" s="2">
        <v>20.5069945243097</v>
      </c>
      <c r="AZ57" s="2">
        <v>35.25390625</v>
      </c>
      <c r="BA57" s="2">
        <v>15.614481710618501</v>
      </c>
      <c r="BB57" s="2">
        <v>33.503533681233698</v>
      </c>
      <c r="BC57" s="2">
        <v>11.0093266117957</v>
      </c>
      <c r="BD57" s="2">
        <v>37.243231455485002</v>
      </c>
      <c r="BE57" s="8">
        <v>8.8681739530255701</v>
      </c>
      <c r="BF57" s="8">
        <v>34.761625925699803</v>
      </c>
      <c r="BG57" s="8">
        <v>9.0266013606902096</v>
      </c>
      <c r="BH57" s="8">
        <v>24.595978418986</v>
      </c>
      <c r="BI57" s="8"/>
      <c r="BJ57" s="8"/>
      <c r="BK57" s="8"/>
      <c r="BL57" s="8"/>
      <c r="BM57" s="8"/>
      <c r="BN57" s="8"/>
      <c r="BO57" s="8">
        <v>300</v>
      </c>
      <c r="BP57" s="36"/>
      <c r="BQ57" s="32"/>
      <c r="BR57" s="49"/>
      <c r="BS57" s="68"/>
      <c r="BT57" s="32" t="s">
        <v>264</v>
      </c>
      <c r="BU57" s="15" t="s">
        <v>265</v>
      </c>
      <c r="BV57" s="15" t="s">
        <v>266</v>
      </c>
      <c r="BW57" s="15" t="s">
        <v>267</v>
      </c>
      <c r="BX57" s="15" t="s">
        <v>268</v>
      </c>
    </row>
    <row r="58" spans="1:97" ht="10.199999999999999" x14ac:dyDescent="0.2">
      <c r="A58" s="30"/>
      <c r="B58" s="32">
        <v>21</v>
      </c>
      <c r="C58" s="49" t="s">
        <v>168</v>
      </c>
      <c r="D58" s="139" t="s">
        <v>449</v>
      </c>
      <c r="E58" s="32" t="s">
        <v>146</v>
      </c>
      <c r="F58" s="30"/>
      <c r="G58" s="35" t="s">
        <v>39</v>
      </c>
      <c r="H58" s="47" t="s">
        <v>239</v>
      </c>
      <c r="I58" s="47" t="s">
        <v>169</v>
      </c>
      <c r="J58" s="47" t="s">
        <v>170</v>
      </c>
      <c r="K58" s="47" t="s">
        <v>345</v>
      </c>
      <c r="L58" s="47">
        <v>300</v>
      </c>
      <c r="M58" s="32">
        <v>30</v>
      </c>
      <c r="N58" s="34">
        <v>62</v>
      </c>
      <c r="O58" s="32" t="s">
        <v>240</v>
      </c>
      <c r="P58" s="34" t="s">
        <v>50</v>
      </c>
      <c r="Q58" s="34" t="s">
        <v>199</v>
      </c>
      <c r="R58" s="34" t="s">
        <v>216</v>
      </c>
      <c r="S58" s="84" t="s">
        <v>197</v>
      </c>
      <c r="T58" s="34" t="s">
        <v>200</v>
      </c>
      <c r="U58" s="84" t="s">
        <v>223</v>
      </c>
      <c r="V58" s="34" t="s">
        <v>224</v>
      </c>
      <c r="W58" s="84" t="s">
        <v>184</v>
      </c>
      <c r="X58" s="32" t="s">
        <v>184</v>
      </c>
      <c r="Y58" s="34" t="s">
        <v>171</v>
      </c>
      <c r="Z58" s="34" t="s">
        <v>203</v>
      </c>
      <c r="AA58" s="84" t="s">
        <v>223</v>
      </c>
      <c r="AB58" s="34" t="s">
        <v>46</v>
      </c>
      <c r="AC58" s="83" t="s">
        <v>381</v>
      </c>
      <c r="AD58" s="34" t="s">
        <v>179</v>
      </c>
      <c r="AE58" s="32" t="s">
        <v>257</v>
      </c>
      <c r="AF58" s="84" t="s">
        <v>223</v>
      </c>
      <c r="AG58" s="34" t="s">
        <v>58</v>
      </c>
      <c r="AH58" s="84" t="s">
        <v>128</v>
      </c>
      <c r="AI58" s="84" t="s">
        <v>230</v>
      </c>
      <c r="AJ58" s="34" t="s">
        <v>53</v>
      </c>
      <c r="AK58" s="34" t="s">
        <v>54</v>
      </c>
      <c r="AL58" s="36"/>
      <c r="AM58" s="8">
        <v>84.176912861485604</v>
      </c>
      <c r="AN58" s="8">
        <v>197.17005666097</v>
      </c>
      <c r="AO58" s="8">
        <v>74.589408382292703</v>
      </c>
      <c r="AP58" s="8">
        <v>98.958114624023395</v>
      </c>
      <c r="AQ58" s="8">
        <v>68.349090207007606</v>
      </c>
      <c r="AR58" s="8">
        <v>139.28936513264901</v>
      </c>
      <c r="AS58" s="8">
        <v>50.8649054496519</v>
      </c>
      <c r="AT58" s="8">
        <v>93.879686991373703</v>
      </c>
      <c r="AU58" s="8">
        <v>29.4500771184121</v>
      </c>
      <c r="AV58" s="8">
        <v>61.5848795572916</v>
      </c>
      <c r="AW58" s="8">
        <v>17.729425553352598</v>
      </c>
      <c r="AX58" s="8">
        <v>55.131617228190102</v>
      </c>
      <c r="AY58" s="2">
        <v>18.5857873424406</v>
      </c>
      <c r="AZ58" s="2">
        <v>58.594123840332003</v>
      </c>
      <c r="BA58" s="2">
        <v>19.9106142290176</v>
      </c>
      <c r="BB58" s="2">
        <v>45.546112060546797</v>
      </c>
      <c r="BC58" s="2">
        <v>15.530796574008001</v>
      </c>
      <c r="BD58" s="2">
        <v>35.314830780029297</v>
      </c>
      <c r="BE58" s="8">
        <v>10.5638574630983</v>
      </c>
      <c r="BF58" s="8">
        <v>31.861809412638301</v>
      </c>
      <c r="BG58" s="8">
        <v>9.9798514919896206</v>
      </c>
      <c r="BH58" s="8">
        <v>31.202830632527601</v>
      </c>
      <c r="BI58" s="8"/>
      <c r="BJ58" s="8"/>
      <c r="BK58" s="8"/>
      <c r="BL58" s="8"/>
      <c r="BM58" s="8"/>
      <c r="BN58" s="8"/>
      <c r="BO58" s="8">
        <v>300</v>
      </c>
      <c r="BP58" s="36"/>
      <c r="BQ58" s="32"/>
      <c r="BR58" s="49"/>
      <c r="BS58" s="68"/>
      <c r="BT58" s="32" t="s">
        <v>269</v>
      </c>
      <c r="BU58" s="15" t="s">
        <v>270</v>
      </c>
      <c r="BV58" s="15" t="s">
        <v>271</v>
      </c>
      <c r="BW58" s="15" t="s">
        <v>272</v>
      </c>
      <c r="BX58" s="15" t="s">
        <v>273</v>
      </c>
    </row>
    <row r="59" spans="1:97" ht="10.199999999999999" x14ac:dyDescent="0.2">
      <c r="A59" s="30"/>
      <c r="B59" s="32">
        <v>22</v>
      </c>
      <c r="C59" s="49" t="s">
        <v>168</v>
      </c>
      <c r="D59" s="139" t="s">
        <v>449</v>
      </c>
      <c r="E59" s="32" t="s">
        <v>146</v>
      </c>
      <c r="F59" s="30"/>
      <c r="G59" s="35" t="s">
        <v>39</v>
      </c>
      <c r="H59" s="47" t="s">
        <v>239</v>
      </c>
      <c r="I59" s="47" t="s">
        <v>169</v>
      </c>
      <c r="J59" s="47" t="s">
        <v>170</v>
      </c>
      <c r="K59" s="47" t="s">
        <v>345</v>
      </c>
      <c r="L59" s="47">
        <v>300</v>
      </c>
      <c r="M59" s="32">
        <v>30</v>
      </c>
      <c r="N59" s="34">
        <v>62</v>
      </c>
      <c r="O59" s="32" t="s">
        <v>240</v>
      </c>
      <c r="P59" s="34" t="s">
        <v>50</v>
      </c>
      <c r="Q59" s="34" t="s">
        <v>199</v>
      </c>
      <c r="R59" s="34" t="s">
        <v>216</v>
      </c>
      <c r="S59" s="84" t="s">
        <v>197</v>
      </c>
      <c r="T59" s="34" t="s">
        <v>200</v>
      </c>
      <c r="U59" s="84" t="s">
        <v>223</v>
      </c>
      <c r="V59" s="34" t="s">
        <v>224</v>
      </c>
      <c r="W59" s="84" t="s">
        <v>184</v>
      </c>
      <c r="X59" s="32" t="s">
        <v>184</v>
      </c>
      <c r="Y59" s="34" t="s">
        <v>171</v>
      </c>
      <c r="Z59" s="34" t="s">
        <v>203</v>
      </c>
      <c r="AA59" s="84" t="s">
        <v>223</v>
      </c>
      <c r="AB59" s="34" t="s">
        <v>46</v>
      </c>
      <c r="AC59" s="83" t="s">
        <v>381</v>
      </c>
      <c r="AD59" s="32" t="s">
        <v>214</v>
      </c>
      <c r="AE59" s="32" t="s">
        <v>258</v>
      </c>
      <c r="AF59" s="84" t="s">
        <v>223</v>
      </c>
      <c r="AG59" s="34" t="s">
        <v>58</v>
      </c>
      <c r="AH59" s="84" t="s">
        <v>128</v>
      </c>
      <c r="AI59" s="84" t="s">
        <v>230</v>
      </c>
      <c r="AJ59" s="34" t="s">
        <v>53</v>
      </c>
      <c r="AK59" s="34" t="s">
        <v>54</v>
      </c>
      <c r="AL59" s="36"/>
      <c r="AM59" s="8">
        <v>72.256646925403203</v>
      </c>
      <c r="AN59" s="8">
        <v>72.514537811279297</v>
      </c>
      <c r="AO59" s="8">
        <v>60.979968286329701</v>
      </c>
      <c r="AP59" s="8">
        <v>65.136375427246094</v>
      </c>
      <c r="AQ59" s="8">
        <v>54.935813657699001</v>
      </c>
      <c r="AR59" s="8">
        <v>88.935096740722599</v>
      </c>
      <c r="AS59" s="8">
        <v>36.686268714166403</v>
      </c>
      <c r="AT59" s="8">
        <v>62.663243611653598</v>
      </c>
      <c r="AU59" s="8">
        <v>23.380853776008799</v>
      </c>
      <c r="AV59" s="8">
        <v>30.221285502115801</v>
      </c>
      <c r="AW59" s="8">
        <v>18.183596272622299</v>
      </c>
      <c r="AX59" s="8">
        <v>35.651736577351798</v>
      </c>
      <c r="AY59" s="2">
        <v>19.3124386264431</v>
      </c>
      <c r="AZ59" s="2">
        <v>48.691319147745702</v>
      </c>
      <c r="BA59" s="2">
        <v>30.754365428801499</v>
      </c>
      <c r="BB59" s="2">
        <v>44.628273010253899</v>
      </c>
      <c r="BC59" s="2">
        <v>27.789270093364099</v>
      </c>
      <c r="BD59" s="2">
        <v>41.250807444254498</v>
      </c>
      <c r="BE59" s="8">
        <v>19.734359372046601</v>
      </c>
      <c r="BF59" s="8">
        <v>27.845109939575099</v>
      </c>
      <c r="BG59" s="8">
        <v>18.633163667494198</v>
      </c>
      <c r="BH59" s="8">
        <v>26.4103597005208</v>
      </c>
      <c r="BI59" s="8"/>
      <c r="BJ59" s="8"/>
      <c r="BK59" s="8"/>
      <c r="BL59" s="8"/>
      <c r="BM59" s="8"/>
      <c r="BN59" s="8"/>
      <c r="BO59" s="8">
        <v>300</v>
      </c>
      <c r="BP59" s="36"/>
      <c r="BQ59" s="32"/>
      <c r="BR59" s="49"/>
      <c r="BS59" s="68"/>
      <c r="BT59" s="32" t="s">
        <v>274</v>
      </c>
      <c r="BU59" s="15" t="s">
        <v>275</v>
      </c>
      <c r="BV59" s="15" t="s">
        <v>276</v>
      </c>
      <c r="BW59" s="15" t="s">
        <v>277</v>
      </c>
      <c r="BX59" s="15" t="s">
        <v>278</v>
      </c>
    </row>
    <row r="60" spans="1:97" ht="10.199999999999999" x14ac:dyDescent="0.2">
      <c r="A60" s="30"/>
      <c r="B60" s="32">
        <v>23</v>
      </c>
      <c r="C60" s="49" t="s">
        <v>168</v>
      </c>
      <c r="D60" s="156" t="s">
        <v>447</v>
      </c>
      <c r="E60" s="32" t="s">
        <v>146</v>
      </c>
      <c r="F60" s="30"/>
      <c r="G60" s="35" t="s">
        <v>39</v>
      </c>
      <c r="H60" s="47" t="s">
        <v>256</v>
      </c>
      <c r="I60" s="47" t="s">
        <v>169</v>
      </c>
      <c r="J60" s="47" t="s">
        <v>170</v>
      </c>
      <c r="K60" s="47" t="s">
        <v>345</v>
      </c>
      <c r="L60" s="47">
        <v>300</v>
      </c>
      <c r="M60" s="32">
        <v>30</v>
      </c>
      <c r="N60" s="34">
        <v>62</v>
      </c>
      <c r="O60" s="32" t="s">
        <v>240</v>
      </c>
      <c r="P60" s="32" t="s">
        <v>70</v>
      </c>
      <c r="Q60" s="34" t="s">
        <v>199</v>
      </c>
      <c r="R60" s="34" t="s">
        <v>216</v>
      </c>
      <c r="S60" s="84" t="s">
        <v>197</v>
      </c>
      <c r="T60" s="34" t="s">
        <v>200</v>
      </c>
      <c r="U60" s="84" t="s">
        <v>223</v>
      </c>
      <c r="V60" s="34" t="s">
        <v>224</v>
      </c>
      <c r="W60" s="32" t="s">
        <v>197</v>
      </c>
      <c r="X60" s="32" t="s">
        <v>197</v>
      </c>
      <c r="Y60" s="32" t="s">
        <v>199</v>
      </c>
      <c r="Z60" s="32" t="s">
        <v>216</v>
      </c>
      <c r="AA60" s="84" t="s">
        <v>223</v>
      </c>
      <c r="AB60" s="34" t="s">
        <v>46</v>
      </c>
      <c r="AC60" s="83" t="s">
        <v>381</v>
      </c>
      <c r="AD60" s="32" t="s">
        <v>214</v>
      </c>
      <c r="AE60" s="32" t="s">
        <v>258</v>
      </c>
      <c r="AF60" s="84" t="s">
        <v>223</v>
      </c>
      <c r="AG60" s="34" t="s">
        <v>58</v>
      </c>
      <c r="AH60" s="84" t="s">
        <v>128</v>
      </c>
      <c r="AI60" s="84" t="s">
        <v>230</v>
      </c>
      <c r="AJ60" s="34" t="s">
        <v>53</v>
      </c>
      <c r="AK60" s="34" t="s">
        <v>54</v>
      </c>
      <c r="AL60" s="36"/>
      <c r="AM60" s="8">
        <v>72.205270951794006</v>
      </c>
      <c r="AN60" s="8">
        <v>437.49629720052002</v>
      </c>
      <c r="AO60" s="8">
        <v>60.884849548339801</v>
      </c>
      <c r="AP60" s="8">
        <v>318.08954366048101</v>
      </c>
      <c r="AQ60" s="8">
        <v>53.3724928825132</v>
      </c>
      <c r="AR60" s="8">
        <v>516.315419514974</v>
      </c>
      <c r="AS60" s="8">
        <v>36.295117285943803</v>
      </c>
      <c r="AT60" s="8">
        <v>303.82650756835898</v>
      </c>
      <c r="AU60" s="8">
        <v>25.664884628788101</v>
      </c>
      <c r="AV60" s="8">
        <v>679.86485671997002</v>
      </c>
      <c r="AW60" s="8">
        <v>21.4559277257611</v>
      </c>
      <c r="AX60" s="8">
        <v>137.482579549153</v>
      </c>
      <c r="AY60" s="2">
        <v>18.442638766380998</v>
      </c>
      <c r="AZ60" s="2">
        <v>55.2401746114095</v>
      </c>
      <c r="BA60" s="2">
        <v>28.5586896096506</v>
      </c>
      <c r="BB60" s="2">
        <v>43.7239055633544</v>
      </c>
      <c r="BC60" s="2">
        <v>17.3650606832196</v>
      </c>
      <c r="BD60" s="2">
        <v>34.557329177856403</v>
      </c>
      <c r="BE60" s="8">
        <v>15.2074041674214</v>
      </c>
      <c r="BF60" s="8">
        <v>35.449474334716797</v>
      </c>
      <c r="BG60" s="8">
        <v>13.354551622944401</v>
      </c>
      <c r="BH60" s="8">
        <v>34.469231923421198</v>
      </c>
      <c r="BI60" s="8"/>
      <c r="BJ60" s="8"/>
      <c r="BK60" s="8"/>
      <c r="BL60" s="8"/>
      <c r="BM60" s="8"/>
      <c r="BN60" s="8"/>
      <c r="BO60" s="8">
        <v>300</v>
      </c>
      <c r="BP60" s="36"/>
      <c r="BQ60" s="32"/>
      <c r="BR60" s="49"/>
      <c r="BS60" s="68"/>
      <c r="BT60" s="32" t="s">
        <v>283</v>
      </c>
      <c r="BU60" s="15" t="s">
        <v>282</v>
      </c>
      <c r="BV60" s="15" t="s">
        <v>281</v>
      </c>
      <c r="BW60" s="15" t="s">
        <v>280</v>
      </c>
      <c r="BX60" s="15" t="s">
        <v>279</v>
      </c>
    </row>
    <row r="61" spans="1:97" ht="10.199999999999999" x14ac:dyDescent="0.2">
      <c r="A61" s="30"/>
      <c r="B61" s="32">
        <v>24</v>
      </c>
      <c r="C61" s="49" t="s">
        <v>168</v>
      </c>
      <c r="D61" s="156" t="s">
        <v>447</v>
      </c>
      <c r="E61" s="32" t="s">
        <v>146</v>
      </c>
      <c r="F61" s="30"/>
      <c r="G61" s="35" t="s">
        <v>39</v>
      </c>
      <c r="H61" s="47" t="s">
        <v>256</v>
      </c>
      <c r="I61" s="47" t="s">
        <v>169</v>
      </c>
      <c r="J61" s="47" t="s">
        <v>170</v>
      </c>
      <c r="K61" s="47" t="s">
        <v>345</v>
      </c>
      <c r="L61" s="47">
        <v>300</v>
      </c>
      <c r="M61" s="32">
        <v>30</v>
      </c>
      <c r="N61" s="34">
        <v>62</v>
      </c>
      <c r="O61" s="32" t="s">
        <v>240</v>
      </c>
      <c r="P61" s="32" t="s">
        <v>46</v>
      </c>
      <c r="Q61" s="34" t="s">
        <v>199</v>
      </c>
      <c r="R61" s="32" t="s">
        <v>284</v>
      </c>
      <c r="S61" s="84" t="s">
        <v>197</v>
      </c>
      <c r="T61" s="34" t="s">
        <v>200</v>
      </c>
      <c r="U61" s="47" t="s">
        <v>229</v>
      </c>
      <c r="V61" s="34" t="s">
        <v>224</v>
      </c>
      <c r="W61" s="32" t="s">
        <v>197</v>
      </c>
      <c r="X61" s="32" t="s">
        <v>202</v>
      </c>
      <c r="Y61" s="32" t="s">
        <v>199</v>
      </c>
      <c r="Z61" s="32" t="s">
        <v>216</v>
      </c>
      <c r="AA61" s="47" t="s">
        <v>229</v>
      </c>
      <c r="AB61" s="34" t="s">
        <v>46</v>
      </c>
      <c r="AC61" s="83" t="s">
        <v>381</v>
      </c>
      <c r="AD61" s="32" t="s">
        <v>214</v>
      </c>
      <c r="AE61" s="32" t="s">
        <v>258</v>
      </c>
      <c r="AF61" s="84" t="s">
        <v>223</v>
      </c>
      <c r="AG61" s="34" t="s">
        <v>58</v>
      </c>
      <c r="AH61" s="84" t="s">
        <v>128</v>
      </c>
      <c r="AI61" s="84" t="s">
        <v>230</v>
      </c>
      <c r="AJ61" s="34" t="s">
        <v>53</v>
      </c>
      <c r="AK61" s="34" t="s">
        <v>54</v>
      </c>
      <c r="AL61" s="36"/>
      <c r="AM61" s="8">
        <v>80.751492161904594</v>
      </c>
      <c r="AN61" s="8">
        <v>220.47575887044201</v>
      </c>
      <c r="AO61" s="8">
        <v>68.974513146185103</v>
      </c>
      <c r="AP61" s="8">
        <v>86.298851013183594</v>
      </c>
      <c r="AQ61" s="8">
        <v>61.234669346963202</v>
      </c>
      <c r="AR61" s="8">
        <v>106.528689066569</v>
      </c>
      <c r="AS61" s="8">
        <v>40.562457053891997</v>
      </c>
      <c r="AT61" s="8">
        <v>54.041976928710902</v>
      </c>
      <c r="AU61" s="8">
        <v>25.2859297106342</v>
      </c>
      <c r="AV61" s="8">
        <v>45.3647448221842</v>
      </c>
      <c r="AW61" s="8">
        <v>16.5956045581448</v>
      </c>
      <c r="AX61" s="8">
        <v>28.971336364746001</v>
      </c>
      <c r="AY61" s="2">
        <v>17.3852142826203</v>
      </c>
      <c r="AZ61" s="2">
        <v>25.714565912882399</v>
      </c>
      <c r="BA61" s="2">
        <v>19.518339526268701</v>
      </c>
      <c r="BB61" s="2">
        <v>25.901965459187799</v>
      </c>
      <c r="BC61" s="2">
        <v>18.584360707190701</v>
      </c>
      <c r="BD61" s="2">
        <v>30.110587437947501</v>
      </c>
      <c r="BE61" s="8">
        <v>10.630680407247199</v>
      </c>
      <c r="BF61" s="8">
        <v>25.172774632771802</v>
      </c>
      <c r="BG61" s="8">
        <v>12.0254647347234</v>
      </c>
      <c r="BH61" s="8">
        <v>24.273146311442002</v>
      </c>
      <c r="BI61" s="8"/>
      <c r="BJ61" s="8"/>
      <c r="BK61" s="8"/>
      <c r="BL61" s="8"/>
      <c r="BM61" s="8"/>
      <c r="BN61" s="8"/>
      <c r="BO61" s="8">
        <v>300</v>
      </c>
      <c r="BP61" s="36"/>
      <c r="BQ61" s="32"/>
      <c r="BR61" s="49"/>
      <c r="BS61" s="68"/>
      <c r="BT61" s="32" t="s">
        <v>285</v>
      </c>
      <c r="BU61" s="15" t="s">
        <v>286</v>
      </c>
      <c r="BV61" s="15" t="s">
        <v>287</v>
      </c>
      <c r="BW61" s="15" t="s">
        <v>288</v>
      </c>
      <c r="BX61" s="15" t="s">
        <v>289</v>
      </c>
    </row>
    <row r="62" spans="1:97" ht="10.199999999999999" x14ac:dyDescent="0.2">
      <c r="A62" s="30"/>
      <c r="B62" s="32">
        <v>25</v>
      </c>
      <c r="C62" s="49" t="s">
        <v>168</v>
      </c>
      <c r="D62" s="159" t="s">
        <v>448</v>
      </c>
      <c r="E62" s="32" t="s">
        <v>146</v>
      </c>
      <c r="F62" s="30"/>
      <c r="G62" s="35" t="s">
        <v>39</v>
      </c>
      <c r="H62" s="47" t="s">
        <v>256</v>
      </c>
      <c r="I62" s="47" t="s">
        <v>169</v>
      </c>
      <c r="J62" s="47" t="s">
        <v>170</v>
      </c>
      <c r="K62" s="47" t="s">
        <v>345</v>
      </c>
      <c r="L62" s="47">
        <v>500</v>
      </c>
      <c r="M62" s="32">
        <v>50</v>
      </c>
      <c r="N62" s="34">
        <v>62</v>
      </c>
      <c r="O62" s="32" t="s">
        <v>292</v>
      </c>
      <c r="P62" s="32" t="s">
        <v>46</v>
      </c>
      <c r="Q62" s="34" t="s">
        <v>199</v>
      </c>
      <c r="R62" s="32" t="s">
        <v>293</v>
      </c>
      <c r="S62" s="32" t="s">
        <v>294</v>
      </c>
      <c r="T62" s="34" t="s">
        <v>200</v>
      </c>
      <c r="U62" s="47" t="s">
        <v>229</v>
      </c>
      <c r="V62" s="34" t="s">
        <v>224</v>
      </c>
      <c r="W62" s="32" t="s">
        <v>197</v>
      </c>
      <c r="X62" s="32" t="s">
        <v>202</v>
      </c>
      <c r="Y62" s="32" t="s">
        <v>199</v>
      </c>
      <c r="Z62" s="32" t="s">
        <v>244</v>
      </c>
      <c r="AA62" s="47" t="s">
        <v>229</v>
      </c>
      <c r="AB62" s="34" t="s">
        <v>46</v>
      </c>
      <c r="AC62" s="83" t="s">
        <v>381</v>
      </c>
      <c r="AD62" s="32" t="s">
        <v>214</v>
      </c>
      <c r="AE62" s="32" t="s">
        <v>258</v>
      </c>
      <c r="AF62" s="32" t="s">
        <v>236</v>
      </c>
      <c r="AG62" s="34" t="s">
        <v>58</v>
      </c>
      <c r="AH62" s="32" t="s">
        <v>290</v>
      </c>
      <c r="AI62" s="32" t="s">
        <v>291</v>
      </c>
      <c r="AJ62" s="34" t="s">
        <v>53</v>
      </c>
      <c r="AK62" s="34" t="s">
        <v>54</v>
      </c>
      <c r="AL62" s="36"/>
      <c r="AM62" s="8">
        <v>57.071780050954501</v>
      </c>
      <c r="AN62" s="8">
        <v>457.75364176432203</v>
      </c>
      <c r="AO62" s="8">
        <v>42.661903873566601</v>
      </c>
      <c r="AP62" s="8">
        <v>72.5190404256184</v>
      </c>
      <c r="AQ62" s="8">
        <v>38.949362724057998</v>
      </c>
      <c r="AR62" s="8">
        <v>39.501557668050097</v>
      </c>
      <c r="AS62" s="8">
        <v>31.705713087512599</v>
      </c>
      <c r="AT62" s="8">
        <v>39.597395579020102</v>
      </c>
      <c r="AU62" s="8">
        <v>23.720819227157101</v>
      </c>
      <c r="AV62" s="8">
        <v>35.686571121215799</v>
      </c>
      <c r="AW62" s="8">
        <v>17.338407393424699</v>
      </c>
      <c r="AX62" s="8">
        <v>26.9593410491943</v>
      </c>
      <c r="AY62" s="2">
        <v>13.051336473034199</v>
      </c>
      <c r="AZ62" s="2">
        <v>55.822021484375</v>
      </c>
      <c r="BA62" s="2">
        <v>10.054665934654899</v>
      </c>
      <c r="BB62" s="2">
        <v>23.775899251302</v>
      </c>
      <c r="BC62" s="2">
        <v>8.1565980295981095</v>
      </c>
      <c r="BD62" s="2">
        <v>11.386782328287699</v>
      </c>
      <c r="BE62" s="8">
        <v>11.7090191687307</v>
      </c>
      <c r="BF62" s="8">
        <v>19.8493353525797</v>
      </c>
      <c r="BG62" s="8">
        <v>11.308062153477801</v>
      </c>
      <c r="BH62" s="8">
        <v>20.404219309488902</v>
      </c>
      <c r="BI62" s="8">
        <v>6.6923431734884904</v>
      </c>
      <c r="BJ62" s="8">
        <v>17.947771708170499</v>
      </c>
      <c r="BK62" s="8">
        <v>6.2675147825671704</v>
      </c>
      <c r="BL62" s="8">
        <v>17.4540697733561</v>
      </c>
      <c r="BM62" s="8"/>
      <c r="BN62" s="8"/>
      <c r="BO62" s="8">
        <v>500</v>
      </c>
      <c r="BP62" s="36"/>
      <c r="BQ62" s="32"/>
      <c r="BR62" s="49"/>
      <c r="BS62" s="68"/>
      <c r="BT62" s="32" t="s">
        <v>299</v>
      </c>
      <c r="BU62" s="15" t="s">
        <v>298</v>
      </c>
      <c r="BV62" s="15" t="s">
        <v>297</v>
      </c>
      <c r="BW62" s="15" t="s">
        <v>296</v>
      </c>
      <c r="BX62" s="15" t="s">
        <v>295</v>
      </c>
    </row>
    <row r="63" spans="1:97" ht="10.199999999999999" x14ac:dyDescent="0.2">
      <c r="A63" s="30"/>
      <c r="B63" s="32">
        <v>26</v>
      </c>
      <c r="C63" s="49" t="s">
        <v>168</v>
      </c>
      <c r="D63" s="159" t="s">
        <v>448</v>
      </c>
      <c r="E63" s="32" t="s">
        <v>146</v>
      </c>
      <c r="F63" s="30"/>
      <c r="G63" s="35" t="s">
        <v>39</v>
      </c>
      <c r="H63" s="47" t="s">
        <v>256</v>
      </c>
      <c r="I63" s="47" t="s">
        <v>169</v>
      </c>
      <c r="J63" s="47" t="s">
        <v>170</v>
      </c>
      <c r="K63" s="47" t="s">
        <v>345</v>
      </c>
      <c r="L63" s="47">
        <v>500</v>
      </c>
      <c r="M63" s="32">
        <v>50</v>
      </c>
      <c r="N63" s="34">
        <v>62</v>
      </c>
      <c r="O63" s="32" t="s">
        <v>292</v>
      </c>
      <c r="P63" s="32" t="s">
        <v>46</v>
      </c>
      <c r="Q63" s="34" t="s">
        <v>199</v>
      </c>
      <c r="R63" s="32" t="s">
        <v>293</v>
      </c>
      <c r="S63" s="84" t="s">
        <v>197</v>
      </c>
      <c r="T63" s="34" t="s">
        <v>200</v>
      </c>
      <c r="U63" s="47" t="s">
        <v>229</v>
      </c>
      <c r="V63" s="34" t="s">
        <v>224</v>
      </c>
      <c r="W63" s="32" t="s">
        <v>197</v>
      </c>
      <c r="X63" s="32" t="s">
        <v>197</v>
      </c>
      <c r="Y63" s="32" t="s">
        <v>199</v>
      </c>
      <c r="Z63" s="32" t="s">
        <v>244</v>
      </c>
      <c r="AA63" s="47" t="s">
        <v>229</v>
      </c>
      <c r="AB63" s="34" t="s">
        <v>46</v>
      </c>
      <c r="AC63" s="83" t="s">
        <v>381</v>
      </c>
      <c r="AD63" s="32" t="s">
        <v>214</v>
      </c>
      <c r="AE63" s="32" t="s">
        <v>300</v>
      </c>
      <c r="AF63" s="32" t="s">
        <v>229</v>
      </c>
      <c r="AG63" s="34" t="s">
        <v>58</v>
      </c>
      <c r="AH63" s="32" t="s">
        <v>290</v>
      </c>
      <c r="AI63" s="32" t="s">
        <v>291</v>
      </c>
      <c r="AJ63" s="34" t="s">
        <v>53</v>
      </c>
      <c r="AK63" s="34" t="s">
        <v>54</v>
      </c>
      <c r="AL63" s="36"/>
      <c r="AM63" s="8">
        <v>172.76728131694099</v>
      </c>
      <c r="AN63" s="8">
        <v>1448.55554199218</v>
      </c>
      <c r="AO63" s="8">
        <v>147.96218527516999</v>
      </c>
      <c r="AP63" s="8">
        <v>143.517318725585</v>
      </c>
      <c r="AQ63" s="8">
        <v>137.23604903682499</v>
      </c>
      <c r="AR63" s="8">
        <v>130.06256357828701</v>
      </c>
      <c r="AS63" s="8">
        <v>97.032779078329696</v>
      </c>
      <c r="AT63" s="8">
        <v>96.052101135253906</v>
      </c>
      <c r="AU63" s="8">
        <v>58.433391201880603</v>
      </c>
      <c r="AV63" s="8">
        <v>76.364761352539006</v>
      </c>
      <c r="AW63" s="8">
        <v>32.089397122782998</v>
      </c>
      <c r="AX63" s="8">
        <v>65.454149881998703</v>
      </c>
      <c r="AY63" s="2">
        <v>24.522336898311401</v>
      </c>
      <c r="AZ63" s="2">
        <v>41.058190663655601</v>
      </c>
      <c r="BA63" s="2">
        <v>16.974625002953299</v>
      </c>
      <c r="BB63" s="2">
        <v>29.446295420328699</v>
      </c>
      <c r="BC63" s="2">
        <v>17.125208270165199</v>
      </c>
      <c r="BD63" s="2">
        <v>29.9270820617675</v>
      </c>
      <c r="BE63" s="8">
        <v>9.2067520387710999</v>
      </c>
      <c r="BF63" s="8">
        <v>25.0053412119547</v>
      </c>
      <c r="BG63" s="8">
        <v>7.01266439499393</v>
      </c>
      <c r="BH63" s="8">
        <v>21.935138066609699</v>
      </c>
      <c r="BI63" s="8">
        <v>5.9042458534240696</v>
      </c>
      <c r="BJ63" s="8">
        <v>22.440361022949201</v>
      </c>
      <c r="BK63" s="8">
        <v>5.4859546538322199</v>
      </c>
      <c r="BL63" s="8">
        <v>18.475629806518501</v>
      </c>
      <c r="BM63" s="8"/>
      <c r="BN63" s="8"/>
      <c r="BO63" s="8">
        <v>500</v>
      </c>
      <c r="BP63" s="36"/>
      <c r="BQ63" s="32"/>
      <c r="BR63" s="49"/>
      <c r="BS63" s="68"/>
      <c r="BT63" s="32" t="s">
        <v>305</v>
      </c>
      <c r="BU63" s="15" t="s">
        <v>304</v>
      </c>
      <c r="BV63" s="15" t="s">
        <v>303</v>
      </c>
      <c r="BW63" s="15" t="s">
        <v>302</v>
      </c>
      <c r="BX63" s="15" t="s">
        <v>301</v>
      </c>
    </row>
    <row r="64" spans="1:97" ht="10.199999999999999" x14ac:dyDescent="0.2">
      <c r="A64" s="30"/>
      <c r="B64" s="32">
        <v>27</v>
      </c>
      <c r="C64" s="49" t="s">
        <v>168</v>
      </c>
      <c r="D64" s="159" t="s">
        <v>448</v>
      </c>
      <c r="E64" s="32" t="s">
        <v>146</v>
      </c>
      <c r="F64" s="30"/>
      <c r="G64" s="35" t="s">
        <v>39</v>
      </c>
      <c r="H64" s="47" t="s">
        <v>256</v>
      </c>
      <c r="I64" s="47" t="s">
        <v>169</v>
      </c>
      <c r="J64" s="47" t="s">
        <v>170</v>
      </c>
      <c r="K64" s="47" t="s">
        <v>345</v>
      </c>
      <c r="L64" s="47">
        <v>500</v>
      </c>
      <c r="M64" s="32">
        <v>50</v>
      </c>
      <c r="N64" s="34">
        <v>62</v>
      </c>
      <c r="O64" s="32" t="s">
        <v>292</v>
      </c>
      <c r="P64" s="32" t="s">
        <v>46</v>
      </c>
      <c r="Q64" s="34" t="s">
        <v>199</v>
      </c>
      <c r="R64" s="32" t="s">
        <v>293</v>
      </c>
      <c r="S64" s="32" t="s">
        <v>237</v>
      </c>
      <c r="T64" s="34" t="s">
        <v>200</v>
      </c>
      <c r="U64" s="47" t="s">
        <v>306</v>
      </c>
      <c r="V64" s="34" t="s">
        <v>224</v>
      </c>
      <c r="W64" s="32" t="s">
        <v>237</v>
      </c>
      <c r="X64" s="32" t="s">
        <v>237</v>
      </c>
      <c r="Y64" s="32" t="s">
        <v>199</v>
      </c>
      <c r="Z64" s="32" t="s">
        <v>216</v>
      </c>
      <c r="AA64" s="47" t="s">
        <v>306</v>
      </c>
      <c r="AB64" s="34" t="s">
        <v>46</v>
      </c>
      <c r="AC64" s="83" t="s">
        <v>381</v>
      </c>
      <c r="AD64" s="32" t="s">
        <v>214</v>
      </c>
      <c r="AE64" s="32" t="s">
        <v>300</v>
      </c>
      <c r="AF64" s="32" t="s">
        <v>306</v>
      </c>
      <c r="AG64" s="34" t="s">
        <v>58</v>
      </c>
      <c r="AH64" s="32" t="s">
        <v>290</v>
      </c>
      <c r="AI64" s="32" t="s">
        <v>291</v>
      </c>
      <c r="AJ64" s="34" t="s">
        <v>53</v>
      </c>
      <c r="AK64" s="34" t="s">
        <v>54</v>
      </c>
      <c r="AL64" s="36"/>
      <c r="AM64" s="8">
        <v>203.76009344285501</v>
      </c>
      <c r="AN64" s="8">
        <v>1590.07775878906</v>
      </c>
      <c r="AO64" s="8">
        <v>183.46621408770099</v>
      </c>
      <c r="AP64" s="8">
        <v>164.84979248046801</v>
      </c>
      <c r="AQ64" s="8">
        <v>166.43837024319501</v>
      </c>
      <c r="AR64" s="8">
        <v>188.306299845377</v>
      </c>
      <c r="AS64" s="8">
        <v>115.21071403257299</v>
      </c>
      <c r="AT64" s="8">
        <v>150.41912333170501</v>
      </c>
      <c r="AU64" s="8">
        <v>64.356919934672604</v>
      </c>
      <c r="AV64" s="8">
        <v>169.268328348795</v>
      </c>
      <c r="AW64" s="8">
        <v>36.593468327676099</v>
      </c>
      <c r="AX64" s="8">
        <v>61.761206309000599</v>
      </c>
      <c r="AY64" s="2">
        <v>23.8863975771011</v>
      </c>
      <c r="AZ64" s="2">
        <v>93.278743743896399</v>
      </c>
      <c r="BA64" s="2">
        <v>18.885413508261401</v>
      </c>
      <c r="BB64" s="2">
        <v>53.446264266967702</v>
      </c>
      <c r="BC64" s="2">
        <v>21.289100646972599</v>
      </c>
      <c r="BD64" s="2">
        <v>50.245951970418297</v>
      </c>
      <c r="BE64" s="8">
        <v>13.5018077358122</v>
      </c>
      <c r="BF64" s="8">
        <v>70.588073094685797</v>
      </c>
      <c r="BG64" s="8">
        <v>10.694810128981</v>
      </c>
      <c r="BH64" s="8">
        <v>70.869469960530594</v>
      </c>
      <c r="BI64" s="8">
        <v>10.868207131662601</v>
      </c>
      <c r="BJ64" s="8">
        <v>71.788420995076393</v>
      </c>
      <c r="BK64" s="8">
        <v>9.8089371342812797</v>
      </c>
      <c r="BL64" s="8">
        <v>71.297887166341098</v>
      </c>
      <c r="BM64" s="8"/>
      <c r="BN64" s="8"/>
      <c r="BO64" s="8">
        <v>500</v>
      </c>
      <c r="BP64" s="36"/>
      <c r="BQ64" s="32"/>
      <c r="BR64" s="49"/>
      <c r="BS64" s="128"/>
      <c r="BT64" s="47" t="s">
        <v>311</v>
      </c>
      <c r="BU64" s="73" t="s">
        <v>310</v>
      </c>
      <c r="BV64" s="73" t="s">
        <v>309</v>
      </c>
      <c r="BW64" s="73" t="s">
        <v>308</v>
      </c>
      <c r="BX64" s="73" t="s">
        <v>307</v>
      </c>
    </row>
    <row r="65" spans="1:77" ht="10.199999999999999" x14ac:dyDescent="0.2">
      <c r="A65" s="30"/>
      <c r="B65" s="95">
        <v>28</v>
      </c>
      <c r="C65" s="96" t="s">
        <v>168</v>
      </c>
      <c r="D65" s="142" t="s">
        <v>455</v>
      </c>
      <c r="E65" s="95" t="s">
        <v>146</v>
      </c>
      <c r="F65" s="30"/>
      <c r="G65" s="95" t="s">
        <v>39</v>
      </c>
      <c r="H65" s="47" t="s">
        <v>256</v>
      </c>
      <c r="I65" s="47" t="s">
        <v>169</v>
      </c>
      <c r="J65" s="47" t="s">
        <v>336</v>
      </c>
      <c r="K65" s="47" t="s">
        <v>346</v>
      </c>
      <c r="L65" s="95">
        <v>500</v>
      </c>
      <c r="M65" s="95">
        <v>50</v>
      </c>
      <c r="N65" s="97">
        <v>62</v>
      </c>
      <c r="O65" s="95" t="s">
        <v>318</v>
      </c>
      <c r="P65" s="95" t="s">
        <v>46</v>
      </c>
      <c r="Q65" s="97" t="s">
        <v>199</v>
      </c>
      <c r="R65" s="95" t="s">
        <v>216</v>
      </c>
      <c r="S65" s="95" t="s">
        <v>237</v>
      </c>
      <c r="T65" s="97" t="s">
        <v>200</v>
      </c>
      <c r="U65" s="95" t="s">
        <v>236</v>
      </c>
      <c r="V65" s="97" t="s">
        <v>224</v>
      </c>
      <c r="W65" s="95" t="s">
        <v>237</v>
      </c>
      <c r="X65" s="95" t="s">
        <v>237</v>
      </c>
      <c r="Y65" s="95" t="s">
        <v>199</v>
      </c>
      <c r="Z65" s="95" t="s">
        <v>216</v>
      </c>
      <c r="AA65" s="95" t="s">
        <v>236</v>
      </c>
      <c r="AB65" s="97" t="s">
        <v>46</v>
      </c>
      <c r="AC65" s="97" t="s">
        <v>381</v>
      </c>
      <c r="AD65" s="95" t="s">
        <v>214</v>
      </c>
      <c r="AE65" s="95" t="s">
        <v>300</v>
      </c>
      <c r="AF65" s="95" t="s">
        <v>236</v>
      </c>
      <c r="AG65" s="97" t="s">
        <v>58</v>
      </c>
      <c r="AH65" s="95" t="s">
        <v>290</v>
      </c>
      <c r="AI65" s="95" t="s">
        <v>291</v>
      </c>
      <c r="AJ65" s="97" t="s">
        <v>53</v>
      </c>
      <c r="AK65" s="97" t="s">
        <v>54</v>
      </c>
      <c r="AL65" s="36"/>
      <c r="AM65" s="2">
        <v>63.883103971128101</v>
      </c>
      <c r="AN65" s="2">
        <v>175.302322387695</v>
      </c>
      <c r="AO65" s="2">
        <v>55.540589933042099</v>
      </c>
      <c r="AP65" s="2">
        <v>183.637735366821</v>
      </c>
      <c r="AQ65" s="2">
        <v>50.518668421992501</v>
      </c>
      <c r="AR65" s="2">
        <v>165.42589282989499</v>
      </c>
      <c r="AS65" s="2">
        <v>42.589864942762503</v>
      </c>
      <c r="AT65" s="2">
        <v>180.139170646667</v>
      </c>
      <c r="AU65" s="2">
        <v>34.738533231947102</v>
      </c>
      <c r="AV65" s="2">
        <v>152.18156909942601</v>
      </c>
      <c r="AW65" s="2">
        <v>24.351121478610501</v>
      </c>
      <c r="AX65" s="2">
        <v>143.53828144073401</v>
      </c>
      <c r="AY65" s="2">
        <v>19.107012642754398</v>
      </c>
      <c r="AZ65" s="2">
        <v>124.145444869995</v>
      </c>
      <c r="BA65" s="2">
        <v>20.550239739594598</v>
      </c>
      <c r="BB65" s="2">
        <v>123.050595283508</v>
      </c>
      <c r="BC65" s="2">
        <v>13.6317098405626</v>
      </c>
      <c r="BD65" s="2">
        <v>129.99799776077199</v>
      </c>
      <c r="BE65" s="8">
        <v>12.4589275077537</v>
      </c>
      <c r="BF65" s="8">
        <v>114.468348741531</v>
      </c>
      <c r="BG65" s="8">
        <v>11.5656393898857</v>
      </c>
      <c r="BH65" s="8">
        <v>116.036105155944</v>
      </c>
      <c r="BI65" s="8">
        <v>14.4511467615763</v>
      </c>
      <c r="BJ65" s="8">
        <v>115.157071352005</v>
      </c>
      <c r="BK65" s="8">
        <v>11.696303155687101</v>
      </c>
      <c r="BL65" s="8">
        <v>114.727144479751</v>
      </c>
      <c r="BM65" s="8"/>
      <c r="BN65" s="8"/>
      <c r="BO65" s="8">
        <v>500</v>
      </c>
      <c r="BP65" s="36"/>
      <c r="BQ65" s="32"/>
      <c r="BR65" s="49"/>
      <c r="BS65" s="128" t="s">
        <v>312</v>
      </c>
      <c r="BT65" s="47" t="s">
        <v>317</v>
      </c>
      <c r="BU65" s="73" t="s">
        <v>316</v>
      </c>
      <c r="BV65" s="73" t="s">
        <v>315</v>
      </c>
      <c r="BW65" s="73" t="s">
        <v>314</v>
      </c>
      <c r="BX65" s="73" t="s">
        <v>313</v>
      </c>
    </row>
    <row r="66" spans="1:77" ht="10.199999999999999" x14ac:dyDescent="0.2">
      <c r="A66" s="30"/>
      <c r="B66" s="32">
        <v>29</v>
      </c>
      <c r="C66" s="49" t="s">
        <v>168</v>
      </c>
      <c r="D66" s="142" t="s">
        <v>455</v>
      </c>
      <c r="E66" s="32" t="s">
        <v>146</v>
      </c>
      <c r="F66" s="30"/>
      <c r="G66" s="35" t="s">
        <v>39</v>
      </c>
      <c r="H66" s="47" t="s">
        <v>256</v>
      </c>
      <c r="I66" s="47" t="s">
        <v>169</v>
      </c>
      <c r="J66" s="47" t="s">
        <v>336</v>
      </c>
      <c r="K66" s="47" t="s">
        <v>346</v>
      </c>
      <c r="L66" s="32">
        <v>500</v>
      </c>
      <c r="M66" s="32">
        <v>30</v>
      </c>
      <c r="N66" s="34">
        <v>62</v>
      </c>
      <c r="O66" s="32" t="s">
        <v>318</v>
      </c>
      <c r="P66" s="32" t="s">
        <v>46</v>
      </c>
      <c r="Q66" s="34" t="s">
        <v>199</v>
      </c>
      <c r="R66" s="84" t="s">
        <v>216</v>
      </c>
      <c r="S66" s="32" t="s">
        <v>320</v>
      </c>
      <c r="T66" s="34" t="s">
        <v>200</v>
      </c>
      <c r="U66" s="47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47" t="s">
        <v>319</v>
      </c>
      <c r="AB66" s="34" t="s">
        <v>46</v>
      </c>
      <c r="AC66" s="34" t="s">
        <v>381</v>
      </c>
      <c r="AD66" s="32" t="s">
        <v>214</v>
      </c>
      <c r="AE66" s="32" t="s">
        <v>321</v>
      </c>
      <c r="AF66" s="32" t="s">
        <v>322</v>
      </c>
      <c r="AG66" s="34" t="s">
        <v>58</v>
      </c>
      <c r="AH66" s="32" t="s">
        <v>290</v>
      </c>
      <c r="AI66" s="32" t="s">
        <v>291</v>
      </c>
      <c r="AJ66" s="34" t="s">
        <v>53</v>
      </c>
      <c r="AK66" s="34" t="s">
        <v>54</v>
      </c>
      <c r="AL66" s="36"/>
      <c r="AM66" s="2">
        <v>71.678841908772696</v>
      </c>
      <c r="AN66" s="2">
        <v>1320.7389221191399</v>
      </c>
      <c r="AO66" s="2">
        <v>61.725772575095803</v>
      </c>
      <c r="AP66" s="2">
        <v>192.521303176879</v>
      </c>
      <c r="AQ66" s="2">
        <v>56.7811443187572</v>
      </c>
      <c r="AR66" s="2">
        <v>155.77765846252399</v>
      </c>
      <c r="AS66" s="2">
        <v>45.830483471905701</v>
      </c>
      <c r="AT66" s="2">
        <v>140.78734111785801</v>
      </c>
      <c r="AU66" s="2">
        <v>30.489324145846801</v>
      </c>
      <c r="AV66" s="2">
        <v>107.192239761352</v>
      </c>
      <c r="AW66" s="2">
        <v>20.369089550442101</v>
      </c>
      <c r="AX66" s="2">
        <v>119.81895160675001</v>
      </c>
      <c r="AY66" s="2">
        <v>17.1730646204065</v>
      </c>
      <c r="AZ66" s="2">
        <v>107.97090530395501</v>
      </c>
      <c r="BA66" s="2">
        <v>13.0075406674985</v>
      </c>
      <c r="BB66" s="2">
        <v>87.303319692611694</v>
      </c>
      <c r="BC66" s="2">
        <v>10.895999060736701</v>
      </c>
      <c r="BD66" s="2">
        <v>90.766911983489905</v>
      </c>
      <c r="BE66" s="8">
        <v>9.2078121326587805</v>
      </c>
      <c r="BF66" s="8">
        <v>92.053703784942599</v>
      </c>
      <c r="BG66" s="8">
        <v>10.198861969841801</v>
      </c>
      <c r="BH66" s="8">
        <v>92.206084489822302</v>
      </c>
      <c r="BI66" s="8">
        <v>8.8018457977859992</v>
      </c>
      <c r="BJ66" s="8">
        <v>91.182421922683702</v>
      </c>
      <c r="BK66" s="8">
        <v>7.6298131412929902</v>
      </c>
      <c r="BL66" s="8">
        <v>91.594741106033297</v>
      </c>
      <c r="BM66" s="8"/>
      <c r="BN66" s="8"/>
      <c r="BO66" s="8">
        <v>500</v>
      </c>
      <c r="BP66" s="36"/>
      <c r="BQ66" s="32"/>
      <c r="BR66" s="49"/>
      <c r="BS66" s="128"/>
      <c r="BT66" s="47" t="s">
        <v>329</v>
      </c>
      <c r="BU66" s="73" t="s">
        <v>328</v>
      </c>
      <c r="BV66" s="73" t="s">
        <v>333</v>
      </c>
      <c r="BW66" s="73" t="s">
        <v>327</v>
      </c>
      <c r="BX66" s="73" t="s">
        <v>326</v>
      </c>
    </row>
    <row r="67" spans="1:77" ht="10.199999999999999" x14ac:dyDescent="0.2">
      <c r="A67" s="30"/>
      <c r="B67" s="32">
        <v>30</v>
      </c>
      <c r="C67" s="49" t="s">
        <v>168</v>
      </c>
      <c r="D67" s="147" t="s">
        <v>457</v>
      </c>
      <c r="E67" s="32" t="s">
        <v>146</v>
      </c>
      <c r="F67" s="30"/>
      <c r="G67" s="35" t="s">
        <v>39</v>
      </c>
      <c r="H67" s="47" t="s">
        <v>239</v>
      </c>
      <c r="I67" s="47" t="s">
        <v>169</v>
      </c>
      <c r="J67" s="47" t="s">
        <v>336</v>
      </c>
      <c r="K67" s="47" t="s">
        <v>346</v>
      </c>
      <c r="L67" s="32">
        <v>500</v>
      </c>
      <c r="M67" s="32">
        <v>30</v>
      </c>
      <c r="N67" s="34">
        <v>62</v>
      </c>
      <c r="O67" s="32" t="s">
        <v>318</v>
      </c>
      <c r="P67" s="32" t="s">
        <v>46</v>
      </c>
      <c r="Q67" s="34" t="s">
        <v>199</v>
      </c>
      <c r="R67" s="84" t="s">
        <v>216</v>
      </c>
      <c r="S67" s="32" t="s">
        <v>320</v>
      </c>
      <c r="T67" s="34" t="s">
        <v>200</v>
      </c>
      <c r="U67" s="47" t="s">
        <v>319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47" t="s">
        <v>319</v>
      </c>
      <c r="AB67" s="34" t="s">
        <v>46</v>
      </c>
      <c r="AC67" s="34" t="s">
        <v>381</v>
      </c>
      <c r="AD67" s="32" t="s">
        <v>214</v>
      </c>
      <c r="AE67" s="32" t="s">
        <v>321</v>
      </c>
      <c r="AF67" s="32" t="s">
        <v>322</v>
      </c>
      <c r="AG67" s="34" t="s">
        <v>58</v>
      </c>
      <c r="AH67" s="32" t="s">
        <v>290</v>
      </c>
      <c r="AI67" s="32" t="s">
        <v>291</v>
      </c>
      <c r="AJ67" s="34" t="s">
        <v>53</v>
      </c>
      <c r="AK67" s="34" t="s">
        <v>54</v>
      </c>
      <c r="AL67" s="36"/>
      <c r="AM67" s="2">
        <v>65.843781647858705</v>
      </c>
      <c r="AN67" s="2">
        <v>155.261360168457</v>
      </c>
      <c r="AO67" s="2">
        <v>55.656403294316</v>
      </c>
      <c r="AP67" s="2">
        <v>136.90518760681101</v>
      </c>
      <c r="AQ67" s="2">
        <v>51.056926303439603</v>
      </c>
      <c r="AR67" s="2">
        <v>181.00384902954099</v>
      </c>
      <c r="AS67" s="2">
        <v>41.407469714129398</v>
      </c>
      <c r="AT67" s="2">
        <v>102.232278823852</v>
      </c>
      <c r="AU67" s="2">
        <v>28.05708694458</v>
      </c>
      <c r="AV67" s="2">
        <v>102.326016902923</v>
      </c>
      <c r="AW67" s="2">
        <v>19.795200559828</v>
      </c>
      <c r="AX67" s="2">
        <v>75.317995548248206</v>
      </c>
      <c r="AY67" s="2">
        <v>17.361704261214602</v>
      </c>
      <c r="AZ67" s="2">
        <v>86.035057544708195</v>
      </c>
      <c r="BA67" s="2">
        <v>19.402980345266801</v>
      </c>
      <c r="BB67" s="2">
        <v>82.5229425430297</v>
      </c>
      <c r="BC67" s="2">
        <v>10.223069102675799</v>
      </c>
      <c r="BD67" s="2">
        <v>77.427926063537598</v>
      </c>
      <c r="BE67" s="8">
        <v>10.1118775297094</v>
      </c>
      <c r="BF67" s="8">
        <v>79.352541923522907</v>
      </c>
      <c r="BG67" s="8">
        <v>9.9111326712149097</v>
      </c>
      <c r="BH67" s="8">
        <v>79.1156680583953</v>
      </c>
      <c r="BI67" s="8">
        <v>8.8596499760945608</v>
      </c>
      <c r="BJ67" s="8">
        <v>78.121259927749605</v>
      </c>
      <c r="BK67" s="8">
        <v>10.046718067593</v>
      </c>
      <c r="BL67" s="8">
        <v>78.321667671203599</v>
      </c>
      <c r="BM67" s="8"/>
      <c r="BN67" s="8"/>
      <c r="BO67" s="8">
        <v>500</v>
      </c>
      <c r="BP67" s="36"/>
      <c r="BQ67" s="32"/>
      <c r="BR67" s="49"/>
      <c r="BS67" s="128"/>
      <c r="BT67" s="47" t="s">
        <v>335</v>
      </c>
      <c r="BU67" s="73" t="s">
        <v>334</v>
      </c>
      <c r="BV67" s="73" t="s">
        <v>332</v>
      </c>
      <c r="BW67" s="73" t="s">
        <v>331</v>
      </c>
      <c r="BX67" s="73" t="s">
        <v>330</v>
      </c>
    </row>
    <row r="68" spans="1:77" ht="10.199999999999999" x14ac:dyDescent="0.2">
      <c r="A68" s="30"/>
      <c r="B68" s="32">
        <v>31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47" t="s">
        <v>239</v>
      </c>
      <c r="I68" s="47" t="s">
        <v>323</v>
      </c>
      <c r="J68" s="47" t="s">
        <v>336</v>
      </c>
      <c r="K68" s="47" t="s">
        <v>346</v>
      </c>
      <c r="L68" s="32">
        <v>500</v>
      </c>
      <c r="M68" s="32">
        <v>30</v>
      </c>
      <c r="N68" s="34">
        <v>62</v>
      </c>
      <c r="O68" s="32" t="s">
        <v>318</v>
      </c>
      <c r="P68" s="32" t="s">
        <v>46</v>
      </c>
      <c r="Q68" s="34" t="s">
        <v>199</v>
      </c>
      <c r="R68" s="84" t="s">
        <v>216</v>
      </c>
      <c r="S68" s="32" t="s">
        <v>320</v>
      </c>
      <c r="T68" s="34" t="s">
        <v>200</v>
      </c>
      <c r="U68" s="47" t="s">
        <v>319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319</v>
      </c>
      <c r="AB68" s="34" t="s">
        <v>46</v>
      </c>
      <c r="AC68" s="34" t="s">
        <v>381</v>
      </c>
      <c r="AD68" s="32" t="s">
        <v>214</v>
      </c>
      <c r="AE68" s="32" t="s">
        <v>321</v>
      </c>
      <c r="AF68" s="32" t="s">
        <v>322</v>
      </c>
      <c r="AG68" s="34" t="s">
        <v>58</v>
      </c>
      <c r="AH68" s="32" t="s">
        <v>290</v>
      </c>
      <c r="AI68" s="32" t="s">
        <v>291</v>
      </c>
      <c r="AJ68" s="34" t="s">
        <v>53</v>
      </c>
      <c r="AK68" s="34" t="s">
        <v>54</v>
      </c>
      <c r="AL68" s="36"/>
      <c r="AM68" s="2">
        <v>79.670359858760094</v>
      </c>
      <c r="AN68" s="2">
        <v>125.53090667724599</v>
      </c>
      <c r="AO68" s="2">
        <v>68.445721379032804</v>
      </c>
      <c r="AP68" s="2">
        <v>92.038315773010197</v>
      </c>
      <c r="AQ68" s="2">
        <v>59.605566236707901</v>
      </c>
      <c r="AR68" s="2">
        <v>92.252834320068303</v>
      </c>
      <c r="AS68" s="2">
        <v>47.753360465720803</v>
      </c>
      <c r="AT68" s="2">
        <v>77.258199691772404</v>
      </c>
      <c r="AU68" s="2">
        <v>33.852001614040802</v>
      </c>
      <c r="AV68" s="2">
        <v>68.290014266967702</v>
      </c>
      <c r="AW68" s="2">
        <v>24.860710850468301</v>
      </c>
      <c r="AX68" s="2">
        <v>60.042993068694997</v>
      </c>
      <c r="AY68" s="2">
        <v>18.511263494138301</v>
      </c>
      <c r="AZ68" s="2">
        <v>73.830427169799805</v>
      </c>
      <c r="BA68" s="2">
        <v>20.448564953274101</v>
      </c>
      <c r="BB68" s="2">
        <v>73.792596817016602</v>
      </c>
      <c r="BC68" s="2">
        <v>21.508260373715999</v>
      </c>
      <c r="BD68" s="2">
        <v>89.450852394104004</v>
      </c>
      <c r="BE68" s="8">
        <v>63.152898859094599</v>
      </c>
      <c r="BF68" s="8">
        <v>100.194520950317</v>
      </c>
      <c r="BG68" s="8">
        <v>35.475341796875</v>
      </c>
      <c r="BH68" s="8">
        <v>79.009883880615206</v>
      </c>
      <c r="BI68" s="8">
        <v>32.511577959413799</v>
      </c>
      <c r="BJ68" s="8">
        <v>76.849155426025305</v>
      </c>
      <c r="BK68" s="8">
        <v>32.486061661331703</v>
      </c>
      <c r="BL68" s="8">
        <v>76.417100906371999</v>
      </c>
      <c r="BM68" s="8"/>
      <c r="BN68" s="8"/>
      <c r="BO68" s="8">
        <v>500</v>
      </c>
      <c r="BP68" s="36"/>
      <c r="BQ68" s="32"/>
      <c r="BR68" s="49"/>
      <c r="BS68" s="129" t="s">
        <v>342</v>
      </c>
      <c r="BT68" s="130" t="s">
        <v>341</v>
      </c>
      <c r="BU68" s="131" t="s">
        <v>340</v>
      </c>
      <c r="BV68" s="131" t="s">
        <v>339</v>
      </c>
      <c r="BW68" s="131" t="s">
        <v>338</v>
      </c>
      <c r="BX68" s="131" t="s">
        <v>337</v>
      </c>
      <c r="BY68" s="132"/>
    </row>
    <row r="69" spans="1:77" s="113" customFormat="1" ht="10.199999999999999" x14ac:dyDescent="0.2">
      <c r="A69" s="107"/>
      <c r="B69" s="108">
        <v>32</v>
      </c>
      <c r="C69" s="109" t="s">
        <v>168</v>
      </c>
      <c r="D69" s="147" t="s">
        <v>457</v>
      </c>
      <c r="E69" s="110" t="s">
        <v>146</v>
      </c>
      <c r="F69" s="107"/>
      <c r="G69" s="111" t="s">
        <v>39</v>
      </c>
      <c r="H69" s="114" t="s">
        <v>239</v>
      </c>
      <c r="I69" s="114" t="s">
        <v>117</v>
      </c>
      <c r="J69" s="114" t="s">
        <v>347</v>
      </c>
      <c r="K69" s="114" t="s">
        <v>348</v>
      </c>
      <c r="L69" s="114">
        <v>500</v>
      </c>
      <c r="M69" s="114">
        <v>30</v>
      </c>
      <c r="N69" s="114">
        <v>62</v>
      </c>
      <c r="O69" s="114" t="s">
        <v>318</v>
      </c>
      <c r="P69" s="114" t="s">
        <v>46</v>
      </c>
      <c r="Q69" s="114" t="s">
        <v>199</v>
      </c>
      <c r="R69" s="114" t="s">
        <v>216</v>
      </c>
      <c r="S69" s="114" t="s">
        <v>320</v>
      </c>
      <c r="T69" s="114" t="s">
        <v>200</v>
      </c>
      <c r="U69" s="114" t="s">
        <v>319</v>
      </c>
      <c r="V69" s="114" t="s">
        <v>224</v>
      </c>
      <c r="W69" s="114" t="s">
        <v>184</v>
      </c>
      <c r="X69" s="114" t="s">
        <v>186</v>
      </c>
      <c r="Y69" s="114" t="s">
        <v>171</v>
      </c>
      <c r="Z69" s="114" t="s">
        <v>203</v>
      </c>
      <c r="AA69" s="114" t="s">
        <v>319</v>
      </c>
      <c r="AB69" s="114" t="s">
        <v>46</v>
      </c>
      <c r="AC69" s="114" t="s">
        <v>381</v>
      </c>
      <c r="AD69" s="114" t="s">
        <v>214</v>
      </c>
      <c r="AE69" s="114" t="s">
        <v>321</v>
      </c>
      <c r="AF69" s="114" t="s">
        <v>322</v>
      </c>
      <c r="AG69" s="114" t="s">
        <v>58</v>
      </c>
      <c r="AH69" s="114" t="s">
        <v>290</v>
      </c>
      <c r="AI69" s="114" t="s">
        <v>291</v>
      </c>
      <c r="AJ69" s="114" t="s">
        <v>53</v>
      </c>
      <c r="AK69" s="114" t="s">
        <v>54</v>
      </c>
      <c r="AL69" s="112"/>
      <c r="AM69" s="126">
        <v>62.877708875215902</v>
      </c>
      <c r="AN69" s="126">
        <v>94.952963256835901</v>
      </c>
      <c r="AO69" s="126">
        <v>56.1078781714806</v>
      </c>
      <c r="AP69" s="126">
        <v>105.029967498779</v>
      </c>
      <c r="AQ69" s="126">
        <v>52.745119388286803</v>
      </c>
      <c r="AR69" s="126">
        <v>70.629306793212805</v>
      </c>
      <c r="AS69" s="126">
        <v>40.976320266723597</v>
      </c>
      <c r="AT69" s="126">
        <v>99.029536437988199</v>
      </c>
      <c r="AU69" s="126">
        <v>27.236779506389901</v>
      </c>
      <c r="AV69" s="126">
        <v>80.115940475463802</v>
      </c>
      <c r="AW69" s="126">
        <v>17.8412153537456</v>
      </c>
      <c r="AX69" s="126">
        <v>50.423555755615197</v>
      </c>
      <c r="AY69" s="126">
        <v>18.0975671914907</v>
      </c>
      <c r="AZ69" s="126">
        <v>44.042997741699203</v>
      </c>
      <c r="BA69" s="126">
        <v>16.9491234192481</v>
      </c>
      <c r="BB69" s="126">
        <v>77.385494232177706</v>
      </c>
      <c r="BC69" s="126">
        <v>14.4335609582754</v>
      </c>
      <c r="BD69" s="126">
        <v>44.902422714233303</v>
      </c>
      <c r="BE69" s="127">
        <v>12.1879046146686</v>
      </c>
      <c r="BF69" s="127">
        <v>56.658317184448201</v>
      </c>
      <c r="BG69" s="127">
        <v>10.795161173893799</v>
      </c>
      <c r="BH69" s="127">
        <v>50.215784072875898</v>
      </c>
      <c r="BI69" s="127">
        <v>12.7014615719135</v>
      </c>
      <c r="BJ69" s="127">
        <v>49.435476303100501</v>
      </c>
      <c r="BK69" s="127">
        <v>9.92226872077355</v>
      </c>
      <c r="BL69" s="127">
        <v>49.419598770141597</v>
      </c>
      <c r="BM69" s="127"/>
      <c r="BN69" s="127"/>
      <c r="BO69" s="127">
        <v>500</v>
      </c>
      <c r="BP69" s="112"/>
      <c r="BQ69" s="110"/>
      <c r="BR69" s="109"/>
      <c r="BS69" s="133" t="s">
        <v>355</v>
      </c>
      <c r="BT69" s="99" t="s">
        <v>354</v>
      </c>
      <c r="BU69" s="73" t="s">
        <v>353</v>
      </c>
      <c r="BV69" s="73" t="s">
        <v>352</v>
      </c>
      <c r="BW69" s="134" t="s">
        <v>351</v>
      </c>
      <c r="BX69" s="73" t="s">
        <v>350</v>
      </c>
      <c r="BY69" s="15"/>
    </row>
    <row r="70" spans="1:77" ht="10.199999999999999" x14ac:dyDescent="0.2">
      <c r="A70" s="30"/>
      <c r="B70" s="99">
        <v>33</v>
      </c>
      <c r="C70" s="49" t="s">
        <v>168</v>
      </c>
      <c r="D70" s="158" t="s">
        <v>458</v>
      </c>
      <c r="E70" s="32" t="s">
        <v>146</v>
      </c>
      <c r="F70" s="30"/>
      <c r="G70" s="35" t="s">
        <v>39</v>
      </c>
      <c r="H70" s="80" t="s">
        <v>239</v>
      </c>
      <c r="I70" s="80" t="s">
        <v>323</v>
      </c>
      <c r="J70" s="80" t="s">
        <v>347</v>
      </c>
      <c r="K70" s="80" t="s">
        <v>348</v>
      </c>
      <c r="L70" s="80">
        <v>500</v>
      </c>
      <c r="M70" s="80">
        <v>30</v>
      </c>
      <c r="N70" s="80">
        <v>62</v>
      </c>
      <c r="O70" s="80" t="s">
        <v>318</v>
      </c>
      <c r="P70" s="80" t="s">
        <v>46</v>
      </c>
      <c r="Q70" s="80" t="s">
        <v>199</v>
      </c>
      <c r="R70" s="80" t="s">
        <v>216</v>
      </c>
      <c r="S70" s="80" t="s">
        <v>320</v>
      </c>
      <c r="T70" s="80" t="s">
        <v>200</v>
      </c>
      <c r="U70" s="80" t="s">
        <v>319</v>
      </c>
      <c r="V70" s="80" t="s">
        <v>224</v>
      </c>
      <c r="W70" s="80" t="s">
        <v>184</v>
      </c>
      <c r="X70" s="80" t="s">
        <v>186</v>
      </c>
      <c r="Y70" s="80" t="s">
        <v>171</v>
      </c>
      <c r="Z70" s="80" t="s">
        <v>203</v>
      </c>
      <c r="AA70" s="80" t="s">
        <v>319</v>
      </c>
      <c r="AB70" s="80" t="s">
        <v>46</v>
      </c>
      <c r="AC70" s="80" t="s">
        <v>381</v>
      </c>
      <c r="AD70" s="80" t="s">
        <v>214</v>
      </c>
      <c r="AE70" s="80" t="s">
        <v>321</v>
      </c>
      <c r="AF70" s="80" t="s">
        <v>322</v>
      </c>
      <c r="AG70" s="80" t="s">
        <v>58</v>
      </c>
      <c r="AH70" s="80" t="s">
        <v>290</v>
      </c>
      <c r="AI70" s="80" t="s">
        <v>291</v>
      </c>
      <c r="AJ70" s="80" t="s">
        <v>53</v>
      </c>
      <c r="AK70" s="80" t="s">
        <v>54</v>
      </c>
      <c r="AL70" s="36"/>
      <c r="AM70" s="4">
        <v>86.661313570462696</v>
      </c>
      <c r="AN70" s="4">
        <v>625.32017822265595</v>
      </c>
      <c r="AO70" s="4">
        <v>71.658820665799595</v>
      </c>
      <c r="AP70" s="4">
        <v>124.515939331054</v>
      </c>
      <c r="AQ70" s="4">
        <v>65.760267551128607</v>
      </c>
      <c r="AR70" s="4">
        <v>125.54029693603501</v>
      </c>
      <c r="AS70" s="4">
        <v>52.1722457592303</v>
      </c>
      <c r="AT70" s="4">
        <v>92.127278900146393</v>
      </c>
      <c r="AU70" s="4">
        <v>39.180174020620399</v>
      </c>
      <c r="AV70" s="4">
        <v>66.442955017089801</v>
      </c>
      <c r="AW70" s="4">
        <v>25.426513158357999</v>
      </c>
      <c r="AX70" s="4">
        <v>66.590456390380794</v>
      </c>
      <c r="AY70" s="4">
        <v>17.877483404599701</v>
      </c>
      <c r="AZ70" s="4">
        <v>51.866477966308501</v>
      </c>
      <c r="BA70" s="4">
        <v>15.046695269071099</v>
      </c>
      <c r="BB70" s="4">
        <v>53.647779083251898</v>
      </c>
      <c r="BC70" s="4">
        <v>17.064903736114498</v>
      </c>
      <c r="BD70" s="4">
        <v>41.1066379547119</v>
      </c>
      <c r="BE70" s="4">
        <v>11.682753709646301</v>
      </c>
      <c r="BF70" s="4">
        <v>38.049225425720202</v>
      </c>
      <c r="BG70" s="4">
        <v>10.3747964088733</v>
      </c>
      <c r="BH70" s="4">
        <v>38.453182601928702</v>
      </c>
      <c r="BI70" s="4">
        <v>10.116311550140299</v>
      </c>
      <c r="BJ70" s="4">
        <v>38.498078918456997</v>
      </c>
      <c r="BK70" s="4">
        <v>10.2461719879737</v>
      </c>
      <c r="BL70" s="4">
        <v>38.458440780639599</v>
      </c>
      <c r="BM70" s="8"/>
      <c r="BN70" s="8"/>
      <c r="BO70" s="8">
        <v>500</v>
      </c>
      <c r="BP70" s="36"/>
      <c r="BQ70" s="32"/>
      <c r="BR70" s="49"/>
      <c r="BS70" s="133" t="s">
        <v>361</v>
      </c>
      <c r="BT70" s="99" t="s">
        <v>360</v>
      </c>
      <c r="BU70" s="135" t="s">
        <v>359</v>
      </c>
      <c r="BV70" s="134" t="s">
        <v>358</v>
      </c>
      <c r="BW70" s="134" t="s">
        <v>357</v>
      </c>
      <c r="BX70" s="135" t="s">
        <v>356</v>
      </c>
    </row>
    <row r="71" spans="1:77" ht="10.199999999999999" x14ac:dyDescent="0.2">
      <c r="A71" s="30"/>
      <c r="B71" s="32">
        <v>34</v>
      </c>
      <c r="C71" s="49" t="s">
        <v>168</v>
      </c>
      <c r="D71" s="158" t="s">
        <v>458</v>
      </c>
      <c r="E71" s="32" t="s">
        <v>146</v>
      </c>
      <c r="F71" s="30"/>
      <c r="G71" s="35" t="s">
        <v>39</v>
      </c>
      <c r="H71" s="83" t="s">
        <v>239</v>
      </c>
      <c r="I71" s="83" t="s">
        <v>323</v>
      </c>
      <c r="J71" s="83" t="s">
        <v>347</v>
      </c>
      <c r="K71" s="83" t="s">
        <v>348</v>
      </c>
      <c r="L71" s="84">
        <v>500</v>
      </c>
      <c r="M71" s="84">
        <v>30</v>
      </c>
      <c r="N71" s="34">
        <v>62</v>
      </c>
      <c r="O71" s="84" t="s">
        <v>318</v>
      </c>
      <c r="P71" s="84" t="s">
        <v>46</v>
      </c>
      <c r="Q71" s="34" t="s">
        <v>199</v>
      </c>
      <c r="R71" s="84" t="s">
        <v>216</v>
      </c>
      <c r="S71" s="84" t="s">
        <v>320</v>
      </c>
      <c r="T71" s="34" t="s">
        <v>200</v>
      </c>
      <c r="U71" s="83" t="s">
        <v>319</v>
      </c>
      <c r="V71" s="83" t="s">
        <v>224</v>
      </c>
      <c r="W71" s="84" t="s">
        <v>184</v>
      </c>
      <c r="X71" s="84" t="s">
        <v>186</v>
      </c>
      <c r="Y71" s="84" t="s">
        <v>171</v>
      </c>
      <c r="Z71" s="84" t="s">
        <v>203</v>
      </c>
      <c r="AA71" s="83" t="s">
        <v>319</v>
      </c>
      <c r="AB71" s="84" t="s">
        <v>46</v>
      </c>
      <c r="AC71" s="84" t="s">
        <v>381</v>
      </c>
      <c r="AD71" s="84" t="s">
        <v>214</v>
      </c>
      <c r="AE71" s="84" t="s">
        <v>321</v>
      </c>
      <c r="AF71" s="84" t="s">
        <v>322</v>
      </c>
      <c r="AG71" s="84" t="s">
        <v>58</v>
      </c>
      <c r="AH71" s="84" t="s">
        <v>290</v>
      </c>
      <c r="AI71" s="84" t="s">
        <v>291</v>
      </c>
      <c r="AJ71" s="84" t="s">
        <v>53</v>
      </c>
      <c r="AK71" s="84" t="s">
        <v>54</v>
      </c>
      <c r="AL71" s="36"/>
      <c r="AM71" s="2">
        <v>71.058140974778397</v>
      </c>
      <c r="AN71" s="2">
        <v>265.469226074218</v>
      </c>
      <c r="AO71" s="2">
        <v>61.319406802837598</v>
      </c>
      <c r="AP71" s="2">
        <v>166.461598968505</v>
      </c>
      <c r="AQ71" s="2">
        <v>56.437274052546499</v>
      </c>
      <c r="AR71" s="2">
        <v>124.338119506835</v>
      </c>
      <c r="AS71" s="2">
        <v>47.059073668259799</v>
      </c>
      <c r="AT71" s="2">
        <v>101.840943908691</v>
      </c>
      <c r="AU71" s="2">
        <v>41.095383350665699</v>
      </c>
      <c r="AV71" s="2">
        <v>122.909629058837</v>
      </c>
      <c r="AW71" s="2">
        <v>22.533559725834699</v>
      </c>
      <c r="AX71" s="2">
        <v>63.632677841186499</v>
      </c>
      <c r="AY71" s="2">
        <v>16.742213689363901</v>
      </c>
      <c r="AZ71" s="2">
        <v>98.9135639190673</v>
      </c>
      <c r="BA71" s="2">
        <v>15.2869146420405</v>
      </c>
      <c r="BB71" s="2">
        <v>67.661907196044893</v>
      </c>
      <c r="BC71" s="2">
        <v>20.6434994477492</v>
      </c>
      <c r="BD71" s="2">
        <v>100.57059059143</v>
      </c>
      <c r="BE71" s="8">
        <v>18.502612554110001</v>
      </c>
      <c r="BF71" s="8">
        <v>100.470175933837</v>
      </c>
      <c r="BG71" s="8">
        <v>13.3881823099576</v>
      </c>
      <c r="BH71" s="8">
        <v>114.779244041442</v>
      </c>
      <c r="BI71" s="8">
        <v>12.819020748138399</v>
      </c>
      <c r="BJ71" s="8">
        <v>100.473306274414</v>
      </c>
      <c r="BK71" s="8">
        <v>12.6342270924494</v>
      </c>
      <c r="BL71" s="8">
        <v>97.776087951660102</v>
      </c>
      <c r="BM71" s="8"/>
      <c r="BN71" s="8"/>
      <c r="BO71" s="8">
        <v>500</v>
      </c>
      <c r="BP71" s="36"/>
      <c r="BQ71" s="32"/>
      <c r="BR71" s="49"/>
      <c r="BS71" s="133" t="s">
        <v>367</v>
      </c>
      <c r="BT71" s="47" t="s">
        <v>366</v>
      </c>
      <c r="BU71" s="135" t="s">
        <v>365</v>
      </c>
      <c r="BV71" s="73" t="s">
        <v>364</v>
      </c>
      <c r="BW71" s="73" t="s">
        <v>363</v>
      </c>
      <c r="BX71" s="73" t="s">
        <v>362</v>
      </c>
    </row>
    <row r="72" spans="1:77" ht="10.199999999999999" x14ac:dyDescent="0.2">
      <c r="A72" s="30"/>
      <c r="B72" s="47">
        <v>35</v>
      </c>
      <c r="C72" s="49" t="s">
        <v>168</v>
      </c>
      <c r="D72" s="158" t="s">
        <v>458</v>
      </c>
      <c r="E72" s="32" t="s">
        <v>146</v>
      </c>
      <c r="F72" s="30"/>
      <c r="G72" s="35" t="s">
        <v>39</v>
      </c>
      <c r="H72" s="83" t="s">
        <v>239</v>
      </c>
      <c r="I72" s="83" t="s">
        <v>323</v>
      </c>
      <c r="J72" s="83" t="s">
        <v>347</v>
      </c>
      <c r="K72" s="83" t="s">
        <v>348</v>
      </c>
      <c r="L72" s="84">
        <v>500</v>
      </c>
      <c r="M72" s="84">
        <v>30</v>
      </c>
      <c r="N72" s="34">
        <v>62</v>
      </c>
      <c r="O72" s="84" t="s">
        <v>318</v>
      </c>
      <c r="P72" s="84" t="s">
        <v>46</v>
      </c>
      <c r="Q72" s="34" t="s">
        <v>199</v>
      </c>
      <c r="R72" s="84" t="s">
        <v>216</v>
      </c>
      <c r="S72" s="32" t="s">
        <v>197</v>
      </c>
      <c r="T72" s="34" t="s">
        <v>200</v>
      </c>
      <c r="U72" s="32" t="s">
        <v>223</v>
      </c>
      <c r="V72" s="83" t="s">
        <v>224</v>
      </c>
      <c r="W72" s="84" t="s">
        <v>184</v>
      </c>
      <c r="X72" s="84" t="s">
        <v>186</v>
      </c>
      <c r="Y72" s="84" t="s">
        <v>171</v>
      </c>
      <c r="Z72" s="84" t="s">
        <v>203</v>
      </c>
      <c r="AA72" s="32" t="s">
        <v>223</v>
      </c>
      <c r="AB72" s="84" t="s">
        <v>46</v>
      </c>
      <c r="AC72" s="84" t="s">
        <v>381</v>
      </c>
      <c r="AD72" s="84" t="s">
        <v>214</v>
      </c>
      <c r="AE72" s="32" t="s">
        <v>215</v>
      </c>
      <c r="AF72" s="32" t="s">
        <v>223</v>
      </c>
      <c r="AG72" s="84" t="s">
        <v>58</v>
      </c>
      <c r="AH72" s="84" t="s">
        <v>290</v>
      </c>
      <c r="AI72" s="32" t="s">
        <v>349</v>
      </c>
      <c r="AJ72" s="84" t="s">
        <v>53</v>
      </c>
      <c r="AK72" s="84" t="s">
        <v>54</v>
      </c>
      <c r="AL72" s="36"/>
      <c r="AM72" s="2">
        <v>69.584475297194203</v>
      </c>
      <c r="AN72" s="2">
        <v>367.54500885009702</v>
      </c>
      <c r="AO72" s="2">
        <v>64.026820402878897</v>
      </c>
      <c r="AP72" s="2">
        <v>124.169043731689</v>
      </c>
      <c r="AQ72" s="2">
        <v>53.625028170072099</v>
      </c>
      <c r="AR72" s="2">
        <v>106.15221481323201</v>
      </c>
      <c r="AS72" s="2">
        <v>36.637332769540599</v>
      </c>
      <c r="AT72" s="2">
        <v>80.577391052246099</v>
      </c>
      <c r="AU72" s="2">
        <v>19.890818815964899</v>
      </c>
      <c r="AV72" s="2">
        <v>58.081820297241201</v>
      </c>
      <c r="AW72" s="2">
        <v>13.1704400502718</v>
      </c>
      <c r="AX72" s="2">
        <v>50.365449523925697</v>
      </c>
      <c r="AY72" s="2">
        <v>11.1775188446044</v>
      </c>
      <c r="AZ72" s="2">
        <v>51.525625419616702</v>
      </c>
      <c r="BA72" s="2">
        <v>7.6216214711849499</v>
      </c>
      <c r="BB72" s="2">
        <v>50.083456802368097</v>
      </c>
      <c r="BC72" s="2">
        <v>5.8996958916003797</v>
      </c>
      <c r="BD72" s="2">
        <v>51.834704017639098</v>
      </c>
      <c r="BE72" s="8">
        <v>5.7768096006833503</v>
      </c>
      <c r="BF72" s="8">
        <v>51.660117149352999</v>
      </c>
      <c r="BG72" s="8">
        <v>5.7084893721800496</v>
      </c>
      <c r="BH72" s="8">
        <v>51.295000839233303</v>
      </c>
      <c r="BI72" s="8">
        <v>4.99220122740818</v>
      </c>
      <c r="BJ72" s="8">
        <v>50.827589225769003</v>
      </c>
      <c r="BK72" s="8">
        <v>5.69364285469055</v>
      </c>
      <c r="BL72" s="8">
        <v>49.743533706664998</v>
      </c>
      <c r="BM72" s="8"/>
      <c r="BN72" s="8"/>
      <c r="BO72" s="8">
        <v>500</v>
      </c>
      <c r="BP72" s="36"/>
      <c r="BQ72" s="32"/>
      <c r="BR72" s="49"/>
      <c r="BS72" s="128" t="s">
        <v>373</v>
      </c>
      <c r="BT72" s="47" t="s">
        <v>372</v>
      </c>
      <c r="BU72" s="135" t="s">
        <v>371</v>
      </c>
      <c r="BV72" s="73" t="s">
        <v>370</v>
      </c>
      <c r="BW72" s="73" t="s">
        <v>369</v>
      </c>
      <c r="BX72" s="73" t="s">
        <v>368</v>
      </c>
    </row>
    <row r="73" spans="1:77" ht="10.199999999999999" x14ac:dyDescent="0.2">
      <c r="A73" s="30"/>
      <c r="B73" s="32">
        <v>36</v>
      </c>
      <c r="C73" s="49" t="s">
        <v>168</v>
      </c>
      <c r="D73" s="158" t="s">
        <v>458</v>
      </c>
      <c r="E73" s="32" t="s">
        <v>146</v>
      </c>
      <c r="F73" s="30"/>
      <c r="G73" s="35" t="s">
        <v>39</v>
      </c>
      <c r="H73" s="83" t="s">
        <v>239</v>
      </c>
      <c r="I73" s="83" t="s">
        <v>323</v>
      </c>
      <c r="J73" s="83" t="s">
        <v>347</v>
      </c>
      <c r="K73" s="83" t="s">
        <v>348</v>
      </c>
      <c r="L73" s="84">
        <v>500</v>
      </c>
      <c r="M73" s="84">
        <v>30</v>
      </c>
      <c r="N73" s="34">
        <v>62</v>
      </c>
      <c r="O73" s="84" t="s">
        <v>318</v>
      </c>
      <c r="P73" s="84" t="s">
        <v>46</v>
      </c>
      <c r="Q73" s="34" t="s">
        <v>199</v>
      </c>
      <c r="R73" s="84" t="s">
        <v>216</v>
      </c>
      <c r="S73" s="32" t="s">
        <v>197</v>
      </c>
      <c r="T73" s="34" t="s">
        <v>200</v>
      </c>
      <c r="U73" s="32" t="s">
        <v>223</v>
      </c>
      <c r="V73" s="83" t="s">
        <v>224</v>
      </c>
      <c r="W73" s="84" t="s">
        <v>184</v>
      </c>
      <c r="X73" s="84" t="s">
        <v>186</v>
      </c>
      <c r="Y73" s="84" t="s">
        <v>171</v>
      </c>
      <c r="Z73" s="84" t="s">
        <v>203</v>
      </c>
      <c r="AA73" s="32" t="s">
        <v>223</v>
      </c>
      <c r="AB73" s="84" t="s">
        <v>46</v>
      </c>
      <c r="AC73" s="32" t="s">
        <v>46</v>
      </c>
      <c r="AD73" s="84" t="s">
        <v>214</v>
      </c>
      <c r="AE73" s="32" t="s">
        <v>215</v>
      </c>
      <c r="AF73" s="32" t="s">
        <v>223</v>
      </c>
      <c r="AG73" s="84" t="s">
        <v>58</v>
      </c>
      <c r="AH73" s="84" t="s">
        <v>290</v>
      </c>
      <c r="AI73" s="32" t="s">
        <v>349</v>
      </c>
      <c r="AJ73" s="84" t="s">
        <v>53</v>
      </c>
      <c r="AK73" s="84" t="s">
        <v>54</v>
      </c>
      <c r="AL73" s="36"/>
      <c r="AM73" s="2">
        <v>77.163892599252506</v>
      </c>
      <c r="AN73" s="2">
        <v>171.56161193847601</v>
      </c>
      <c r="AO73" s="2">
        <v>69.928154138418293</v>
      </c>
      <c r="AP73" s="2">
        <v>122.02747650146399</v>
      </c>
      <c r="AQ73" s="2">
        <v>65.845301994910599</v>
      </c>
      <c r="AR73" s="2">
        <v>174.28813781738199</v>
      </c>
      <c r="AS73" s="2">
        <v>51.501893997192298</v>
      </c>
      <c r="AT73" s="2">
        <v>100.102481842041</v>
      </c>
      <c r="AU73" s="2">
        <v>28.319895084087602</v>
      </c>
      <c r="AV73" s="2">
        <v>131.741434478759</v>
      </c>
      <c r="AW73" s="2">
        <v>21.7767937733576</v>
      </c>
      <c r="AX73" s="2">
        <v>134.157033920288</v>
      </c>
      <c r="AY73" s="2">
        <v>20.559630540701001</v>
      </c>
      <c r="AZ73" s="2">
        <v>135.79482688903801</v>
      </c>
      <c r="BA73" s="2">
        <v>19.9740872016319</v>
      </c>
      <c r="BB73" s="2">
        <v>134.90266761779699</v>
      </c>
      <c r="BC73" s="2">
        <v>20.4704525287334</v>
      </c>
      <c r="BD73" s="2">
        <v>136.51371307373</v>
      </c>
      <c r="BE73" s="8">
        <v>20.2074242371779</v>
      </c>
      <c r="BF73" s="8">
        <v>134.60813751220701</v>
      </c>
      <c r="BG73" s="8">
        <v>19.098481985238799</v>
      </c>
      <c r="BH73" s="8">
        <v>135.52069168090799</v>
      </c>
      <c r="BI73" s="8">
        <v>17.525957400982101</v>
      </c>
      <c r="BJ73" s="8">
        <v>134.086605072021</v>
      </c>
      <c r="BK73" s="8">
        <v>17.2359170546898</v>
      </c>
      <c r="BL73" s="8">
        <v>127.173500823974</v>
      </c>
      <c r="BM73" s="8"/>
      <c r="BN73" s="8"/>
      <c r="BO73" s="8">
        <v>500</v>
      </c>
      <c r="BP73" s="36"/>
      <c r="BQ73" s="32"/>
      <c r="BR73" s="49"/>
      <c r="BS73" s="128" t="s">
        <v>379</v>
      </c>
      <c r="BT73" s="47" t="s">
        <v>378</v>
      </c>
      <c r="BU73" s="73" t="s">
        <v>377</v>
      </c>
      <c r="BV73" s="73" t="s">
        <v>376</v>
      </c>
      <c r="BW73" s="73" t="s">
        <v>375</v>
      </c>
      <c r="BX73" s="73" t="s">
        <v>374</v>
      </c>
    </row>
    <row r="74" spans="1:77" ht="10.199999999999999" x14ac:dyDescent="0.2">
      <c r="A74" s="30"/>
      <c r="B74" s="47">
        <v>37</v>
      </c>
      <c r="C74" s="49" t="s">
        <v>168</v>
      </c>
      <c r="D74" s="158" t="s">
        <v>458</v>
      </c>
      <c r="E74" s="32" t="s">
        <v>146</v>
      </c>
      <c r="F74" s="30"/>
      <c r="G74" s="35" t="s">
        <v>39</v>
      </c>
      <c r="H74" s="83" t="s">
        <v>239</v>
      </c>
      <c r="I74" s="83" t="s">
        <v>323</v>
      </c>
      <c r="J74" s="83" t="s">
        <v>347</v>
      </c>
      <c r="K74" s="83" t="s">
        <v>348</v>
      </c>
      <c r="L74" s="84">
        <v>500</v>
      </c>
      <c r="M74" s="84">
        <v>30</v>
      </c>
      <c r="N74" s="34">
        <v>62</v>
      </c>
      <c r="O74" s="84" t="s">
        <v>318</v>
      </c>
      <c r="P74" s="84" t="s">
        <v>46</v>
      </c>
      <c r="Q74" s="34" t="s">
        <v>199</v>
      </c>
      <c r="R74" s="84" t="s">
        <v>216</v>
      </c>
      <c r="S74" s="84" t="s">
        <v>320</v>
      </c>
      <c r="T74" s="34" t="s">
        <v>200</v>
      </c>
      <c r="U74" s="83" t="s">
        <v>319</v>
      </c>
      <c r="V74" s="83" t="s">
        <v>224</v>
      </c>
      <c r="W74" s="84" t="s">
        <v>184</v>
      </c>
      <c r="X74" s="84" t="s">
        <v>186</v>
      </c>
      <c r="Y74" s="84" t="s">
        <v>171</v>
      </c>
      <c r="Z74" s="84" t="s">
        <v>203</v>
      </c>
      <c r="AA74" s="83" t="s">
        <v>319</v>
      </c>
      <c r="AB74" s="84" t="s">
        <v>46</v>
      </c>
      <c r="AC74" s="32" t="s">
        <v>46</v>
      </c>
      <c r="AD74" s="84" t="s">
        <v>214</v>
      </c>
      <c r="AE74" s="84" t="s">
        <v>321</v>
      </c>
      <c r="AF74" s="84" t="s">
        <v>322</v>
      </c>
      <c r="AG74" s="84" t="s">
        <v>58</v>
      </c>
      <c r="AH74" s="84" t="s">
        <v>290</v>
      </c>
      <c r="AI74" s="32" t="s">
        <v>349</v>
      </c>
      <c r="AJ74" s="84" t="s">
        <v>53</v>
      </c>
      <c r="AK74" s="84" t="s">
        <v>54</v>
      </c>
      <c r="AL74" s="36"/>
      <c r="AM74" s="2">
        <v>77.160429881169193</v>
      </c>
      <c r="AN74" s="2">
        <v>197.976553344726</v>
      </c>
      <c r="AO74" s="2">
        <v>81.510749523456198</v>
      </c>
      <c r="AP74" s="2">
        <v>301.31586914062501</v>
      </c>
      <c r="AQ74" s="2">
        <v>70.668027584369298</v>
      </c>
      <c r="AR74" s="2">
        <v>217.27536163330001</v>
      </c>
      <c r="AS74" s="2">
        <v>55.8100266089806</v>
      </c>
      <c r="AT74" s="2">
        <v>88.607292938232405</v>
      </c>
      <c r="AU74" s="2">
        <v>36.754604339599602</v>
      </c>
      <c r="AV74" s="2">
        <v>76.8684581756591</v>
      </c>
      <c r="AW74" s="2">
        <v>25.3153038758497</v>
      </c>
      <c r="AX74" s="2">
        <v>88.568832015991205</v>
      </c>
      <c r="AY74" s="2">
        <v>20.748408977801901</v>
      </c>
      <c r="AZ74" s="2">
        <v>66.4786464691162</v>
      </c>
      <c r="BA74" s="2">
        <v>14.3516633693988</v>
      </c>
      <c r="BB74" s="2">
        <v>65.119573593139606</v>
      </c>
      <c r="BC74" s="2">
        <v>14.091361155876699</v>
      </c>
      <c r="BD74" s="2">
        <v>70.404528808593696</v>
      </c>
      <c r="BE74" s="8">
        <v>12.422366545750499</v>
      </c>
      <c r="BF74" s="8">
        <v>70.141420555114706</v>
      </c>
      <c r="BG74" s="8">
        <v>11.850096812615</v>
      </c>
      <c r="BH74" s="8">
        <v>70.333775901794397</v>
      </c>
      <c r="BI74" s="8">
        <v>11.6689128875732</v>
      </c>
      <c r="BJ74" s="8">
        <v>70.539445877075195</v>
      </c>
      <c r="BK74" s="8">
        <v>11.458161354064901</v>
      </c>
      <c r="BL74" s="8">
        <v>70.992649078369098</v>
      </c>
      <c r="BM74" s="8"/>
      <c r="BN74" s="8"/>
      <c r="BO74" s="8">
        <v>500</v>
      </c>
      <c r="BP74" s="36"/>
      <c r="BQ74" s="32"/>
      <c r="BR74" s="49"/>
      <c r="BS74" s="128" t="s">
        <v>389</v>
      </c>
      <c r="BT74" s="47" t="s">
        <v>388</v>
      </c>
      <c r="BU74" s="135" t="s">
        <v>387</v>
      </c>
      <c r="BV74" s="73" t="s">
        <v>386</v>
      </c>
      <c r="BW74" s="73" t="s">
        <v>385</v>
      </c>
      <c r="BX74" s="73" t="s">
        <v>384</v>
      </c>
    </row>
    <row r="75" spans="1:77" ht="10.199999999999999" x14ac:dyDescent="0.2">
      <c r="A75" s="30"/>
      <c r="B75" s="32">
        <v>38</v>
      </c>
      <c r="C75" s="49" t="s">
        <v>168</v>
      </c>
      <c r="D75" s="158" t="s">
        <v>458</v>
      </c>
      <c r="E75" s="32" t="s">
        <v>146</v>
      </c>
      <c r="F75" s="30"/>
      <c r="G75" s="35" t="s">
        <v>39</v>
      </c>
      <c r="H75" s="83" t="s">
        <v>239</v>
      </c>
      <c r="I75" s="83" t="s">
        <v>323</v>
      </c>
      <c r="J75" s="83" t="s">
        <v>347</v>
      </c>
      <c r="K75" s="83" t="s">
        <v>348</v>
      </c>
      <c r="L75" s="84">
        <v>500</v>
      </c>
      <c r="M75" s="84">
        <v>30</v>
      </c>
      <c r="N75" s="34">
        <v>62</v>
      </c>
      <c r="O75" s="84" t="s">
        <v>318</v>
      </c>
      <c r="P75" s="84" t="s">
        <v>46</v>
      </c>
      <c r="Q75" s="34" t="s">
        <v>199</v>
      </c>
      <c r="R75" s="84" t="s">
        <v>216</v>
      </c>
      <c r="S75" s="32" t="s">
        <v>197</v>
      </c>
      <c r="T75" s="34" t="s">
        <v>200</v>
      </c>
      <c r="U75" s="32" t="s">
        <v>223</v>
      </c>
      <c r="V75" s="83" t="s">
        <v>224</v>
      </c>
      <c r="W75" s="84" t="s">
        <v>184</v>
      </c>
      <c r="X75" s="84" t="s">
        <v>186</v>
      </c>
      <c r="Y75" s="84" t="s">
        <v>171</v>
      </c>
      <c r="Z75" s="84" t="s">
        <v>203</v>
      </c>
      <c r="AA75" s="32" t="s">
        <v>223</v>
      </c>
      <c r="AB75" s="84" t="s">
        <v>46</v>
      </c>
      <c r="AC75" s="32" t="s">
        <v>46</v>
      </c>
      <c r="AD75" s="32" t="s">
        <v>179</v>
      </c>
      <c r="AE75" s="32" t="s">
        <v>382</v>
      </c>
      <c r="AF75" s="32" t="s">
        <v>223</v>
      </c>
      <c r="AG75" s="84" t="s">
        <v>58</v>
      </c>
      <c r="AH75" s="84" t="s">
        <v>290</v>
      </c>
      <c r="AI75" s="84" t="s">
        <v>291</v>
      </c>
      <c r="AJ75" s="84" t="s">
        <v>53</v>
      </c>
      <c r="AK75" s="84" t="s">
        <v>54</v>
      </c>
      <c r="AL75" s="36"/>
      <c r="AM75" s="2">
        <v>86.222018315241797</v>
      </c>
      <c r="AN75" s="2">
        <v>220.32329711913999</v>
      </c>
      <c r="AO75" s="2">
        <v>74.459404725294803</v>
      </c>
      <c r="AP75" s="2">
        <v>323.02738342285102</v>
      </c>
      <c r="AQ75" s="2">
        <v>69.033628903902496</v>
      </c>
      <c r="AR75" s="2">
        <v>131.93752136230401</v>
      </c>
      <c r="AS75" s="2">
        <v>56.181474392230697</v>
      </c>
      <c r="AT75" s="2">
        <v>124.516310119628</v>
      </c>
      <c r="AU75" s="2">
        <v>41.7147727379432</v>
      </c>
      <c r="AV75" s="2">
        <v>96.276521301269497</v>
      </c>
      <c r="AW75" s="2">
        <v>24.802778610816301</v>
      </c>
      <c r="AX75" s="2">
        <v>90.445998764037995</v>
      </c>
      <c r="AY75" s="2">
        <v>24.230807451101398</v>
      </c>
      <c r="AZ75" s="2">
        <v>79.175647735595703</v>
      </c>
      <c r="BA75" s="2">
        <v>20.8717405979449</v>
      </c>
      <c r="BB75" s="2">
        <v>84.484105682372999</v>
      </c>
      <c r="BC75" s="2">
        <v>21.601840532743001</v>
      </c>
      <c r="BD75" s="2">
        <v>75.149966430663994</v>
      </c>
      <c r="BE75" s="8">
        <v>13.022100375248799</v>
      </c>
      <c r="BF75" s="8">
        <v>73.854158782958905</v>
      </c>
      <c r="BG75" s="8">
        <v>12.7273061825678</v>
      </c>
      <c r="BH75" s="8">
        <v>71.278323173522907</v>
      </c>
      <c r="BI75" s="8">
        <v>11.410540250631399</v>
      </c>
      <c r="BJ75" s="8">
        <v>72.416191101074205</v>
      </c>
      <c r="BK75" s="8">
        <v>11.148422057812001</v>
      </c>
      <c r="BL75" s="8">
        <v>72.812332916259706</v>
      </c>
      <c r="BM75" s="8"/>
      <c r="BN75" s="8"/>
      <c r="BO75" s="8">
        <v>500</v>
      </c>
      <c r="BP75" s="36"/>
      <c r="BQ75" s="32"/>
      <c r="BR75" s="49"/>
      <c r="BS75" s="128" t="s">
        <v>395</v>
      </c>
      <c r="BT75" s="47" t="s">
        <v>394</v>
      </c>
      <c r="BU75" s="73" t="s">
        <v>393</v>
      </c>
      <c r="BV75" s="73" t="s">
        <v>392</v>
      </c>
      <c r="BW75" s="73" t="s">
        <v>391</v>
      </c>
      <c r="BX75" s="73" t="s">
        <v>390</v>
      </c>
    </row>
    <row r="76" spans="1:77" ht="10.199999999999999" x14ac:dyDescent="0.2">
      <c r="A76" s="30"/>
      <c r="B76" s="32">
        <v>39</v>
      </c>
      <c r="C76" s="49" t="s">
        <v>168</v>
      </c>
      <c r="D76" s="158" t="s">
        <v>458</v>
      </c>
      <c r="E76" s="32" t="s">
        <v>146</v>
      </c>
      <c r="F76" s="30"/>
      <c r="G76" s="35" t="s">
        <v>39</v>
      </c>
      <c r="H76" s="83" t="s">
        <v>239</v>
      </c>
      <c r="I76" s="83" t="s">
        <v>323</v>
      </c>
      <c r="J76" s="83" t="s">
        <v>347</v>
      </c>
      <c r="K76" s="83" t="s">
        <v>348</v>
      </c>
      <c r="L76" s="84">
        <v>500</v>
      </c>
      <c r="M76" s="84">
        <v>30</v>
      </c>
      <c r="N76" s="34">
        <v>62</v>
      </c>
      <c r="O76" s="84" t="s">
        <v>318</v>
      </c>
      <c r="P76" s="84" t="s">
        <v>46</v>
      </c>
      <c r="Q76" s="34" t="s">
        <v>199</v>
      </c>
      <c r="R76" s="84" t="s">
        <v>216</v>
      </c>
      <c r="S76" s="84" t="s">
        <v>320</v>
      </c>
      <c r="T76" s="34" t="s">
        <v>200</v>
      </c>
      <c r="U76" s="47" t="s">
        <v>229</v>
      </c>
      <c r="V76" s="83" t="s">
        <v>224</v>
      </c>
      <c r="W76" s="84" t="s">
        <v>184</v>
      </c>
      <c r="X76" s="84" t="s">
        <v>186</v>
      </c>
      <c r="Y76" s="84" t="s">
        <v>171</v>
      </c>
      <c r="Z76" s="84" t="s">
        <v>203</v>
      </c>
      <c r="AA76" s="47" t="s">
        <v>229</v>
      </c>
      <c r="AB76" s="84" t="s">
        <v>46</v>
      </c>
      <c r="AC76" s="84" t="s">
        <v>381</v>
      </c>
      <c r="AD76" s="84" t="s">
        <v>214</v>
      </c>
      <c r="AE76" s="32" t="s">
        <v>258</v>
      </c>
      <c r="AF76" s="32" t="s">
        <v>229</v>
      </c>
      <c r="AG76" s="84" t="s">
        <v>58</v>
      </c>
      <c r="AH76" s="84" t="s">
        <v>290</v>
      </c>
      <c r="AI76" s="84" t="s">
        <v>291</v>
      </c>
      <c r="AJ76" s="84" t="s">
        <v>53</v>
      </c>
      <c r="AK76" s="84" t="s">
        <v>54</v>
      </c>
      <c r="AL76" s="36"/>
      <c r="AM76" s="2">
        <v>79.613837315485995</v>
      </c>
      <c r="AN76" s="2">
        <v>175.83980407714799</v>
      </c>
      <c r="AO76" s="2">
        <v>66.270713952871404</v>
      </c>
      <c r="AP76" s="2">
        <v>149.836348724365</v>
      </c>
      <c r="AQ76" s="2">
        <v>60.260359984177803</v>
      </c>
      <c r="AR76" s="2">
        <v>216.34099731445301</v>
      </c>
      <c r="AS76" s="2">
        <v>45.430628849909802</v>
      </c>
      <c r="AT76" s="2">
        <v>127.57290649414</v>
      </c>
      <c r="AU76" s="2">
        <v>27.275991146380999</v>
      </c>
      <c r="AV76" s="2">
        <v>83.037588119506793</v>
      </c>
      <c r="AW76" s="2">
        <v>21.382183918586101</v>
      </c>
      <c r="AX76" s="2">
        <v>114.834735107421</v>
      </c>
      <c r="AY76" s="2">
        <v>13.1841574815603</v>
      </c>
      <c r="AZ76" s="2">
        <v>83.297084426879806</v>
      </c>
      <c r="BA76" s="2">
        <v>14.860706366025401</v>
      </c>
      <c r="BB76" s="2">
        <v>81.191492462158195</v>
      </c>
      <c r="BC76" s="2">
        <v>16.811285128960201</v>
      </c>
      <c r="BD76" s="2">
        <v>73.894224929809496</v>
      </c>
      <c r="BE76" s="8">
        <v>11.0506406563978</v>
      </c>
      <c r="BF76" s="8">
        <v>66.647617340087805</v>
      </c>
      <c r="BG76" s="8">
        <v>10.0866502615121</v>
      </c>
      <c r="BH76" s="8">
        <v>65.950553512573194</v>
      </c>
      <c r="BI76" s="8">
        <v>9.3199940644777701</v>
      </c>
      <c r="BJ76" s="8">
        <v>63.411864089965803</v>
      </c>
      <c r="BK76" s="8">
        <v>6.7283964890700103</v>
      </c>
      <c r="BL76" s="8">
        <v>62.937532806396398</v>
      </c>
      <c r="BM76" s="8"/>
      <c r="BN76" s="8"/>
      <c r="BO76" s="8">
        <v>500</v>
      </c>
      <c r="BP76" s="36"/>
      <c r="BQ76" s="32"/>
      <c r="BR76" s="49"/>
      <c r="BS76" s="133" t="s">
        <v>401</v>
      </c>
      <c r="BT76" s="47" t="s">
        <v>400</v>
      </c>
      <c r="BU76" s="73" t="s">
        <v>399</v>
      </c>
      <c r="BV76" s="73" t="s">
        <v>398</v>
      </c>
      <c r="BW76" s="73" t="s">
        <v>397</v>
      </c>
      <c r="BX76" s="135" t="s">
        <v>396</v>
      </c>
    </row>
    <row r="77" spans="1:77" ht="10.199999999999999" x14ac:dyDescent="0.2">
      <c r="A77" s="30"/>
      <c r="B77" s="47">
        <v>40</v>
      </c>
      <c r="C77" s="49" t="s">
        <v>168</v>
      </c>
      <c r="D77" s="158" t="s">
        <v>458</v>
      </c>
      <c r="E77" s="32" t="s">
        <v>146</v>
      </c>
      <c r="F77" s="30"/>
      <c r="G77" s="35" t="s">
        <v>39</v>
      </c>
      <c r="H77" s="83" t="s">
        <v>239</v>
      </c>
      <c r="I77" s="83" t="s">
        <v>323</v>
      </c>
      <c r="J77" s="83" t="s">
        <v>347</v>
      </c>
      <c r="K77" s="83" t="s">
        <v>348</v>
      </c>
      <c r="L77" s="84">
        <v>500</v>
      </c>
      <c r="M77" s="84">
        <v>30</v>
      </c>
      <c r="N77" s="34">
        <v>62</v>
      </c>
      <c r="O77" s="84" t="s">
        <v>318</v>
      </c>
      <c r="P77" s="84" t="s">
        <v>46</v>
      </c>
      <c r="Q77" s="32" t="s">
        <v>227</v>
      </c>
      <c r="R77" s="32" t="s">
        <v>227</v>
      </c>
      <c r="S77" s="32" t="s">
        <v>227</v>
      </c>
      <c r="T77" s="32" t="s">
        <v>234</v>
      </c>
      <c r="U77" s="47" t="s">
        <v>229</v>
      </c>
      <c r="V77" s="83" t="s">
        <v>224</v>
      </c>
      <c r="W77" s="84" t="s">
        <v>184</v>
      </c>
      <c r="X77" s="84" t="s">
        <v>186</v>
      </c>
      <c r="Y77" s="84" t="s">
        <v>171</v>
      </c>
      <c r="Z77" s="84" t="s">
        <v>203</v>
      </c>
      <c r="AA77" s="47" t="s">
        <v>229</v>
      </c>
      <c r="AB77" s="84" t="s">
        <v>46</v>
      </c>
      <c r="AC77" s="84" t="s">
        <v>381</v>
      </c>
      <c r="AD77" s="84" t="s">
        <v>214</v>
      </c>
      <c r="AE77" s="32" t="s">
        <v>258</v>
      </c>
      <c r="AF77" s="32" t="s">
        <v>229</v>
      </c>
      <c r="AG77" s="84" t="s">
        <v>58</v>
      </c>
      <c r="AH77" s="84" t="s">
        <v>290</v>
      </c>
      <c r="AI77" s="84" t="s">
        <v>291</v>
      </c>
      <c r="AJ77" s="84" t="s">
        <v>53</v>
      </c>
      <c r="AK77" s="84" t="s">
        <v>54</v>
      </c>
      <c r="AL77" s="36"/>
      <c r="AM77" s="2">
        <v>88.351120288555407</v>
      </c>
      <c r="AN77" s="2">
        <v>233.30315246582001</v>
      </c>
      <c r="AO77" s="2">
        <v>74.083017495962295</v>
      </c>
      <c r="AP77" s="2">
        <v>115.344236755371</v>
      </c>
      <c r="AQ77" s="2">
        <v>68.794708545391302</v>
      </c>
      <c r="AR77" s="2">
        <v>151.300239562988</v>
      </c>
      <c r="AS77" s="2">
        <v>47.859511302067602</v>
      </c>
      <c r="AT77" s="2">
        <v>81.051201629638598</v>
      </c>
      <c r="AU77" s="2">
        <v>31.150267380934402</v>
      </c>
      <c r="AV77" s="2">
        <v>74.216021728515599</v>
      </c>
      <c r="AW77" s="2">
        <v>20.055114819453301</v>
      </c>
      <c r="AX77" s="2">
        <v>51.542720794677699</v>
      </c>
      <c r="AY77" s="2">
        <v>15.8456637675945</v>
      </c>
      <c r="AZ77" s="2">
        <v>85.599415969848593</v>
      </c>
      <c r="BA77" s="2">
        <v>17.075503349304199</v>
      </c>
      <c r="BB77" s="2">
        <v>66.4597755432128</v>
      </c>
      <c r="BC77" s="2">
        <v>10.947466740241399</v>
      </c>
      <c r="BD77" s="2">
        <v>53.417679595947199</v>
      </c>
      <c r="BE77" s="8">
        <v>9.9909510795886707</v>
      </c>
      <c r="BF77" s="8">
        <v>54.103751373290997</v>
      </c>
      <c r="BG77" s="8">
        <v>9.3967018127441406</v>
      </c>
      <c r="BH77" s="8">
        <v>51.684416007995601</v>
      </c>
      <c r="BI77" s="8">
        <v>7.5472534986642597</v>
      </c>
      <c r="BJ77" s="8">
        <v>48.813772201538001</v>
      </c>
      <c r="BK77" s="8">
        <v>6.4159433383208002</v>
      </c>
      <c r="BL77" s="8">
        <v>52.3102023124694</v>
      </c>
      <c r="BM77" s="8"/>
      <c r="BN77" s="8"/>
      <c r="BO77" s="8">
        <v>500</v>
      </c>
      <c r="BP77" s="36"/>
      <c r="BQ77" s="32"/>
      <c r="BR77" s="49"/>
      <c r="BS77" s="128" t="s">
        <v>407</v>
      </c>
      <c r="BT77" s="99" t="s">
        <v>406</v>
      </c>
      <c r="BU77" s="135" t="s">
        <v>405</v>
      </c>
      <c r="BV77" s="134" t="s">
        <v>404</v>
      </c>
      <c r="BW77" s="73" t="s">
        <v>403</v>
      </c>
      <c r="BX77" s="135" t="s">
        <v>402</v>
      </c>
    </row>
    <row r="78" spans="1:77" ht="10.199999999999999" x14ac:dyDescent="0.2">
      <c r="A78" s="30"/>
      <c r="B78" s="99">
        <v>41</v>
      </c>
      <c r="C78" s="49" t="s">
        <v>168</v>
      </c>
      <c r="D78" s="152" t="s">
        <v>456</v>
      </c>
      <c r="E78" s="32" t="s">
        <v>146</v>
      </c>
      <c r="F78" s="30"/>
      <c r="G78" s="35" t="s">
        <v>39</v>
      </c>
      <c r="H78" s="47" t="s">
        <v>256</v>
      </c>
      <c r="I78" s="83" t="s">
        <v>323</v>
      </c>
      <c r="J78" s="83" t="s">
        <v>347</v>
      </c>
      <c r="K78" s="83" t="s">
        <v>348</v>
      </c>
      <c r="L78" s="84">
        <v>500</v>
      </c>
      <c r="M78" s="84">
        <v>30</v>
      </c>
      <c r="N78" s="34">
        <v>62</v>
      </c>
      <c r="O78" s="84" t="s">
        <v>318</v>
      </c>
      <c r="P78" s="84" t="s">
        <v>46</v>
      </c>
      <c r="Q78" s="32" t="s">
        <v>227</v>
      </c>
      <c r="R78" s="32" t="s">
        <v>227</v>
      </c>
      <c r="S78" s="32" t="s">
        <v>227</v>
      </c>
      <c r="T78" s="32" t="s">
        <v>234</v>
      </c>
      <c r="U78" s="47" t="s">
        <v>229</v>
      </c>
      <c r="V78" s="83" t="s">
        <v>224</v>
      </c>
      <c r="W78" s="84" t="s">
        <v>184</v>
      </c>
      <c r="X78" s="84" t="s">
        <v>186</v>
      </c>
      <c r="Y78" s="84" t="s">
        <v>171</v>
      </c>
      <c r="Z78" s="84" t="s">
        <v>203</v>
      </c>
      <c r="AA78" s="47" t="s">
        <v>229</v>
      </c>
      <c r="AB78" s="84" t="s">
        <v>46</v>
      </c>
      <c r="AC78" s="84" t="s">
        <v>381</v>
      </c>
      <c r="AD78" s="84" t="s">
        <v>214</v>
      </c>
      <c r="AE78" s="32" t="s">
        <v>258</v>
      </c>
      <c r="AF78" s="32" t="s">
        <v>229</v>
      </c>
      <c r="AG78" s="84" t="s">
        <v>58</v>
      </c>
      <c r="AH78" s="84" t="s">
        <v>290</v>
      </c>
      <c r="AI78" s="84" t="s">
        <v>291</v>
      </c>
      <c r="AJ78" s="84" t="s">
        <v>53</v>
      </c>
      <c r="AK78" s="84" t="s">
        <v>54</v>
      </c>
      <c r="AL78" s="36"/>
      <c r="AM78" s="4">
        <v>80.7028999328613</v>
      </c>
      <c r="AN78" s="4">
        <v>229.08037719726499</v>
      </c>
      <c r="AO78" s="4">
        <v>74.240450345552802</v>
      </c>
      <c r="AP78" s="4">
        <v>149.751020050048</v>
      </c>
      <c r="AQ78" s="4">
        <v>61.406195420485197</v>
      </c>
      <c r="AR78" s="4">
        <v>127.01690673828099</v>
      </c>
      <c r="AS78" s="4">
        <v>43.709268129788903</v>
      </c>
      <c r="AT78" s="4">
        <v>110.424712371826</v>
      </c>
      <c r="AU78" s="4">
        <v>28.049994175250699</v>
      </c>
      <c r="AV78" s="4">
        <v>83.988044738769503</v>
      </c>
      <c r="AW78" s="4">
        <v>16.457451270176801</v>
      </c>
      <c r="AX78" s="4">
        <v>90.6736906051635</v>
      </c>
      <c r="AY78" s="4">
        <v>15.7893098317659</v>
      </c>
      <c r="AZ78" s="4">
        <v>67.581919860839804</v>
      </c>
      <c r="BA78" s="4">
        <v>18.514284427349299</v>
      </c>
      <c r="BB78" s="4">
        <v>77.3369228363037</v>
      </c>
      <c r="BC78" s="4">
        <v>18.504056893862199</v>
      </c>
      <c r="BD78" s="4">
        <v>71.512132263183503</v>
      </c>
      <c r="BE78" s="4">
        <v>12.1372434542729</v>
      </c>
      <c r="BF78" s="4">
        <v>63.8427211761474</v>
      </c>
      <c r="BG78" s="4">
        <v>11.6171652537125</v>
      </c>
      <c r="BH78" s="4">
        <v>73.311181068420396</v>
      </c>
      <c r="BI78" s="4">
        <v>7.9650766115922096</v>
      </c>
      <c r="BJ78" s="4">
        <v>61.638251399993898</v>
      </c>
      <c r="BK78" s="4">
        <v>5.8559831747641899</v>
      </c>
      <c r="BL78" s="4">
        <v>68.109468650817803</v>
      </c>
      <c r="BM78" s="8"/>
      <c r="BN78" s="8"/>
      <c r="BO78" s="8">
        <v>500</v>
      </c>
      <c r="BP78" s="36"/>
      <c r="BQ78" s="32"/>
      <c r="BR78" s="49"/>
      <c r="BS78" s="73" t="s">
        <v>415</v>
      </c>
      <c r="BT78" s="73" t="s">
        <v>414</v>
      </c>
      <c r="BU78" s="73" t="s">
        <v>412</v>
      </c>
      <c r="BV78" s="134" t="s">
        <v>413</v>
      </c>
      <c r="BW78" s="134" t="s">
        <v>411</v>
      </c>
      <c r="BX78" s="135" t="s">
        <v>410</v>
      </c>
    </row>
    <row r="79" spans="1:77" ht="10.199999999999999" x14ac:dyDescent="0.2">
      <c r="A79" s="30"/>
      <c r="B79" s="99" t="s">
        <v>416</v>
      </c>
      <c r="C79" s="49" t="s">
        <v>168</v>
      </c>
      <c r="D79" s="152" t="s">
        <v>456</v>
      </c>
      <c r="E79" s="32" t="s">
        <v>146</v>
      </c>
      <c r="F79" s="30"/>
      <c r="G79" s="35" t="s">
        <v>39</v>
      </c>
      <c r="H79" s="47" t="s">
        <v>256</v>
      </c>
      <c r="I79" s="83" t="s">
        <v>323</v>
      </c>
      <c r="J79" s="83" t="s">
        <v>347</v>
      </c>
      <c r="K79" s="83" t="s">
        <v>348</v>
      </c>
      <c r="L79" s="83">
        <v>500</v>
      </c>
      <c r="M79" s="84">
        <v>60</v>
      </c>
      <c r="N79" s="34">
        <v>62</v>
      </c>
      <c r="O79" s="84" t="s">
        <v>318</v>
      </c>
      <c r="P79" s="84" t="s">
        <v>46</v>
      </c>
      <c r="Q79" s="34" t="s">
        <v>199</v>
      </c>
      <c r="R79" s="32" t="s">
        <v>293</v>
      </c>
      <c r="S79" s="32" t="s">
        <v>294</v>
      </c>
      <c r="T79" s="34" t="s">
        <v>200</v>
      </c>
      <c r="U79" s="47" t="s">
        <v>229</v>
      </c>
      <c r="V79" s="84" t="s">
        <v>224</v>
      </c>
      <c r="W79" s="32" t="s">
        <v>197</v>
      </c>
      <c r="X79" s="32" t="s">
        <v>202</v>
      </c>
      <c r="Y79" s="32" t="s">
        <v>199</v>
      </c>
      <c r="Z79" s="32" t="s">
        <v>244</v>
      </c>
      <c r="AA79" s="47" t="s">
        <v>229</v>
      </c>
      <c r="AB79" s="84" t="s">
        <v>46</v>
      </c>
      <c r="AC79" s="83" t="s">
        <v>381</v>
      </c>
      <c r="AD79" s="84" t="s">
        <v>214</v>
      </c>
      <c r="AE79" s="32" t="s">
        <v>258</v>
      </c>
      <c r="AF79" s="32" t="s">
        <v>236</v>
      </c>
      <c r="AG79" s="84" t="s">
        <v>58</v>
      </c>
      <c r="AH79" s="84" t="s">
        <v>290</v>
      </c>
      <c r="AI79" s="84" t="s">
        <v>291</v>
      </c>
      <c r="AJ79" s="84" t="s">
        <v>53</v>
      </c>
      <c r="AK79" s="84" t="s">
        <v>54</v>
      </c>
      <c r="AL79" s="36"/>
      <c r="AM79" s="2">
        <v>54.630828270545301</v>
      </c>
      <c r="AN79" s="2">
        <v>155.01472320556601</v>
      </c>
      <c r="AO79" s="2">
        <v>43.197076357327902</v>
      </c>
      <c r="AP79" s="2">
        <v>91.956735992431604</v>
      </c>
      <c r="AQ79" s="2">
        <v>40.0061325660118</v>
      </c>
      <c r="AR79" s="2">
        <v>127.08176498413</v>
      </c>
      <c r="AS79" s="2">
        <v>32.592082390418398</v>
      </c>
      <c r="AT79" s="2">
        <v>70.133570861816395</v>
      </c>
      <c r="AU79" s="2">
        <v>25.172592163085898</v>
      </c>
      <c r="AV79" s="2">
        <v>73.039200973510702</v>
      </c>
      <c r="AW79" s="2">
        <v>17.9011991941011</v>
      </c>
      <c r="AX79" s="2">
        <v>66.321381378173797</v>
      </c>
      <c r="AY79" s="2">
        <v>13.427299352792501</v>
      </c>
      <c r="AZ79" s="2">
        <v>57.026602935790997</v>
      </c>
      <c r="BA79" s="2">
        <v>8.5824780830970102</v>
      </c>
      <c r="BB79" s="2">
        <v>63.5776668548584</v>
      </c>
      <c r="BC79" s="2">
        <v>7.0760737932645297</v>
      </c>
      <c r="BD79" s="2">
        <v>57.539830017089798</v>
      </c>
      <c r="BE79" s="8">
        <v>6.5552413646991399</v>
      </c>
      <c r="BF79" s="8">
        <v>62.7495323181152</v>
      </c>
      <c r="BG79" s="8">
        <v>6.8691803492032504</v>
      </c>
      <c r="BH79" s="8">
        <v>63.640277671813898</v>
      </c>
      <c r="BI79" s="8">
        <v>6.2699390558096004</v>
      </c>
      <c r="BJ79" s="8">
        <v>63.025551986694303</v>
      </c>
      <c r="BK79" s="8">
        <v>5.7891449194688001</v>
      </c>
      <c r="BL79" s="8">
        <v>62.9730974197387</v>
      </c>
      <c r="BM79" s="8"/>
      <c r="BN79" s="8"/>
      <c r="BO79" s="8">
        <v>500</v>
      </c>
      <c r="BP79" s="36"/>
      <c r="BQ79" s="32"/>
      <c r="BR79" s="49"/>
      <c r="BS79" s="128" t="s">
        <v>425</v>
      </c>
      <c r="BT79" s="99" t="s">
        <v>424</v>
      </c>
      <c r="BU79" s="73" t="s">
        <v>423</v>
      </c>
      <c r="BV79" s="134" t="s">
        <v>422</v>
      </c>
      <c r="BW79" s="134" t="s">
        <v>421</v>
      </c>
      <c r="BX79" s="73" t="s">
        <v>420</v>
      </c>
    </row>
    <row r="80" spans="1:77" ht="10.199999999999999" x14ac:dyDescent="0.2">
      <c r="A80" s="30"/>
      <c r="B80" s="99" t="s">
        <v>417</v>
      </c>
      <c r="C80" s="49" t="s">
        <v>168</v>
      </c>
      <c r="D80" s="142" t="s">
        <v>455</v>
      </c>
      <c r="E80" s="32" t="s">
        <v>146</v>
      </c>
      <c r="F80" s="30"/>
      <c r="G80" s="35" t="s">
        <v>39</v>
      </c>
      <c r="H80" s="47" t="s">
        <v>256</v>
      </c>
      <c r="I80" s="47" t="s">
        <v>117</v>
      </c>
      <c r="J80" s="83" t="s">
        <v>347</v>
      </c>
      <c r="K80" s="83" t="s">
        <v>348</v>
      </c>
      <c r="L80" s="83">
        <v>500</v>
      </c>
      <c r="M80" s="84">
        <v>60</v>
      </c>
      <c r="N80" s="34">
        <v>62</v>
      </c>
      <c r="O80" s="84" t="s">
        <v>318</v>
      </c>
      <c r="P80" s="84" t="s">
        <v>46</v>
      </c>
      <c r="Q80" s="34" t="s">
        <v>199</v>
      </c>
      <c r="R80" s="32" t="s">
        <v>293</v>
      </c>
      <c r="S80" s="32" t="s">
        <v>294</v>
      </c>
      <c r="T80" s="34" t="s">
        <v>200</v>
      </c>
      <c r="U80" s="47" t="s">
        <v>229</v>
      </c>
      <c r="V80" s="84" t="s">
        <v>224</v>
      </c>
      <c r="W80" s="32" t="s">
        <v>197</v>
      </c>
      <c r="X80" s="32" t="s">
        <v>202</v>
      </c>
      <c r="Y80" s="32" t="s">
        <v>199</v>
      </c>
      <c r="Z80" s="32" t="s">
        <v>244</v>
      </c>
      <c r="AA80" s="47" t="s">
        <v>229</v>
      </c>
      <c r="AB80" s="84" t="s">
        <v>46</v>
      </c>
      <c r="AC80" s="83" t="s">
        <v>381</v>
      </c>
      <c r="AD80" s="84" t="s">
        <v>214</v>
      </c>
      <c r="AE80" s="32" t="s">
        <v>258</v>
      </c>
      <c r="AF80" s="32" t="s">
        <v>236</v>
      </c>
      <c r="AG80" s="84" t="s">
        <v>58</v>
      </c>
      <c r="AH80" s="84" t="s">
        <v>290</v>
      </c>
      <c r="AI80" s="84" t="s">
        <v>291</v>
      </c>
      <c r="AJ80" s="84" t="s">
        <v>53</v>
      </c>
      <c r="AK80" s="84" t="s">
        <v>54</v>
      </c>
      <c r="AL80" s="36"/>
      <c r="AM80" s="2">
        <v>51.277959676889203</v>
      </c>
      <c r="AN80" s="2">
        <v>235.114337158203</v>
      </c>
      <c r="AO80" s="2">
        <v>40.542383047250603</v>
      </c>
      <c r="AP80" s="2">
        <v>59.198632049560501</v>
      </c>
      <c r="AQ80" s="2">
        <v>37.150020892803397</v>
      </c>
      <c r="AR80" s="2">
        <v>78.642109680175693</v>
      </c>
      <c r="AS80" s="2">
        <v>32.262828680185102</v>
      </c>
      <c r="AT80" s="2">
        <v>58.232490158080999</v>
      </c>
      <c r="AU80" s="2">
        <v>23.579309463500898</v>
      </c>
      <c r="AV80" s="2">
        <v>57.995343017578101</v>
      </c>
      <c r="AW80" s="2">
        <v>16.288769281827399</v>
      </c>
      <c r="AX80" s="2">
        <v>68.377946853637695</v>
      </c>
      <c r="AY80" s="2">
        <v>13.8699268194345</v>
      </c>
      <c r="AZ80" s="2">
        <v>34.647836303710903</v>
      </c>
      <c r="BA80" s="2">
        <v>8.0629790746248595</v>
      </c>
      <c r="BB80" s="2">
        <v>47.653253555297802</v>
      </c>
      <c r="BC80" s="2">
        <v>6.07539629936218</v>
      </c>
      <c r="BD80" s="2">
        <v>36.858628845214803</v>
      </c>
      <c r="BE80" s="8">
        <v>6.0420583761655298</v>
      </c>
      <c r="BF80" s="8">
        <v>32.399694061279298</v>
      </c>
      <c r="BG80" s="8">
        <v>4.3720128169426502</v>
      </c>
      <c r="BH80" s="8">
        <v>33.217424392700103</v>
      </c>
      <c r="BI80" s="8">
        <v>5.4553698759812503</v>
      </c>
      <c r="BJ80" s="8">
        <v>33.2851062774658</v>
      </c>
      <c r="BK80" s="8">
        <v>5.3254607090583201</v>
      </c>
      <c r="BL80" s="8">
        <v>33.431785964965798</v>
      </c>
      <c r="BM80" s="8"/>
      <c r="BN80" s="8"/>
      <c r="BO80" s="8">
        <v>500</v>
      </c>
      <c r="BP80" s="36"/>
      <c r="BQ80" s="32"/>
      <c r="BR80" s="49"/>
      <c r="BS80" s="128" t="s">
        <v>431</v>
      </c>
      <c r="BT80" s="99" t="s">
        <v>430</v>
      </c>
      <c r="BU80" s="73" t="s">
        <v>429</v>
      </c>
      <c r="BV80" s="134" t="s">
        <v>428</v>
      </c>
      <c r="BW80" s="134" t="s">
        <v>427</v>
      </c>
      <c r="BX80" s="73" t="s">
        <v>426</v>
      </c>
    </row>
    <row r="81" spans="1:76" ht="10.199999999999999" x14ac:dyDescent="0.2">
      <c r="A81" s="30"/>
      <c r="B81" s="47" t="s">
        <v>418</v>
      </c>
      <c r="C81" s="49" t="s">
        <v>168</v>
      </c>
      <c r="D81" s="157" t="s">
        <v>459</v>
      </c>
      <c r="E81" s="32" t="s">
        <v>146</v>
      </c>
      <c r="F81" s="30"/>
      <c r="G81" s="35" t="s">
        <v>39</v>
      </c>
      <c r="H81" s="47" t="s">
        <v>256</v>
      </c>
      <c r="I81" s="83" t="s">
        <v>323</v>
      </c>
      <c r="J81" s="83" t="s">
        <v>347</v>
      </c>
      <c r="K81" s="83" t="s">
        <v>348</v>
      </c>
      <c r="L81" s="84">
        <v>500</v>
      </c>
      <c r="M81" s="84">
        <v>60</v>
      </c>
      <c r="N81" s="32">
        <v>47</v>
      </c>
      <c r="O81" s="84" t="s">
        <v>318</v>
      </c>
      <c r="P81" s="84" t="s">
        <v>46</v>
      </c>
      <c r="Q81" s="34" t="s">
        <v>199</v>
      </c>
      <c r="R81" s="84" t="s">
        <v>216</v>
      </c>
      <c r="S81" s="84" t="s">
        <v>320</v>
      </c>
      <c r="T81" s="34" t="s">
        <v>200</v>
      </c>
      <c r="U81" s="83" t="s">
        <v>319</v>
      </c>
      <c r="V81" s="83" t="s">
        <v>224</v>
      </c>
      <c r="W81" s="84" t="s">
        <v>184</v>
      </c>
      <c r="X81" s="84" t="s">
        <v>186</v>
      </c>
      <c r="Y81" s="84" t="s">
        <v>171</v>
      </c>
      <c r="Z81" s="84" t="s">
        <v>203</v>
      </c>
      <c r="AA81" s="83" t="s">
        <v>319</v>
      </c>
      <c r="AB81" s="84" t="s">
        <v>46</v>
      </c>
      <c r="AC81" s="84" t="s">
        <v>381</v>
      </c>
      <c r="AD81" s="84" t="s">
        <v>214</v>
      </c>
      <c r="AE81" s="84" t="s">
        <v>321</v>
      </c>
      <c r="AF81" s="84" t="s">
        <v>322</v>
      </c>
      <c r="AG81" s="84" t="s">
        <v>58</v>
      </c>
      <c r="AH81" s="84" t="s">
        <v>290</v>
      </c>
      <c r="AI81" s="84" t="s">
        <v>291</v>
      </c>
      <c r="AJ81" s="84" t="s">
        <v>53</v>
      </c>
      <c r="AK81" s="84" t="s">
        <v>54</v>
      </c>
      <c r="AL81" s="36"/>
      <c r="AM81" s="2">
        <v>65.404235546405502</v>
      </c>
      <c r="AN81" s="2">
        <v>273.79665527343701</v>
      </c>
      <c r="AO81" s="2">
        <v>47.994330479548502</v>
      </c>
      <c r="AP81" s="2">
        <v>132.17736511230399</v>
      </c>
      <c r="AQ81" s="2">
        <v>46.816018324631898</v>
      </c>
      <c r="AR81" s="2">
        <v>102.182891845703</v>
      </c>
      <c r="AS81" s="2">
        <v>37.284242189847497</v>
      </c>
      <c r="AT81" s="2">
        <v>85.347142791747999</v>
      </c>
      <c r="AU81" s="2">
        <v>30.311617631178599</v>
      </c>
      <c r="AV81" s="2">
        <v>86.824015426635697</v>
      </c>
      <c r="AW81" s="2">
        <v>21.401102652916499</v>
      </c>
      <c r="AX81" s="2">
        <v>87.638612365722594</v>
      </c>
      <c r="AY81" s="2">
        <v>15.1059165367713</v>
      </c>
      <c r="AZ81" s="2">
        <v>72.280191421508704</v>
      </c>
      <c r="BA81" s="2">
        <v>12.2856969099778</v>
      </c>
      <c r="BB81" s="2">
        <v>65.104716491699193</v>
      </c>
      <c r="BC81" s="2">
        <v>12.704511715815601</v>
      </c>
      <c r="BD81" s="2">
        <v>68.977613067626905</v>
      </c>
      <c r="BE81" s="8">
        <v>12.170767270601701</v>
      </c>
      <c r="BF81" s="8">
        <v>68.756814575195307</v>
      </c>
      <c r="BG81" s="8">
        <v>11.7983711682833</v>
      </c>
      <c r="BH81" s="8">
        <v>68.371984863281199</v>
      </c>
      <c r="BI81" s="8">
        <v>11.753825847919099</v>
      </c>
      <c r="BJ81" s="8">
        <v>68.352840423583899</v>
      </c>
      <c r="BK81" s="8">
        <v>11.2917803250826</v>
      </c>
      <c r="BL81" s="8">
        <v>68.187257766723604</v>
      </c>
      <c r="BM81" s="8"/>
      <c r="BN81" s="8"/>
      <c r="BO81" s="8">
        <v>500</v>
      </c>
      <c r="BP81" s="36"/>
      <c r="BQ81" s="32"/>
      <c r="BR81" s="49"/>
      <c r="BS81" s="128" t="s">
        <v>437</v>
      </c>
      <c r="BT81" s="47" t="s">
        <v>436</v>
      </c>
      <c r="BU81" s="73" t="s">
        <v>435</v>
      </c>
      <c r="BV81" s="73" t="s">
        <v>434</v>
      </c>
      <c r="BW81" s="73" t="s">
        <v>433</v>
      </c>
      <c r="BX81" s="73" t="s">
        <v>432</v>
      </c>
    </row>
    <row r="82" spans="1:76" ht="10.199999999999999" x14ac:dyDescent="0.2">
      <c r="A82" s="30"/>
      <c r="B82" s="32" t="s">
        <v>419</v>
      </c>
      <c r="C82" s="49" t="s">
        <v>168</v>
      </c>
      <c r="D82" s="155" t="s">
        <v>460</v>
      </c>
      <c r="E82" s="32" t="s">
        <v>146</v>
      </c>
      <c r="F82" s="30"/>
      <c r="G82" s="35" t="s">
        <v>39</v>
      </c>
      <c r="H82" s="47" t="s">
        <v>256</v>
      </c>
      <c r="I82" s="83" t="s">
        <v>323</v>
      </c>
      <c r="J82" s="83" t="s">
        <v>347</v>
      </c>
      <c r="K82" s="83" t="s">
        <v>348</v>
      </c>
      <c r="L82" s="84">
        <v>500</v>
      </c>
      <c r="M82" s="84">
        <v>30</v>
      </c>
      <c r="N82" s="32">
        <v>77</v>
      </c>
      <c r="O82" s="84" t="s">
        <v>318</v>
      </c>
      <c r="P82" s="84" t="s">
        <v>46</v>
      </c>
      <c r="Q82" s="34" t="s">
        <v>199</v>
      </c>
      <c r="R82" s="84" t="s">
        <v>216</v>
      </c>
      <c r="S82" s="84" t="s">
        <v>320</v>
      </c>
      <c r="T82" s="34" t="s">
        <v>200</v>
      </c>
      <c r="U82" s="83" t="s">
        <v>319</v>
      </c>
      <c r="V82" s="83" t="s">
        <v>224</v>
      </c>
      <c r="W82" s="84" t="s">
        <v>184</v>
      </c>
      <c r="X82" s="84" t="s">
        <v>186</v>
      </c>
      <c r="Y82" s="84" t="s">
        <v>171</v>
      </c>
      <c r="Z82" s="84" t="s">
        <v>203</v>
      </c>
      <c r="AA82" s="83" t="s">
        <v>319</v>
      </c>
      <c r="AB82" s="84" t="s">
        <v>46</v>
      </c>
      <c r="AC82" s="84" t="s">
        <v>381</v>
      </c>
      <c r="AD82" s="84" t="s">
        <v>214</v>
      </c>
      <c r="AE82" s="84" t="s">
        <v>321</v>
      </c>
      <c r="AF82" s="84" t="s">
        <v>322</v>
      </c>
      <c r="AG82" s="84" t="s">
        <v>58</v>
      </c>
      <c r="AH82" s="84" t="s">
        <v>290</v>
      </c>
      <c r="AI82" s="84" t="s">
        <v>291</v>
      </c>
      <c r="AJ82" s="84" t="s">
        <v>53</v>
      </c>
      <c r="AK82" s="84" t="s">
        <v>54</v>
      </c>
      <c r="AL82" s="36"/>
      <c r="AM82" s="2">
        <v>59.220147352952203</v>
      </c>
      <c r="AN82" s="2">
        <v>165.87310104370101</v>
      </c>
      <c r="AO82" s="2">
        <v>53.811751439021101</v>
      </c>
      <c r="AP82" s="2">
        <v>75.508136749267507</v>
      </c>
      <c r="AQ82" s="2">
        <v>45.489532764141302</v>
      </c>
      <c r="AR82" s="2">
        <v>121.608433532714</v>
      </c>
      <c r="AS82" s="2">
        <v>35.038108752324</v>
      </c>
      <c r="AT82" s="2">
        <v>63.492524719238197</v>
      </c>
      <c r="AU82" s="2">
        <v>23.624683306767299</v>
      </c>
      <c r="AV82" s="2">
        <v>87.211144638061498</v>
      </c>
      <c r="AW82" s="2">
        <v>16.3767400888296</v>
      </c>
      <c r="AX82" s="2">
        <v>78.7697187423706</v>
      </c>
      <c r="AY82" s="2">
        <v>13.673101865328199</v>
      </c>
      <c r="AZ82" s="2">
        <v>95.697096443176207</v>
      </c>
      <c r="BA82" s="2">
        <v>10.2982125649085</v>
      </c>
      <c r="BB82" s="2">
        <v>72.167939758300705</v>
      </c>
      <c r="BC82" s="2">
        <v>8.0318525937887308</v>
      </c>
      <c r="BD82" s="2">
        <v>67.293751335143995</v>
      </c>
      <c r="BE82" s="2">
        <v>7.2728665241828301</v>
      </c>
      <c r="BF82" s="2">
        <v>69.1732831954956</v>
      </c>
      <c r="BG82" s="2">
        <v>6.7775878356053196</v>
      </c>
      <c r="BH82" s="2">
        <v>69.091911315917898</v>
      </c>
      <c r="BI82" s="2">
        <v>7.7919069436880202</v>
      </c>
      <c r="BJ82" s="2">
        <v>68.646847343444804</v>
      </c>
      <c r="BK82" s="2">
        <v>5.8981757530799204</v>
      </c>
      <c r="BL82" s="2">
        <v>68.649958324432305</v>
      </c>
      <c r="BM82" s="2"/>
      <c r="BN82" s="2"/>
      <c r="BO82" s="8">
        <v>500</v>
      </c>
      <c r="BP82" s="36"/>
      <c r="BQ82" s="32"/>
      <c r="BR82" s="49"/>
      <c r="BS82" s="133" t="s">
        <v>443</v>
      </c>
      <c r="BT82" s="32" t="s">
        <v>442</v>
      </c>
      <c r="BU82" s="15" t="s">
        <v>441</v>
      </c>
      <c r="BV82" s="15" t="s">
        <v>440</v>
      </c>
      <c r="BW82" s="15" t="s">
        <v>439</v>
      </c>
      <c r="BX82" s="135" t="s">
        <v>438</v>
      </c>
    </row>
    <row r="83" spans="1:76" ht="10.199999999999999" x14ac:dyDescent="0.2">
      <c r="A83" s="30"/>
      <c r="B83" s="32">
        <v>46</v>
      </c>
      <c r="C83" s="49" t="s">
        <v>168</v>
      </c>
      <c r="D83" s="138" t="str">
        <f>_xlfn.CONCAT(H83,I83,N83,O83)</f>
        <v/>
      </c>
      <c r="E83" s="32" t="s">
        <v>146</v>
      </c>
      <c r="F83" s="30"/>
      <c r="G83" s="32"/>
      <c r="H83" s="83"/>
      <c r="I83" s="83"/>
      <c r="J83" s="83"/>
      <c r="K83" s="83"/>
      <c r="L83" s="84"/>
      <c r="M83" s="84"/>
      <c r="N83" s="84"/>
      <c r="O83" s="84"/>
      <c r="P83" s="84"/>
      <c r="Q83" s="34"/>
      <c r="R83" s="84"/>
      <c r="S83" s="84"/>
      <c r="T83" s="34"/>
      <c r="U83" s="83"/>
      <c r="V83" s="83"/>
      <c r="W83" s="84"/>
      <c r="X83" s="84"/>
      <c r="Y83" s="84"/>
      <c r="Z83" s="84"/>
      <c r="AA83" s="83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36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8"/>
      <c r="BP83" s="36"/>
      <c r="BQ83" s="32"/>
      <c r="BR83" s="49"/>
      <c r="BS83" s="68"/>
      <c r="BT83" s="32"/>
    </row>
    <row r="84" spans="1:76" ht="10.199999999999999" x14ac:dyDescent="0.2">
      <c r="A84" s="30"/>
      <c r="B84" s="32">
        <v>47</v>
      </c>
      <c r="C84" s="49" t="s">
        <v>168</v>
      </c>
      <c r="D84" s="138" t="str">
        <f>_xlfn.CONCAT(H84,I84,N84,O84)</f>
        <v/>
      </c>
      <c r="E84" s="32" t="s">
        <v>146</v>
      </c>
      <c r="F84" s="30"/>
      <c r="G84" s="32"/>
      <c r="H84" s="47"/>
      <c r="I84" s="83"/>
      <c r="J84" s="83"/>
      <c r="K84" s="83"/>
      <c r="L84" s="84"/>
      <c r="M84" s="84"/>
      <c r="N84" s="32"/>
      <c r="O84" s="84"/>
      <c r="P84" s="84"/>
      <c r="Q84" s="34"/>
      <c r="R84" s="84"/>
      <c r="S84" s="84"/>
      <c r="T84" s="34"/>
      <c r="U84" s="83"/>
      <c r="V84" s="83"/>
      <c r="W84" s="84"/>
      <c r="X84" s="84"/>
      <c r="Y84" s="84"/>
      <c r="Z84" s="84"/>
      <c r="AA84" s="83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36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8"/>
      <c r="BP84" s="36"/>
      <c r="BQ84" s="32"/>
      <c r="BR84" s="49"/>
      <c r="BS84" s="68"/>
      <c r="BT84" s="32"/>
    </row>
    <row r="85" spans="1:76" ht="10.199999999999999" x14ac:dyDescent="0.2">
      <c r="A85" s="30"/>
      <c r="B85" s="32">
        <v>48</v>
      </c>
      <c r="C85" s="49" t="s">
        <v>168</v>
      </c>
      <c r="D85" s="138" t="str">
        <f>_xlfn.CONCAT(H85,I85,N85,O85)</f>
        <v/>
      </c>
      <c r="E85" s="32" t="s">
        <v>146</v>
      </c>
      <c r="F85" s="30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6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  <c r="BT85" s="32"/>
    </row>
    <row r="86" spans="1:76" ht="10.199999999999999" x14ac:dyDescent="0.2">
      <c r="A86" s="30"/>
      <c r="B86" s="32">
        <v>49</v>
      </c>
      <c r="C86" s="49" t="s">
        <v>168</v>
      </c>
      <c r="D86" s="138" t="str">
        <f>_xlfn.CONCAT(H86,I86,N86,O86)</f>
        <v/>
      </c>
      <c r="E86" s="32" t="s">
        <v>146</v>
      </c>
      <c r="F86" s="30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6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8"/>
      <c r="BP86" s="36"/>
      <c r="BQ86" s="32"/>
      <c r="BR86" s="49"/>
      <c r="BS86" s="68"/>
      <c r="BT86" s="32"/>
    </row>
    <row r="87" spans="1:76" ht="10.199999999999999" x14ac:dyDescent="0.2">
      <c r="A87" s="30"/>
      <c r="B87" s="32">
        <v>50</v>
      </c>
      <c r="C87" s="49" t="s">
        <v>168</v>
      </c>
      <c r="D87" s="138" t="str">
        <f>_xlfn.CONCAT(H87,I87,N87,O87)</f>
        <v/>
      </c>
      <c r="E87" s="32" t="s">
        <v>146</v>
      </c>
      <c r="F87" s="30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6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8"/>
      <c r="BP87" s="36"/>
      <c r="BQ87" s="32"/>
      <c r="BR87" s="49"/>
      <c r="BS87" s="68"/>
      <c r="BT87" s="32"/>
    </row>
    <row r="88" spans="1:76" s="44" customFormat="1" ht="10.199999999999999" x14ac:dyDescent="0.2">
      <c r="A88" s="30"/>
      <c r="B88" s="30"/>
      <c r="C88" s="41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30"/>
      <c r="BQ88" s="30"/>
      <c r="BR88" s="41"/>
      <c r="BS88" s="213" t="s">
        <v>478</v>
      </c>
      <c r="BT88" s="213" t="s">
        <v>479</v>
      </c>
      <c r="BU88" s="213" t="s">
        <v>480</v>
      </c>
      <c r="BV88" s="213" t="s">
        <v>481</v>
      </c>
    </row>
    <row r="89" spans="1:76" ht="10.199999999999999" x14ac:dyDescent="0.2">
      <c r="A89" s="30"/>
      <c r="B89" s="32" t="s">
        <v>463</v>
      </c>
      <c r="C89" s="49" t="s">
        <v>168</v>
      </c>
      <c r="D89" s="49" t="s">
        <v>457</v>
      </c>
      <c r="E89" s="32" t="s">
        <v>409</v>
      </c>
      <c r="F89" s="30"/>
      <c r="G89" s="32" t="s">
        <v>383</v>
      </c>
      <c r="H89" s="136" t="s">
        <v>239</v>
      </c>
      <c r="I89" s="136" t="s">
        <v>117</v>
      </c>
      <c r="J89" s="212">
        <v>0.2</v>
      </c>
      <c r="K89" s="136" t="s">
        <v>348</v>
      </c>
      <c r="L89" s="136">
        <v>500</v>
      </c>
      <c r="M89" s="136">
        <v>30</v>
      </c>
      <c r="N89" s="136">
        <v>62</v>
      </c>
      <c r="O89" s="136" t="s">
        <v>318</v>
      </c>
      <c r="P89" s="136" t="s">
        <v>46</v>
      </c>
      <c r="Q89" s="136" t="s">
        <v>199</v>
      </c>
      <c r="R89" s="136" t="s">
        <v>216</v>
      </c>
      <c r="S89" s="136" t="s">
        <v>320</v>
      </c>
      <c r="T89" s="136" t="s">
        <v>200</v>
      </c>
      <c r="U89" s="136" t="s">
        <v>319</v>
      </c>
      <c r="V89" s="136" t="s">
        <v>224</v>
      </c>
      <c r="W89" s="136" t="s">
        <v>184</v>
      </c>
      <c r="X89" s="136" t="s">
        <v>186</v>
      </c>
      <c r="Y89" s="136" t="s">
        <v>171</v>
      </c>
      <c r="Z89" s="136" t="s">
        <v>203</v>
      </c>
      <c r="AA89" s="136" t="s">
        <v>319</v>
      </c>
      <c r="AB89" s="136" t="s">
        <v>46</v>
      </c>
      <c r="AC89" s="136" t="s">
        <v>381</v>
      </c>
      <c r="AD89" s="136" t="s">
        <v>214</v>
      </c>
      <c r="AE89" s="136" t="s">
        <v>321</v>
      </c>
      <c r="AF89" s="136" t="s">
        <v>322</v>
      </c>
      <c r="AG89" s="136" t="s">
        <v>58</v>
      </c>
      <c r="AH89" s="136" t="s">
        <v>290</v>
      </c>
      <c r="AI89" s="136" t="s">
        <v>291</v>
      </c>
      <c r="AJ89" s="136" t="s">
        <v>53</v>
      </c>
      <c r="AK89" s="136" t="s">
        <v>54</v>
      </c>
      <c r="AL89" s="36"/>
      <c r="AM89" s="2">
        <v>66.942239238369794</v>
      </c>
      <c r="AN89" s="2">
        <v>97.906013365714699</v>
      </c>
      <c r="AO89" s="2">
        <v>58.681660898270103</v>
      </c>
      <c r="AP89" s="2">
        <v>135.090168614541</v>
      </c>
      <c r="AQ89" s="2">
        <v>51.961767688874197</v>
      </c>
      <c r="AR89" s="2">
        <v>79.877377048615401</v>
      </c>
      <c r="AS89" s="2">
        <v>39.5341905470817</v>
      </c>
      <c r="AT89" s="2">
        <v>97.498699311287098</v>
      </c>
      <c r="AU89" s="2">
        <v>32.573912328289403</v>
      </c>
      <c r="AV89" s="2">
        <v>53.775177063480498</v>
      </c>
      <c r="AW89" s="2">
        <v>20.82658490827</v>
      </c>
      <c r="AX89" s="2">
        <v>57.8771435522264</v>
      </c>
      <c r="AY89" s="2">
        <v>18.563416104162801</v>
      </c>
      <c r="AZ89" s="2">
        <v>32.888828462169997</v>
      </c>
      <c r="BA89" s="2">
        <v>16.8920798532424</v>
      </c>
      <c r="BB89" s="2">
        <v>40.237491238501697</v>
      </c>
      <c r="BC89" s="2">
        <v>10.3102310472919</v>
      </c>
      <c r="BD89" s="2">
        <v>43.444458500031502</v>
      </c>
      <c r="BE89" s="2"/>
      <c r="BF89" s="2"/>
      <c r="BG89" s="2"/>
      <c r="BH89" s="2"/>
      <c r="BI89" s="2"/>
      <c r="BJ89" s="2"/>
      <c r="BK89" s="2"/>
      <c r="BL89" s="2"/>
      <c r="BM89" s="2">
        <v>10.401417805302501</v>
      </c>
      <c r="BN89" s="2">
        <v>40.391815185546797</v>
      </c>
      <c r="BO89" s="8">
        <v>226</v>
      </c>
      <c r="BP89" s="36"/>
      <c r="BQ89" s="32"/>
      <c r="BR89" s="49"/>
      <c r="BS89" s="68" t="s">
        <v>493</v>
      </c>
      <c r="BT89" s="32" t="s">
        <v>492</v>
      </c>
      <c r="BU89" s="15" t="s">
        <v>491</v>
      </c>
      <c r="BV89" s="15" t="s">
        <v>490</v>
      </c>
    </row>
    <row r="90" spans="1:76" ht="10.199999999999999" x14ac:dyDescent="0.2">
      <c r="A90" s="30"/>
      <c r="B90" s="32" t="s">
        <v>464</v>
      </c>
      <c r="C90" s="49"/>
      <c r="D90" s="49"/>
      <c r="E90" s="32"/>
      <c r="F90" s="30"/>
      <c r="G90" s="32"/>
      <c r="H90" s="47"/>
      <c r="I90" s="47"/>
      <c r="J90" s="212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36"/>
      <c r="AM90" s="2">
        <v>66.671518879551996</v>
      </c>
      <c r="AN90" s="2">
        <v>232.277983880812</v>
      </c>
      <c r="AO90" s="2">
        <v>52.778511016599502</v>
      </c>
      <c r="AP90" s="2">
        <v>111.576160307853</v>
      </c>
      <c r="AQ90" s="2">
        <v>49.199977382536801</v>
      </c>
      <c r="AR90" s="2">
        <v>76.463064255252903</v>
      </c>
      <c r="AS90" s="2">
        <v>40.941595462060697</v>
      </c>
      <c r="AT90" s="2">
        <v>112.961608271445</v>
      </c>
      <c r="AU90" s="2">
        <v>25.371407647286599</v>
      </c>
      <c r="AV90" s="2">
        <v>47.474812292283502</v>
      </c>
      <c r="AW90" s="2">
        <v>18.223757843817399</v>
      </c>
      <c r="AX90" s="2">
        <v>55.603483353891598</v>
      </c>
      <c r="AY90" s="2">
        <v>15.5268846096531</v>
      </c>
      <c r="AZ90" s="2">
        <v>31.155819031499998</v>
      </c>
      <c r="BA90" s="2">
        <v>16.4089558355269</v>
      </c>
      <c r="BB90" s="2">
        <v>75.559105165543102</v>
      </c>
      <c r="BC90" s="2">
        <v>14.665857345827099</v>
      </c>
      <c r="BD90" s="2">
        <v>52.0527434810515</v>
      </c>
      <c r="BE90" s="2">
        <v>11.7213097003198</v>
      </c>
      <c r="BF90" s="2">
        <v>44.498617479878</v>
      </c>
      <c r="BG90" s="2"/>
      <c r="BH90" s="2"/>
      <c r="BI90" s="2"/>
      <c r="BJ90" s="2"/>
      <c r="BK90" s="2"/>
      <c r="BL90" s="2"/>
      <c r="BM90" s="2">
        <v>11.965756016392801</v>
      </c>
      <c r="BN90" s="2">
        <v>44.952908854330701</v>
      </c>
      <c r="BO90" s="8">
        <v>253</v>
      </c>
      <c r="BP90" s="36"/>
      <c r="BQ90" s="32"/>
      <c r="BR90" s="49"/>
      <c r="BS90" s="68" t="s">
        <v>489</v>
      </c>
      <c r="BT90" s="32" t="s">
        <v>488</v>
      </c>
      <c r="BU90" s="15" t="s">
        <v>487</v>
      </c>
      <c r="BV90" s="15" t="s">
        <v>486</v>
      </c>
    </row>
    <row r="91" spans="1:76" ht="10.199999999999999" x14ac:dyDescent="0.2">
      <c r="A91" s="30"/>
      <c r="B91" s="32" t="s">
        <v>465</v>
      </c>
      <c r="C91" s="49"/>
      <c r="D91" s="49"/>
      <c r="E91" s="32"/>
      <c r="F91" s="30"/>
      <c r="G91" s="32"/>
      <c r="H91" s="47"/>
      <c r="I91" s="47"/>
      <c r="J91" s="212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36"/>
      <c r="AM91" s="2">
        <v>60.614095933975698</v>
      </c>
      <c r="AN91" s="2">
        <v>114.122927758001</v>
      </c>
      <c r="AO91" s="2">
        <v>53.349382338985301</v>
      </c>
      <c r="AP91" s="2">
        <v>69.109354819020894</v>
      </c>
      <c r="AQ91" s="2">
        <v>49.521217438482402</v>
      </c>
      <c r="AR91" s="2">
        <v>63.722575033864601</v>
      </c>
      <c r="AS91" s="2">
        <v>39.524870995552298</v>
      </c>
      <c r="AT91" s="2">
        <v>70.564532003094996</v>
      </c>
      <c r="AU91" s="2">
        <v>27.907841697815901</v>
      </c>
      <c r="AV91" s="2">
        <v>41.2380923609579</v>
      </c>
      <c r="AW91" s="2">
        <v>19.159383389257599</v>
      </c>
      <c r="AX91" s="2">
        <v>70.116282493837403</v>
      </c>
      <c r="AY91" s="2">
        <v>20.265580461871199</v>
      </c>
      <c r="AZ91" s="2">
        <v>97.269991966985799</v>
      </c>
      <c r="BA91" s="2">
        <v>22.371800176558899</v>
      </c>
      <c r="BB91" s="2">
        <v>59.785088939051398</v>
      </c>
      <c r="BC91" s="2">
        <v>17.289581437264701</v>
      </c>
      <c r="BD91" s="2">
        <v>49.809400589235302</v>
      </c>
      <c r="BE91" s="2"/>
      <c r="BF91" s="2"/>
      <c r="BG91" s="2"/>
      <c r="BH91" s="2"/>
      <c r="BI91" s="2"/>
      <c r="BJ91" s="2"/>
      <c r="BK91" s="2"/>
      <c r="BL91" s="2"/>
      <c r="BM91" s="2">
        <v>14.005411409562599</v>
      </c>
      <c r="BN91" s="2">
        <v>47.216399162046301</v>
      </c>
      <c r="BO91" s="8">
        <v>242</v>
      </c>
      <c r="BP91" s="36"/>
      <c r="BQ91" s="32"/>
      <c r="BR91" s="49"/>
      <c r="BS91" s="68" t="s">
        <v>485</v>
      </c>
      <c r="BT91" s="32" t="s">
        <v>484</v>
      </c>
      <c r="BU91" s="15" t="s">
        <v>483</v>
      </c>
      <c r="BV91" s="15" t="s">
        <v>482</v>
      </c>
    </row>
    <row r="92" spans="1:76" ht="10.199999999999999" x14ac:dyDescent="0.2">
      <c r="A92" s="30"/>
      <c r="B92" s="32"/>
      <c r="C92" s="49"/>
      <c r="D92" s="49"/>
      <c r="E92" s="32"/>
      <c r="F92" s="30"/>
      <c r="G92" s="32"/>
      <c r="H92" s="47"/>
      <c r="I92" s="47"/>
      <c r="J92" s="212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36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8"/>
      <c r="BP92" s="36"/>
      <c r="BQ92" s="32"/>
      <c r="BR92" s="49"/>
      <c r="BS92" s="68"/>
      <c r="BT92" s="32"/>
    </row>
    <row r="93" spans="1:76" ht="6" customHeight="1" x14ac:dyDescent="0.2">
      <c r="A93" s="30"/>
      <c r="B93" s="32"/>
      <c r="C93" s="49"/>
      <c r="D93" s="49"/>
      <c r="E93" s="32"/>
      <c r="F93" s="30"/>
      <c r="G93" s="32"/>
      <c r="H93" s="47"/>
      <c r="I93" s="47"/>
      <c r="J93" s="212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36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8"/>
      <c r="BP93" s="36"/>
      <c r="BQ93" s="32"/>
      <c r="BR93" s="49"/>
      <c r="BS93" s="68"/>
      <c r="BT93" s="32"/>
    </row>
    <row r="94" spans="1:76" ht="10.199999999999999" x14ac:dyDescent="0.2">
      <c r="A94" s="30"/>
      <c r="B94" s="72" t="s">
        <v>474</v>
      </c>
      <c r="C94" s="49" t="s">
        <v>168</v>
      </c>
      <c r="D94" s="49" t="s">
        <v>458</v>
      </c>
      <c r="E94" s="32" t="s">
        <v>409</v>
      </c>
      <c r="F94" s="30"/>
      <c r="G94" s="32" t="s">
        <v>383</v>
      </c>
      <c r="H94" s="47" t="s">
        <v>239</v>
      </c>
      <c r="I94" s="47" t="s">
        <v>323</v>
      </c>
      <c r="J94" s="212">
        <v>0.2</v>
      </c>
      <c r="K94" s="47" t="s">
        <v>348</v>
      </c>
      <c r="L94" s="47">
        <v>500</v>
      </c>
      <c r="M94" s="47">
        <v>30</v>
      </c>
      <c r="N94" s="47">
        <v>62</v>
      </c>
      <c r="O94" s="47" t="s">
        <v>318</v>
      </c>
      <c r="P94" s="47" t="s">
        <v>46</v>
      </c>
      <c r="Q94" s="47" t="s">
        <v>199</v>
      </c>
      <c r="R94" s="47" t="s">
        <v>216</v>
      </c>
      <c r="S94" s="47" t="s">
        <v>320</v>
      </c>
      <c r="T94" s="47" t="s">
        <v>200</v>
      </c>
      <c r="U94" s="47" t="s">
        <v>319</v>
      </c>
      <c r="V94" s="47" t="s">
        <v>224</v>
      </c>
      <c r="W94" s="47" t="s">
        <v>184</v>
      </c>
      <c r="X94" s="47" t="s">
        <v>186</v>
      </c>
      <c r="Y94" s="47" t="s">
        <v>171</v>
      </c>
      <c r="Z94" s="47" t="s">
        <v>203</v>
      </c>
      <c r="AA94" s="47" t="s">
        <v>319</v>
      </c>
      <c r="AB94" s="47" t="s">
        <v>46</v>
      </c>
      <c r="AC94" s="47" t="s">
        <v>381</v>
      </c>
      <c r="AD94" s="47" t="s">
        <v>214</v>
      </c>
      <c r="AE94" s="47" t="s">
        <v>321</v>
      </c>
      <c r="AF94" s="47" t="s">
        <v>322</v>
      </c>
      <c r="AG94" s="47" t="s">
        <v>58</v>
      </c>
      <c r="AH94" s="47" t="s">
        <v>290</v>
      </c>
      <c r="AI94" s="47" t="s">
        <v>291</v>
      </c>
      <c r="AJ94" s="47" t="s">
        <v>53</v>
      </c>
      <c r="AK94" s="47" t="s">
        <v>54</v>
      </c>
      <c r="AL94" s="36"/>
      <c r="AM94" s="2">
        <v>71.177706810735799</v>
      </c>
      <c r="AN94" s="2">
        <v>169.09098569808401</v>
      </c>
      <c r="AO94" s="2">
        <v>58.622975718590503</v>
      </c>
      <c r="AP94" s="2">
        <v>109.808332750874</v>
      </c>
      <c r="AQ94" s="2">
        <v>56.186636647870401</v>
      </c>
      <c r="AR94" s="2">
        <v>144.46190028036699</v>
      </c>
      <c r="AS94" s="2">
        <v>45.468896435153098</v>
      </c>
      <c r="AT94" s="2">
        <v>65.696308751260005</v>
      </c>
      <c r="AU94" s="2">
        <v>34.1585333731866</v>
      </c>
      <c r="AV94" s="2">
        <v>61.619969644854102</v>
      </c>
      <c r="AW94" s="2">
        <v>21.2931205534165</v>
      </c>
      <c r="AX94" s="2">
        <v>46.099380616218802</v>
      </c>
      <c r="AY94" s="2">
        <v>14.641234513252</v>
      </c>
      <c r="AZ94" s="2">
        <v>57.5372429816953</v>
      </c>
      <c r="BA94" s="2">
        <v>13.7275766249625</v>
      </c>
      <c r="BB94" s="2">
        <v>36.1638425396334</v>
      </c>
      <c r="BC94" s="2">
        <v>8.4794792782875792</v>
      </c>
      <c r="BD94" s="2">
        <v>33.438917467670997</v>
      </c>
      <c r="BE94" s="2">
        <v>8.9813328212307297</v>
      </c>
      <c r="BF94" s="2">
        <v>32.585910950937503</v>
      </c>
      <c r="BG94" s="2">
        <v>6.4771631187008198</v>
      </c>
      <c r="BH94" s="2">
        <v>31.6238548524918</v>
      </c>
      <c r="BI94" s="2"/>
      <c r="BJ94" s="2"/>
      <c r="BK94" s="2"/>
      <c r="BL94" s="2"/>
      <c r="BM94" s="2">
        <v>6.6450149878378797</v>
      </c>
      <c r="BN94" s="2">
        <v>31.387057704310202</v>
      </c>
      <c r="BO94" s="8">
        <v>339</v>
      </c>
      <c r="BP94" s="36"/>
      <c r="BQ94" s="32"/>
      <c r="BR94" s="49"/>
      <c r="BS94" s="68" t="s">
        <v>505</v>
      </c>
      <c r="BT94" s="32" t="s">
        <v>504</v>
      </c>
      <c r="BU94" s="15" t="s">
        <v>503</v>
      </c>
      <c r="BV94" s="15" t="s">
        <v>502</v>
      </c>
    </row>
    <row r="95" spans="1:76" ht="10.199999999999999" x14ac:dyDescent="0.2">
      <c r="A95" s="30"/>
      <c r="B95" s="211" t="s">
        <v>467</v>
      </c>
      <c r="C95" s="49"/>
      <c r="D95" s="49"/>
      <c r="E95" s="32"/>
      <c r="F95" s="30"/>
      <c r="G95" s="32"/>
      <c r="H95" s="47"/>
      <c r="I95" s="47"/>
      <c r="J95" s="212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36"/>
      <c r="AM95" s="2">
        <v>63.447526685653102</v>
      </c>
      <c r="AN95" s="2">
        <v>158.51254014045901</v>
      </c>
      <c r="AO95" s="2">
        <v>53.598962353121799</v>
      </c>
      <c r="AP95" s="2">
        <v>129.009438053254</v>
      </c>
      <c r="AQ95" s="2">
        <v>48.476898131832002</v>
      </c>
      <c r="AR95" s="2">
        <v>89.786561289141204</v>
      </c>
      <c r="AS95" s="2">
        <v>40.218604487757503</v>
      </c>
      <c r="AT95" s="2">
        <v>75.304116525957596</v>
      </c>
      <c r="AU95" s="2">
        <v>26.620057044490601</v>
      </c>
      <c r="AV95" s="2">
        <v>79.420896591678698</v>
      </c>
      <c r="AW95" s="2">
        <v>18.970346543096699</v>
      </c>
      <c r="AX95" s="2">
        <v>46.993516614360097</v>
      </c>
      <c r="AY95" s="2">
        <v>19.723877145397999</v>
      </c>
      <c r="AZ95" s="2">
        <v>58.5149320786999</v>
      </c>
      <c r="BA95" s="2">
        <v>17.714865215363002</v>
      </c>
      <c r="BB95" s="2">
        <v>40.725714006731501</v>
      </c>
      <c r="BC95" s="2">
        <v>22.390733918835998</v>
      </c>
      <c r="BD95" s="2">
        <v>56.527493630686102</v>
      </c>
      <c r="BE95" s="2">
        <v>19.199656671093301</v>
      </c>
      <c r="BF95" s="2">
        <v>62.561738537203802</v>
      </c>
      <c r="BG95" s="2">
        <v>14.598655416119399</v>
      </c>
      <c r="BH95" s="2">
        <v>47.522686619912399</v>
      </c>
      <c r="BI95" s="2"/>
      <c r="BJ95" s="2"/>
      <c r="BK95" s="2"/>
      <c r="BL95" s="2"/>
      <c r="BM95" s="2">
        <v>15.0778045500478</v>
      </c>
      <c r="BN95" s="2">
        <v>47.122237820779098</v>
      </c>
      <c r="BO95" s="8">
        <v>304</v>
      </c>
      <c r="BP95" s="36"/>
      <c r="BQ95" s="32"/>
      <c r="BR95" s="49"/>
      <c r="BS95" s="68" t="s">
        <v>501</v>
      </c>
      <c r="BT95" s="32" t="s">
        <v>500</v>
      </c>
      <c r="BU95" s="15" t="s">
        <v>499</v>
      </c>
      <c r="BV95" s="15" t="s">
        <v>498</v>
      </c>
    </row>
    <row r="96" spans="1:76" ht="10.199999999999999" x14ac:dyDescent="0.2">
      <c r="A96" s="30"/>
      <c r="B96" s="72" t="s">
        <v>466</v>
      </c>
      <c r="C96" s="49"/>
      <c r="D96" s="49"/>
      <c r="E96" s="32"/>
      <c r="F96" s="30"/>
      <c r="G96" s="32"/>
      <c r="H96" s="47"/>
      <c r="I96" s="47"/>
      <c r="J96" s="212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>
        <v>71.158957542911594</v>
      </c>
      <c r="AN96" s="2">
        <v>153.17292908699201</v>
      </c>
      <c r="AO96" s="2">
        <v>57.763034389864998</v>
      </c>
      <c r="AP96" s="2">
        <v>67.777375005906606</v>
      </c>
      <c r="AQ96" s="2">
        <v>52.3697869393133</v>
      </c>
      <c r="AR96" s="2">
        <v>117.669646601523</v>
      </c>
      <c r="AS96" s="2">
        <v>41.999344948799298</v>
      </c>
      <c r="AT96" s="2">
        <v>70.753567234162304</v>
      </c>
      <c r="AU96" s="2">
        <v>30.5188489883176</v>
      </c>
      <c r="AV96" s="2">
        <v>67.513510181057796</v>
      </c>
      <c r="AW96" s="2">
        <v>20.875823420862901</v>
      </c>
      <c r="AX96" s="2">
        <v>61.486936261576901</v>
      </c>
      <c r="AY96" s="2">
        <v>18.120211001365401</v>
      </c>
      <c r="AZ96" s="2">
        <v>62.569507598876903</v>
      </c>
      <c r="BA96" s="2">
        <v>20.078566474299201</v>
      </c>
      <c r="BB96" s="2">
        <v>61.737547105358402</v>
      </c>
      <c r="BC96" s="2">
        <v>15.282571592638501</v>
      </c>
      <c r="BD96" s="2">
        <v>48.267644174637297</v>
      </c>
      <c r="BE96" s="2">
        <v>12.7501351448797</v>
      </c>
      <c r="BF96" s="2">
        <v>46.809429845502301</v>
      </c>
      <c r="BG96" s="2"/>
      <c r="BH96" s="2"/>
      <c r="BI96" s="2"/>
      <c r="BJ96" s="2"/>
      <c r="BK96" s="2"/>
      <c r="BL96" s="2"/>
      <c r="BM96" s="2">
        <v>12.7501351448797</v>
      </c>
      <c r="BN96" s="2">
        <v>46.809429845502301</v>
      </c>
      <c r="BO96" s="8">
        <v>250</v>
      </c>
      <c r="BP96" s="36"/>
      <c r="BQ96" s="32"/>
      <c r="BR96" s="49"/>
      <c r="BS96" s="68" t="s">
        <v>497</v>
      </c>
      <c r="BT96" s="32" t="s">
        <v>496</v>
      </c>
      <c r="BU96" s="15" t="s">
        <v>495</v>
      </c>
      <c r="BV96" s="15" t="s">
        <v>494</v>
      </c>
    </row>
    <row r="97" spans="1:74" ht="10.199999999999999" x14ac:dyDescent="0.2">
      <c r="A97" s="30"/>
      <c r="B97" s="72"/>
      <c r="C97" s="49"/>
      <c r="D97" s="49"/>
      <c r="E97" s="32"/>
      <c r="F97" s="30"/>
      <c r="G97" s="32"/>
      <c r="H97" s="47"/>
      <c r="I97" s="47"/>
      <c r="J97" s="212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36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8"/>
      <c r="BP97" s="36"/>
      <c r="BQ97" s="32"/>
      <c r="BR97" s="49"/>
      <c r="BS97" s="68"/>
      <c r="BT97" s="32"/>
    </row>
    <row r="98" spans="1:74" ht="6" customHeight="1" x14ac:dyDescent="0.2">
      <c r="A98" s="30"/>
      <c r="B98" s="72"/>
      <c r="C98" s="49"/>
      <c r="D98" s="49"/>
      <c r="E98" s="32"/>
      <c r="F98" s="30"/>
      <c r="G98" s="32"/>
      <c r="H98" s="47"/>
      <c r="I98" s="47"/>
      <c r="J98" s="212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36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8"/>
      <c r="BP98" s="36"/>
      <c r="BQ98" s="32"/>
      <c r="BR98" s="49"/>
      <c r="BS98" s="68"/>
      <c r="BT98" s="32"/>
    </row>
    <row r="99" spans="1:74" ht="10.199999999999999" x14ac:dyDescent="0.2">
      <c r="A99" s="30"/>
      <c r="B99" s="211" t="s">
        <v>475</v>
      </c>
      <c r="C99" s="49" t="s">
        <v>168</v>
      </c>
      <c r="D99" s="49" t="s">
        <v>456</v>
      </c>
      <c r="E99" s="32" t="s">
        <v>409</v>
      </c>
      <c r="F99" s="30"/>
      <c r="G99" s="32" t="s">
        <v>383</v>
      </c>
      <c r="H99" s="47" t="s">
        <v>256</v>
      </c>
      <c r="I99" s="47" t="s">
        <v>323</v>
      </c>
      <c r="J99" s="212">
        <v>0.2</v>
      </c>
      <c r="K99" s="47" t="s">
        <v>348</v>
      </c>
      <c r="L99" s="47">
        <v>500</v>
      </c>
      <c r="M99" s="47">
        <v>30</v>
      </c>
      <c r="N99" s="47">
        <v>62</v>
      </c>
      <c r="O99" s="47" t="s">
        <v>318</v>
      </c>
      <c r="P99" s="47" t="s">
        <v>46</v>
      </c>
      <c r="Q99" s="47" t="s">
        <v>227</v>
      </c>
      <c r="R99" s="47" t="s">
        <v>227</v>
      </c>
      <c r="S99" s="47" t="s">
        <v>227</v>
      </c>
      <c r="T99" s="47" t="s">
        <v>234</v>
      </c>
      <c r="U99" s="47" t="s">
        <v>229</v>
      </c>
      <c r="V99" s="47" t="s">
        <v>224</v>
      </c>
      <c r="W99" s="47" t="s">
        <v>184</v>
      </c>
      <c r="X99" s="47" t="s">
        <v>186</v>
      </c>
      <c r="Y99" s="47" t="s">
        <v>171</v>
      </c>
      <c r="Z99" s="47" t="s">
        <v>203</v>
      </c>
      <c r="AA99" s="47" t="s">
        <v>229</v>
      </c>
      <c r="AB99" s="47" t="s">
        <v>46</v>
      </c>
      <c r="AC99" s="47" t="s">
        <v>381</v>
      </c>
      <c r="AD99" s="47" t="s">
        <v>214</v>
      </c>
      <c r="AE99" s="47" t="s">
        <v>258</v>
      </c>
      <c r="AF99" s="47" t="s">
        <v>229</v>
      </c>
      <c r="AG99" s="47" t="s">
        <v>58</v>
      </c>
      <c r="AH99" s="47" t="s">
        <v>290</v>
      </c>
      <c r="AI99" s="47" t="s">
        <v>291</v>
      </c>
      <c r="AJ99" s="47" t="s">
        <v>53</v>
      </c>
      <c r="AK99" s="47" t="s">
        <v>54</v>
      </c>
      <c r="AL99" s="36"/>
      <c r="AM99" s="2">
        <v>78.369063408144001</v>
      </c>
      <c r="AN99" s="2">
        <v>79.508726304577195</v>
      </c>
      <c r="AO99" s="2">
        <v>62.794336042096504</v>
      </c>
      <c r="AP99" s="2">
        <v>88.491553521925397</v>
      </c>
      <c r="AQ99" s="2">
        <v>56.351269106711101</v>
      </c>
      <c r="AR99" s="2">
        <v>80.620436022358504</v>
      </c>
      <c r="AS99" s="2">
        <v>42.539755482827402</v>
      </c>
      <c r="AT99" s="2">
        <v>65.426215756323998</v>
      </c>
      <c r="AU99" s="2">
        <v>25.6252262823043</v>
      </c>
      <c r="AV99" s="2">
        <v>66.235937180057604</v>
      </c>
      <c r="AW99" s="2">
        <v>20.6798862564948</v>
      </c>
      <c r="AX99" s="2">
        <v>47.929583949427403</v>
      </c>
      <c r="AY99" s="2">
        <v>15.284608971688</v>
      </c>
      <c r="AZ99" s="2">
        <v>56.598332743490801</v>
      </c>
      <c r="BA99" s="2">
        <v>20.234238747627501</v>
      </c>
      <c r="BB99" s="2">
        <v>41.730469734438003</v>
      </c>
      <c r="BC99" s="2">
        <v>23.750019688759998</v>
      </c>
      <c r="BD99" s="2">
        <v>56.3595186048938</v>
      </c>
      <c r="BE99" s="2">
        <v>24.368327202335401</v>
      </c>
      <c r="BF99" s="2">
        <v>58.844514046945797</v>
      </c>
      <c r="BG99" s="2"/>
      <c r="BH99" s="2"/>
      <c r="BI99" s="2"/>
      <c r="BJ99" s="2"/>
      <c r="BK99" s="2"/>
      <c r="BL99" s="2"/>
      <c r="BM99" s="2">
        <v>20.136411497669801</v>
      </c>
      <c r="BN99" s="2">
        <v>54.957217308782703</v>
      </c>
      <c r="BO99" s="8">
        <v>292</v>
      </c>
      <c r="BP99" s="36"/>
      <c r="BQ99" s="32"/>
      <c r="BR99" s="49"/>
      <c r="BS99" s="68" t="s">
        <v>517</v>
      </c>
      <c r="BT99" s="32" t="s">
        <v>516</v>
      </c>
      <c r="BU99" s="15" t="s">
        <v>515</v>
      </c>
      <c r="BV99" s="15" t="s">
        <v>514</v>
      </c>
    </row>
    <row r="100" spans="1:74" ht="10.199999999999999" x14ac:dyDescent="0.2">
      <c r="A100" s="30"/>
      <c r="B100" s="72" t="s">
        <v>468</v>
      </c>
      <c r="C100" s="49"/>
      <c r="D100" s="49"/>
      <c r="E100" s="32"/>
      <c r="F100" s="30"/>
      <c r="G100" s="32"/>
      <c r="H100" s="47"/>
      <c r="I100" s="47"/>
      <c r="J100" s="212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36"/>
      <c r="AM100" s="2">
        <v>81.485355623306702</v>
      </c>
      <c r="AN100" s="2">
        <v>380.12310249574699</v>
      </c>
      <c r="AO100" s="2">
        <v>65.081061240165397</v>
      </c>
      <c r="AP100" s="2">
        <v>93.446839240289506</v>
      </c>
      <c r="AQ100" s="2">
        <v>63.2874975512104</v>
      </c>
      <c r="AR100" s="2">
        <v>86.3849396244172</v>
      </c>
      <c r="AS100" s="2">
        <v>42.723261310208201</v>
      </c>
      <c r="AT100" s="2">
        <v>82.927828634938805</v>
      </c>
      <c r="AU100" s="2">
        <v>25.995306599524699</v>
      </c>
      <c r="AV100" s="2">
        <v>56.296709983579497</v>
      </c>
      <c r="AW100" s="2">
        <v>19.2338827194706</v>
      </c>
      <c r="AX100" s="2">
        <v>43.391553878784102</v>
      </c>
      <c r="AY100" s="2">
        <v>15.917078479643701</v>
      </c>
      <c r="AZ100" s="2">
        <v>52.402404169882402</v>
      </c>
      <c r="BA100" s="2">
        <v>19.340169852779699</v>
      </c>
      <c r="BB100" s="2">
        <v>67.7422935731949</v>
      </c>
      <c r="BC100" s="2">
        <v>9.9032848458136193</v>
      </c>
      <c r="BD100" s="2">
        <v>52.231489119991103</v>
      </c>
      <c r="BE100" s="2"/>
      <c r="BF100" s="2"/>
      <c r="BG100" s="2"/>
      <c r="BH100" s="2"/>
      <c r="BI100" s="2"/>
      <c r="BJ100" s="2"/>
      <c r="BK100" s="2"/>
      <c r="BL100" s="2"/>
      <c r="BM100" s="2">
        <v>8.9107612986718401</v>
      </c>
      <c r="BN100" s="2">
        <v>53.104961118390399</v>
      </c>
      <c r="BO100" s="8">
        <v>239</v>
      </c>
      <c r="BP100" s="36"/>
      <c r="BQ100" s="32"/>
      <c r="BR100" s="49"/>
      <c r="BS100" s="68" t="s">
        <v>513</v>
      </c>
      <c r="BT100" s="32" t="s">
        <v>512</v>
      </c>
      <c r="BU100" s="15" t="s">
        <v>511</v>
      </c>
      <c r="BV100" s="15" t="s">
        <v>510</v>
      </c>
    </row>
    <row r="101" spans="1:74" ht="10.199999999999999" x14ac:dyDescent="0.2">
      <c r="A101" s="30"/>
      <c r="B101" s="72" t="s">
        <v>469</v>
      </c>
      <c r="C101" s="49"/>
      <c r="D101" s="49"/>
      <c r="E101" s="32"/>
      <c r="F101" s="30"/>
      <c r="G101" s="32"/>
      <c r="H101" s="47"/>
      <c r="I101" s="47"/>
      <c r="J101" s="212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36"/>
      <c r="AM101" s="2">
        <v>82.630533526020599</v>
      </c>
      <c r="AN101" s="2">
        <v>99.2364319832094</v>
      </c>
      <c r="AO101" s="2">
        <v>69.774848845697207</v>
      </c>
      <c r="AP101" s="2">
        <v>109.613445405037</v>
      </c>
      <c r="AQ101" s="2">
        <v>62.041971298956099</v>
      </c>
      <c r="AR101" s="2">
        <v>73.444357102916996</v>
      </c>
      <c r="AS101" s="2">
        <v>46.853078257653003</v>
      </c>
      <c r="AT101" s="2">
        <v>71.289769695651103</v>
      </c>
      <c r="AU101" s="2">
        <v>26.6922387615326</v>
      </c>
      <c r="AV101" s="2">
        <v>47.646028395621997</v>
      </c>
      <c r="AW101" s="2">
        <v>19.494166420351998</v>
      </c>
      <c r="AX101" s="2">
        <v>42.1572751691264</v>
      </c>
      <c r="AY101" s="2">
        <v>16.8601393699646</v>
      </c>
      <c r="AZ101" s="2">
        <v>63.510268488237898</v>
      </c>
      <c r="BA101" s="2">
        <v>13.1936669118942</v>
      </c>
      <c r="BB101" s="2">
        <v>39.176100884714401</v>
      </c>
      <c r="BC101" s="2">
        <v>9.17174629242189</v>
      </c>
      <c r="BD101" s="2">
        <v>34.399159585275903</v>
      </c>
      <c r="BE101" s="2">
        <v>7.8835074824671496</v>
      </c>
      <c r="BF101" s="2">
        <v>35.848035381686302</v>
      </c>
      <c r="BG101" s="2">
        <v>6.9899065629128403</v>
      </c>
      <c r="BH101" s="2">
        <v>35.619766481460999</v>
      </c>
      <c r="BI101" s="2"/>
      <c r="BJ101" s="2"/>
      <c r="BK101" s="2"/>
      <c r="BL101" s="2"/>
      <c r="BM101" s="2">
        <v>7.1108384074703297</v>
      </c>
      <c r="BN101" s="2">
        <v>35.739500537995298</v>
      </c>
      <c r="BO101" s="8">
        <v>324</v>
      </c>
      <c r="BP101" s="36"/>
      <c r="BQ101" s="32"/>
      <c r="BR101" s="49"/>
      <c r="BS101" s="68" t="s">
        <v>509</v>
      </c>
      <c r="BT101" s="32" t="s">
        <v>508</v>
      </c>
      <c r="BU101" s="15" t="s">
        <v>507</v>
      </c>
      <c r="BV101" s="15" t="s">
        <v>506</v>
      </c>
    </row>
    <row r="102" spans="1:74" ht="10.199999999999999" x14ac:dyDescent="0.2">
      <c r="A102" s="30"/>
      <c r="B102" s="72"/>
      <c r="C102" s="49"/>
      <c r="D102" s="49"/>
      <c r="E102" s="32"/>
      <c r="F102" s="30"/>
      <c r="G102" s="32"/>
      <c r="H102" s="47"/>
      <c r="I102" s="47"/>
      <c r="J102" s="212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36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8"/>
      <c r="BP102" s="36"/>
      <c r="BQ102" s="32"/>
      <c r="BR102" s="49"/>
      <c r="BS102" s="68"/>
      <c r="BT102" s="32"/>
    </row>
    <row r="103" spans="1:74" ht="6" customHeight="1" x14ac:dyDescent="0.2">
      <c r="A103" s="30"/>
      <c r="B103" s="72"/>
      <c r="C103" s="49"/>
      <c r="D103" s="49"/>
      <c r="E103" s="32"/>
      <c r="F103" s="30"/>
      <c r="G103" s="32"/>
      <c r="H103" s="47"/>
      <c r="I103" s="47"/>
      <c r="J103" s="212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36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8"/>
      <c r="BP103" s="36"/>
      <c r="BQ103" s="32"/>
      <c r="BR103" s="49"/>
      <c r="BS103" s="68"/>
      <c r="BT103" s="32"/>
    </row>
    <row r="104" spans="1:74" ht="10.199999999999999" x14ac:dyDescent="0.2">
      <c r="A104" s="30"/>
      <c r="B104" s="72" t="s">
        <v>476</v>
      </c>
      <c r="C104" s="49" t="s">
        <v>168</v>
      </c>
      <c r="D104" s="49" t="s">
        <v>456</v>
      </c>
      <c r="E104" s="32" t="s">
        <v>409</v>
      </c>
      <c r="F104" s="30"/>
      <c r="G104" s="32" t="s">
        <v>383</v>
      </c>
      <c r="H104" s="47" t="s">
        <v>256</v>
      </c>
      <c r="I104" s="47" t="s">
        <v>323</v>
      </c>
      <c r="J104" s="212">
        <v>0.2</v>
      </c>
      <c r="K104" s="47" t="s">
        <v>348</v>
      </c>
      <c r="L104" s="47">
        <v>500</v>
      </c>
      <c r="M104" s="47">
        <v>60</v>
      </c>
      <c r="N104" s="47">
        <v>62</v>
      </c>
      <c r="O104" s="47" t="s">
        <v>318</v>
      </c>
      <c r="P104" s="47" t="s">
        <v>46</v>
      </c>
      <c r="Q104" s="47" t="s">
        <v>199</v>
      </c>
      <c r="R104" s="47" t="s">
        <v>293</v>
      </c>
      <c r="S104" s="47" t="s">
        <v>294</v>
      </c>
      <c r="T104" s="47" t="s">
        <v>200</v>
      </c>
      <c r="U104" s="47" t="s">
        <v>229</v>
      </c>
      <c r="V104" s="47" t="s">
        <v>224</v>
      </c>
      <c r="W104" s="47" t="s">
        <v>197</v>
      </c>
      <c r="X104" s="47" t="s">
        <v>202</v>
      </c>
      <c r="Y104" s="47" t="s">
        <v>199</v>
      </c>
      <c r="Z104" s="47" t="s">
        <v>244</v>
      </c>
      <c r="AA104" s="47" t="s">
        <v>229</v>
      </c>
      <c r="AB104" s="47" t="s">
        <v>46</v>
      </c>
      <c r="AC104" s="47" t="s">
        <v>381</v>
      </c>
      <c r="AD104" s="47" t="s">
        <v>214</v>
      </c>
      <c r="AE104" s="47" t="s">
        <v>258</v>
      </c>
      <c r="AF104" s="47" t="s">
        <v>236</v>
      </c>
      <c r="AG104" s="47" t="s">
        <v>58</v>
      </c>
      <c r="AH104" s="47" t="s">
        <v>290</v>
      </c>
      <c r="AI104" s="47" t="s">
        <v>291</v>
      </c>
      <c r="AJ104" s="47" t="s">
        <v>53</v>
      </c>
      <c r="AK104" s="47" t="s">
        <v>54</v>
      </c>
      <c r="AL104" s="36"/>
      <c r="AM104" s="2">
        <v>55.003537701022204</v>
      </c>
      <c r="AN104" s="2">
        <v>116.96017542193</v>
      </c>
      <c r="AO104" s="2">
        <v>43.798909648772202</v>
      </c>
      <c r="AP104" s="2">
        <v>102.302309343891</v>
      </c>
      <c r="AQ104" s="2">
        <v>40.180515596943501</v>
      </c>
      <c r="AR104" s="2">
        <v>108.19240422402601</v>
      </c>
      <c r="AS104" s="2">
        <v>33.014703596791897</v>
      </c>
      <c r="AT104" s="2">
        <v>92.300161300166906</v>
      </c>
      <c r="AU104" s="2">
        <v>29.042216731655898</v>
      </c>
      <c r="AV104" s="2">
        <v>53.342118294008301</v>
      </c>
      <c r="AW104" s="2">
        <v>20.146497080402899</v>
      </c>
      <c r="AX104" s="2">
        <v>55.649953780635698</v>
      </c>
      <c r="AY104" s="2">
        <v>19.787784084197</v>
      </c>
      <c r="AZ104" s="2">
        <v>54.953409994802101</v>
      </c>
      <c r="BA104" s="2">
        <v>11.408666626099601</v>
      </c>
      <c r="BB104" s="2">
        <v>46.759090423583899</v>
      </c>
      <c r="BC104" s="2">
        <v>7.7315360423057298</v>
      </c>
      <c r="BD104" s="2">
        <v>44.766697052986302</v>
      </c>
      <c r="BE104" s="2">
        <v>6.4051551741938404</v>
      </c>
      <c r="BF104" s="2">
        <v>42.329014070572299</v>
      </c>
      <c r="BG104" s="2"/>
      <c r="BH104" s="2"/>
      <c r="BI104" s="2"/>
      <c r="BJ104" s="2"/>
      <c r="BK104" s="2"/>
      <c r="BL104" s="2"/>
      <c r="BM104" s="2">
        <v>6.4754236667386902</v>
      </c>
      <c r="BN104" s="2">
        <v>43.205578219506002</v>
      </c>
      <c r="BO104" s="8">
        <v>275</v>
      </c>
      <c r="BP104" s="36"/>
      <c r="BQ104" s="32"/>
      <c r="BR104" s="49"/>
      <c r="BS104" s="68" t="s">
        <v>529</v>
      </c>
      <c r="BT104" s="32" t="s">
        <v>528</v>
      </c>
      <c r="BU104" s="15" t="s">
        <v>527</v>
      </c>
      <c r="BV104" s="15" t="s">
        <v>526</v>
      </c>
    </row>
    <row r="105" spans="1:74" ht="10.199999999999999" x14ac:dyDescent="0.2">
      <c r="A105" s="30"/>
      <c r="B105" s="72" t="s">
        <v>470</v>
      </c>
      <c r="C105" s="49"/>
      <c r="D105" s="49"/>
      <c r="E105" s="32"/>
      <c r="F105" s="30"/>
      <c r="G105" s="32"/>
      <c r="H105" s="47"/>
      <c r="I105" s="47"/>
      <c r="J105" s="212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36"/>
      <c r="AM105" s="2">
        <v>56.114147863080397</v>
      </c>
      <c r="AN105" s="2">
        <v>88.121077998991893</v>
      </c>
      <c r="AO105" s="2">
        <v>42.739713853405298</v>
      </c>
      <c r="AP105" s="2">
        <v>52.249265732303698</v>
      </c>
      <c r="AQ105" s="2">
        <v>40.086289436586398</v>
      </c>
      <c r="AR105" s="2">
        <v>52.335931347262402</v>
      </c>
      <c r="AS105" s="2">
        <v>31.7972131236906</v>
      </c>
      <c r="AT105" s="2">
        <v>48.090204546528398</v>
      </c>
      <c r="AU105" s="2">
        <v>24.306345262835102</v>
      </c>
      <c r="AV105" s="2">
        <v>56.119485793575102</v>
      </c>
      <c r="AW105" s="2">
        <v>20.451828064457001</v>
      </c>
      <c r="AX105" s="2">
        <v>37.997784276162399</v>
      </c>
      <c r="AY105" s="2">
        <v>12.8257072971713</v>
      </c>
      <c r="AZ105" s="2">
        <v>44.023986016550303</v>
      </c>
      <c r="BA105" s="2">
        <v>8.5801820908823299</v>
      </c>
      <c r="BB105" s="2">
        <v>43.602405794205197</v>
      </c>
      <c r="BC105" s="2">
        <v>7.4528080109627002</v>
      </c>
      <c r="BD105" s="2">
        <v>40.0687644097112</v>
      </c>
      <c r="BE105" s="2"/>
      <c r="BF105" s="2"/>
      <c r="BG105" s="2"/>
      <c r="BH105" s="2"/>
      <c r="BI105" s="2"/>
      <c r="BJ105" s="2"/>
      <c r="BK105" s="2"/>
      <c r="BL105" s="2"/>
      <c r="BM105" s="2">
        <v>7.7023740968396499</v>
      </c>
      <c r="BN105" s="2">
        <v>41.197537022252199</v>
      </c>
      <c r="BO105" s="8">
        <v>212</v>
      </c>
      <c r="BP105" s="36"/>
      <c r="BQ105" s="32"/>
      <c r="BR105" s="49"/>
      <c r="BS105" s="68" t="s">
        <v>525</v>
      </c>
      <c r="BT105" s="32" t="s">
        <v>524</v>
      </c>
      <c r="BU105" s="15" t="s">
        <v>523</v>
      </c>
      <c r="BV105" s="15" t="s">
        <v>522</v>
      </c>
    </row>
    <row r="106" spans="1:74" ht="10.199999999999999" x14ac:dyDescent="0.2">
      <c r="A106" s="30"/>
      <c r="B106" s="72" t="s">
        <v>471</v>
      </c>
      <c r="C106" s="49"/>
      <c r="D106" s="49"/>
      <c r="E106" s="32"/>
      <c r="F106" s="30"/>
      <c r="G106" s="32"/>
      <c r="H106" s="47"/>
      <c r="I106" s="47"/>
      <c r="J106" s="212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36"/>
      <c r="AM106" s="2">
        <v>53.853184669248499</v>
      </c>
      <c r="AN106" s="2">
        <v>199.28788535825601</v>
      </c>
      <c r="AO106" s="2">
        <v>41.721123356972903</v>
      </c>
      <c r="AP106" s="2">
        <v>50.204644233949701</v>
      </c>
      <c r="AQ106" s="2">
        <v>38.551122542350498</v>
      </c>
      <c r="AR106" s="2">
        <v>61.590537040464298</v>
      </c>
      <c r="AS106" s="2">
        <v>29.6532554934101</v>
      </c>
      <c r="AT106" s="2">
        <v>44.433515364123899</v>
      </c>
      <c r="AU106" s="2">
        <v>22.675351173646899</v>
      </c>
      <c r="AV106" s="2">
        <v>52.920011397330903</v>
      </c>
      <c r="AW106" s="2">
        <v>15.8776321411132</v>
      </c>
      <c r="AX106" s="2">
        <v>33.137912504134597</v>
      </c>
      <c r="AY106" s="2">
        <v>13.744746761937201</v>
      </c>
      <c r="AZ106" s="2">
        <v>28.890420483004601</v>
      </c>
      <c r="BA106" s="2">
        <v>7.84685496361024</v>
      </c>
      <c r="BB106" s="2">
        <v>22.5440352039952</v>
      </c>
      <c r="BC106" s="2">
        <v>7.1539997516139797</v>
      </c>
      <c r="BD106" s="2">
        <v>22.095090250815101</v>
      </c>
      <c r="BE106" s="2">
        <v>5.61220135996418</v>
      </c>
      <c r="BF106" s="2">
        <v>23.2877994045134</v>
      </c>
      <c r="BG106" s="2"/>
      <c r="BH106" s="2"/>
      <c r="BI106" s="2"/>
      <c r="BJ106" s="2"/>
      <c r="BK106" s="2"/>
      <c r="BL106" s="2"/>
      <c r="BM106" s="2">
        <v>5.1556404021478404</v>
      </c>
      <c r="BN106" s="2">
        <v>23.536900428033601</v>
      </c>
      <c r="BO106" s="8">
        <v>289</v>
      </c>
      <c r="BP106" s="36"/>
      <c r="BQ106" s="32"/>
      <c r="BR106" s="49"/>
      <c r="BS106" s="68" t="s">
        <v>521</v>
      </c>
      <c r="BT106" s="32" t="s">
        <v>520</v>
      </c>
      <c r="BU106" s="15" t="s">
        <v>519</v>
      </c>
      <c r="BV106" s="15" t="s">
        <v>518</v>
      </c>
    </row>
    <row r="107" spans="1:74" ht="10.199999999999999" x14ac:dyDescent="0.2">
      <c r="A107" s="30"/>
      <c r="B107" s="72"/>
      <c r="C107" s="49"/>
      <c r="D107" s="49"/>
      <c r="E107" s="32"/>
      <c r="F107" s="30"/>
      <c r="G107" s="32"/>
      <c r="H107" s="47"/>
      <c r="I107" s="47"/>
      <c r="J107" s="212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36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8"/>
      <c r="BP107" s="36"/>
      <c r="BQ107" s="32"/>
      <c r="BR107" s="49"/>
      <c r="BS107" s="68"/>
      <c r="BT107" s="32"/>
    </row>
    <row r="108" spans="1:74" ht="6" customHeight="1" x14ac:dyDescent="0.2">
      <c r="A108" s="30"/>
      <c r="B108" s="72"/>
      <c r="C108" s="49"/>
      <c r="D108" s="49"/>
      <c r="E108" s="32"/>
      <c r="F108" s="30"/>
      <c r="G108" s="32"/>
      <c r="H108" s="47"/>
      <c r="I108" s="47"/>
      <c r="J108" s="212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36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8"/>
      <c r="BP108" s="36"/>
      <c r="BQ108" s="32"/>
      <c r="BR108" s="49"/>
      <c r="BS108" s="68"/>
      <c r="BT108" s="32"/>
    </row>
    <row r="109" spans="1:74" ht="10.199999999999999" x14ac:dyDescent="0.2">
      <c r="A109" s="30"/>
      <c r="B109" s="72" t="s">
        <v>477</v>
      </c>
      <c r="C109" s="49" t="s">
        <v>168</v>
      </c>
      <c r="D109" s="49" t="s">
        <v>455</v>
      </c>
      <c r="E109" s="32" t="s">
        <v>409</v>
      </c>
      <c r="F109" s="30"/>
      <c r="G109" s="32" t="s">
        <v>383</v>
      </c>
      <c r="H109" s="47" t="s">
        <v>256</v>
      </c>
      <c r="I109" s="47" t="s">
        <v>117</v>
      </c>
      <c r="J109" s="212">
        <v>0.2</v>
      </c>
      <c r="K109" s="47" t="s">
        <v>348</v>
      </c>
      <c r="L109" s="47">
        <v>500</v>
      </c>
      <c r="M109" s="47">
        <v>60</v>
      </c>
      <c r="N109" s="47">
        <v>62</v>
      </c>
      <c r="O109" s="47" t="s">
        <v>318</v>
      </c>
      <c r="P109" s="47" t="s">
        <v>46</v>
      </c>
      <c r="Q109" s="47" t="s">
        <v>199</v>
      </c>
      <c r="R109" s="47" t="s">
        <v>293</v>
      </c>
      <c r="S109" s="47" t="s">
        <v>294</v>
      </c>
      <c r="T109" s="47" t="s">
        <v>200</v>
      </c>
      <c r="U109" s="47" t="s">
        <v>229</v>
      </c>
      <c r="V109" s="47" t="s">
        <v>224</v>
      </c>
      <c r="W109" s="47" t="s">
        <v>197</v>
      </c>
      <c r="X109" s="47" t="s">
        <v>202</v>
      </c>
      <c r="Y109" s="47" t="s">
        <v>199</v>
      </c>
      <c r="Z109" s="47" t="s">
        <v>244</v>
      </c>
      <c r="AA109" s="47" t="s">
        <v>229</v>
      </c>
      <c r="AB109" s="47" t="s">
        <v>46</v>
      </c>
      <c r="AC109" s="47" t="s">
        <v>381</v>
      </c>
      <c r="AD109" s="47" t="s">
        <v>214</v>
      </c>
      <c r="AE109" s="47" t="s">
        <v>258</v>
      </c>
      <c r="AF109" s="47" t="s">
        <v>236</v>
      </c>
      <c r="AG109" s="47" t="s">
        <v>58</v>
      </c>
      <c r="AH109" s="47" t="s">
        <v>290</v>
      </c>
      <c r="AI109" s="47" t="s">
        <v>291</v>
      </c>
      <c r="AJ109" s="47" t="s">
        <v>53</v>
      </c>
      <c r="AK109" s="47" t="s">
        <v>54</v>
      </c>
      <c r="AL109" s="36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8"/>
      <c r="BP109" s="36"/>
      <c r="BQ109" s="32"/>
      <c r="BR109" s="49"/>
      <c r="BS109" s="68"/>
      <c r="BT109" s="32"/>
    </row>
    <row r="110" spans="1:74" ht="10.199999999999999" x14ac:dyDescent="0.2">
      <c r="A110" s="30"/>
      <c r="B110" s="72" t="s">
        <v>472</v>
      </c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8"/>
      <c r="BP110" s="36"/>
      <c r="BQ110" s="32"/>
      <c r="BR110" s="49"/>
      <c r="BS110" s="68"/>
      <c r="BT110" s="32"/>
    </row>
    <row r="111" spans="1:74" ht="10.199999999999999" x14ac:dyDescent="0.2">
      <c r="A111" s="30"/>
      <c r="B111" s="72" t="s">
        <v>473</v>
      </c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74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ht="10.199999999999999" x14ac:dyDescent="0.2">
      <c r="A225" s="30"/>
      <c r="B225" s="32"/>
      <c r="C225" s="49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  <row r="1025" spans="1:72" x14ac:dyDescent="0.25">
      <c r="A1025" s="30"/>
      <c r="B1025" s="32"/>
      <c r="C1025" s="49"/>
      <c r="D1025" s="49"/>
      <c r="E1025" s="32"/>
      <c r="F1025" s="6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6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8"/>
      <c r="BP1025" s="36"/>
      <c r="BQ1025" s="32"/>
      <c r="BR1025" s="49"/>
      <c r="BS1025" s="68"/>
      <c r="BT1025" s="32"/>
    </row>
  </sheetData>
  <mergeCells count="37">
    <mergeCell ref="AU5:AV5"/>
    <mergeCell ref="AM4:BO4"/>
    <mergeCell ref="AK5:AK6"/>
    <mergeCell ref="G5:G6"/>
    <mergeCell ref="BQ5:BQ6"/>
    <mergeCell ref="AO5:AP5"/>
    <mergeCell ref="AM5:AN5"/>
    <mergeCell ref="AS5:AT5"/>
    <mergeCell ref="AQ5:AR5"/>
    <mergeCell ref="AY5:AZ5"/>
    <mergeCell ref="BA5:BB5"/>
    <mergeCell ref="AW5:AX5"/>
    <mergeCell ref="H5:H6"/>
    <mergeCell ref="N5:N6"/>
    <mergeCell ref="BR5:BR6"/>
    <mergeCell ref="BS5:BS6"/>
    <mergeCell ref="BC5:BD5"/>
    <mergeCell ref="BE5:BF5"/>
    <mergeCell ref="BG5:BH5"/>
    <mergeCell ref="BM5:BO5"/>
    <mergeCell ref="BI5:BJ5"/>
    <mergeCell ref="BK5:BL5"/>
    <mergeCell ref="D5:D6"/>
    <mergeCell ref="B5:B6"/>
    <mergeCell ref="C5:C6"/>
    <mergeCell ref="E5:E6"/>
    <mergeCell ref="AJ5:AJ6"/>
    <mergeCell ref="J5:J6"/>
    <mergeCell ref="I5:I6"/>
    <mergeCell ref="O5:O6"/>
    <mergeCell ref="V5:AA5"/>
    <mergeCell ref="P5:U5"/>
    <mergeCell ref="M5:M6"/>
    <mergeCell ref="AG5:AI5"/>
    <mergeCell ref="AB5:AF5"/>
    <mergeCell ref="L5:L6"/>
    <mergeCell ref="K5:K6"/>
  </mergeCells>
  <conditionalFormatting sqref="AM88:BO88">
    <cfRule type="cellIs" dxfId="11" priority="2" operator="greaterThan">
      <formula>500</formula>
    </cfRule>
    <cfRule type="cellIs" dxfId="10" priority="3" operator="between">
      <formula>150</formula>
      <formula>65</formula>
    </cfRule>
    <cfRule type="cellIs" dxfId="9" priority="4" operator="between">
      <formula>65</formula>
      <formula>40</formula>
    </cfRule>
    <cfRule type="cellIs" dxfId="8" priority="5" operator="between">
      <formula>0.0001</formula>
      <formula>40</formula>
    </cfRule>
  </conditionalFormatting>
  <conditionalFormatting sqref="AM9:BN193">
    <cfRule type="cellIs" dxfId="7" priority="6" operator="greaterThan">
      <formula>500</formula>
    </cfRule>
    <cfRule type="cellIs" dxfId="6" priority="7" operator="between">
      <formula>150</formula>
      <formula>65</formula>
    </cfRule>
    <cfRule type="cellIs" dxfId="5" priority="8" operator="between">
      <formula>65</formula>
      <formula>40</formula>
    </cfRule>
    <cfRule type="cellIs" dxfId="4" priority="9" operator="between">
      <formula>0.0001</formula>
      <formula>40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010"/>
  <sheetViews>
    <sheetView zoomScaleNormal="10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47" sqref="N47"/>
    </sheetView>
  </sheetViews>
  <sheetFormatPr defaultColWidth="14.44140625" defaultRowHeight="13.8" x14ac:dyDescent="0.25"/>
  <cols>
    <col min="1" max="1" width="0.88671875" style="44" customWidth="1"/>
    <col min="2" max="2" width="9.77734375" style="15" customWidth="1"/>
    <col min="3" max="3" width="6" style="15" bestFit="1" customWidth="1"/>
    <col min="4" max="4" width="3.77734375" style="15" bestFit="1" customWidth="1"/>
    <col min="5" max="5" width="7.21875" style="15" customWidth="1"/>
    <col min="6" max="6" width="0.33203125" style="7" customWidth="1"/>
    <col min="7" max="7" width="10" style="15" bestFit="1" customWidth="1"/>
    <col min="8" max="8" width="5.88671875" style="15" bestFit="1" customWidth="1"/>
    <col min="9" max="9" width="8.88671875" style="15" bestFit="1" customWidth="1"/>
    <col min="10" max="10" width="6.77734375" style="15" bestFit="1" customWidth="1"/>
    <col min="11" max="11" width="9.21875" style="15" bestFit="1" customWidth="1"/>
    <col min="12" max="12" width="7.109375" style="15" bestFit="1" customWidth="1"/>
    <col min="13" max="13" width="7.21875" style="15" bestFit="1" customWidth="1"/>
    <col min="14" max="14" width="5.77734375" style="15" bestFit="1" customWidth="1"/>
    <col min="15" max="15" width="8.109375" style="15" bestFit="1" customWidth="1"/>
    <col min="16" max="16" width="6.109375" style="15" bestFit="1" customWidth="1"/>
    <col min="17" max="17" width="7.33203125" style="15" bestFit="1" customWidth="1"/>
    <col min="18" max="18" width="8.21875" style="15" bestFit="1" customWidth="1"/>
    <col min="19" max="19" width="10.21875" style="15" bestFit="1" customWidth="1"/>
    <col min="20" max="20" width="6.109375" style="15" bestFit="1" customWidth="1"/>
    <col min="21" max="21" width="8.21875" style="15" bestFit="1" customWidth="1"/>
    <col min="22" max="22" width="7.21875" style="15" bestFit="1" customWidth="1"/>
    <col min="23" max="23" width="14.44140625" style="15" bestFit="1" customWidth="1"/>
    <col min="24" max="24" width="6.109375" style="15" bestFit="1" customWidth="1"/>
    <col min="25" max="25" width="8.21875" style="15" bestFit="1" customWidth="1"/>
    <col min="26" max="26" width="7.33203125" style="15" bestFit="1" customWidth="1"/>
    <col min="27" max="27" width="9.21875" style="15" bestFit="1" customWidth="1"/>
    <col min="28" max="28" width="11.21875" style="15" bestFit="1" customWidth="1"/>
    <col min="29" max="29" width="10.6640625" style="15" bestFit="1" customWidth="1"/>
    <col min="30" max="30" width="4.33203125" style="15" bestFit="1" customWidth="1"/>
    <col min="31" max="31" width="1" style="15" customWidth="1"/>
    <col min="32" max="32" width="4.109375" style="15" bestFit="1" customWidth="1"/>
    <col min="33" max="33" width="4.88671875" style="15" bestFit="1" customWidth="1"/>
    <col min="34" max="34" width="4.109375" style="15" bestFit="1" customWidth="1"/>
    <col min="35" max="35" width="6.5546875" style="15" bestFit="1" customWidth="1"/>
    <col min="36" max="36" width="3.21875" style="15" bestFit="1" customWidth="1"/>
    <col min="37" max="37" width="6.5546875" style="15" bestFit="1" customWidth="1"/>
    <col min="38" max="38" width="3.21875" style="15" bestFit="1" customWidth="1"/>
    <col min="39" max="39" width="10.6640625" style="15" bestFit="1" customWidth="1"/>
    <col min="40" max="40" width="3.21875" style="15" bestFit="1" customWidth="1"/>
    <col min="41" max="41" width="8.21875" style="15" bestFit="1" customWidth="1"/>
    <col min="42" max="42" width="3.21875" style="15" bestFit="1" customWidth="1"/>
    <col min="43" max="43" width="8.21875" style="15" bestFit="1" customWidth="1"/>
    <col min="44" max="44" width="2.44140625" style="15" bestFit="1" customWidth="1"/>
    <col min="45" max="45" width="4.109375" style="15" bestFit="1" customWidth="1"/>
    <col min="46" max="46" width="2.44140625" style="15" bestFit="1" customWidth="1"/>
    <col min="47" max="47" width="2.77734375" style="15" bestFit="1" customWidth="1"/>
    <col min="48" max="48" width="2.44140625" style="15" bestFit="1" customWidth="1"/>
    <col min="49" max="49" width="2.77734375" style="15" bestFit="1" customWidth="1"/>
    <col min="50" max="50" width="1.77734375" style="15" bestFit="1" customWidth="1"/>
    <col min="51" max="51" width="2.77734375" style="15" bestFit="1" customWidth="1"/>
    <col min="52" max="52" width="1.77734375" style="15" bestFit="1" customWidth="1"/>
    <col min="53" max="53" width="2.77734375" style="15" bestFit="1" customWidth="1"/>
    <col min="54" max="54" width="9.77734375" style="15" bestFit="1" customWidth="1"/>
    <col min="55" max="55" width="11.44140625" style="15" bestFit="1" customWidth="1"/>
    <col min="56" max="56" width="3.21875" style="15" bestFit="1" customWidth="1"/>
    <col min="57" max="57" width="1" style="15" customWidth="1"/>
    <col min="58" max="58" width="5.88671875" style="15" bestFit="1" customWidth="1"/>
    <col min="59" max="59" width="55.5546875" style="56" bestFit="1" customWidth="1"/>
    <col min="60" max="60" width="6.109375" style="15" customWidth="1"/>
    <col min="61" max="61" width="8" style="15" customWidth="1"/>
    <col min="62" max="16384" width="14.44140625" style="15"/>
  </cols>
  <sheetData>
    <row r="1" spans="1:80" ht="7.5" customHeight="1" x14ac:dyDescent="0.25">
      <c r="A1" s="9"/>
      <c r="B1" s="10"/>
      <c r="C1" s="10"/>
      <c r="D1" s="11"/>
      <c r="E1" s="10"/>
      <c r="F1" s="5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2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2"/>
      <c r="BF1" s="10"/>
      <c r="BG1" s="13"/>
      <c r="BH1" s="10"/>
      <c r="BI1" s="10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</row>
    <row r="2" spans="1:80" ht="24.6" x14ac:dyDescent="0.25">
      <c r="A2" s="9"/>
      <c r="B2" s="58" t="s">
        <v>0</v>
      </c>
      <c r="C2" s="16"/>
      <c r="D2" s="11"/>
      <c r="E2" s="10"/>
      <c r="F2" s="5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2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2"/>
      <c r="BF2" s="10"/>
      <c r="BG2" s="13"/>
      <c r="BH2" s="10"/>
      <c r="BI2" s="10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  <row r="3" spans="1:80" ht="17.399999999999999" x14ac:dyDescent="0.25">
      <c r="A3" s="9"/>
      <c r="B3" s="57" t="s">
        <v>324</v>
      </c>
      <c r="C3" s="16"/>
      <c r="D3" s="11"/>
      <c r="E3" s="10"/>
      <c r="F3" s="5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2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2"/>
      <c r="BF3" s="10"/>
      <c r="BG3" s="13"/>
      <c r="BH3" s="10"/>
      <c r="BI3" s="10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</row>
    <row r="4" spans="1:80" ht="10.199999999999999" x14ac:dyDescent="0.2">
      <c r="A4" s="9"/>
      <c r="B4" s="10"/>
      <c r="C4" s="10"/>
      <c r="D4" s="11"/>
      <c r="E4" s="10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2"/>
      <c r="AF4" s="206" t="s">
        <v>1</v>
      </c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12"/>
      <c r="BF4" s="10"/>
      <c r="BG4" s="13"/>
      <c r="BH4" s="10"/>
      <c r="BI4" s="10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</row>
    <row r="5" spans="1:80" s="19" customFormat="1" ht="10.199999999999999" x14ac:dyDescent="0.2">
      <c r="A5" s="17"/>
      <c r="B5" s="198" t="s">
        <v>2</v>
      </c>
      <c r="C5" s="198" t="s">
        <v>148</v>
      </c>
      <c r="D5" s="196" t="s">
        <v>3</v>
      </c>
      <c r="E5" s="198" t="s">
        <v>4</v>
      </c>
      <c r="F5" s="86"/>
      <c r="G5" s="198" t="s">
        <v>18</v>
      </c>
      <c r="H5" s="198" t="s">
        <v>5</v>
      </c>
      <c r="I5" s="198" t="s">
        <v>6</v>
      </c>
      <c r="J5" s="198" t="s">
        <v>7</v>
      </c>
      <c r="K5" s="198" t="s">
        <v>8</v>
      </c>
      <c r="L5" s="198" t="s">
        <v>9</v>
      </c>
      <c r="M5" s="199" t="s">
        <v>10</v>
      </c>
      <c r="N5" s="197"/>
      <c r="O5" s="197"/>
      <c r="P5" s="197"/>
      <c r="Q5" s="197"/>
      <c r="R5" s="197"/>
      <c r="S5" s="199" t="s">
        <v>11</v>
      </c>
      <c r="T5" s="197"/>
      <c r="U5" s="197"/>
      <c r="V5" s="199" t="s">
        <v>12</v>
      </c>
      <c r="W5" s="197"/>
      <c r="X5" s="197"/>
      <c r="Y5" s="197"/>
      <c r="Z5" s="199" t="s">
        <v>13</v>
      </c>
      <c r="AA5" s="197"/>
      <c r="AB5" s="197"/>
      <c r="AC5" s="199" t="s">
        <v>14</v>
      </c>
      <c r="AD5" s="198" t="s">
        <v>15</v>
      </c>
      <c r="AE5" s="85"/>
      <c r="AF5" s="206">
        <v>5</v>
      </c>
      <c r="AG5" s="197"/>
      <c r="AH5" s="206">
        <v>10</v>
      </c>
      <c r="AI5" s="197"/>
      <c r="AJ5" s="206">
        <v>15</v>
      </c>
      <c r="AK5" s="197"/>
      <c r="AL5" s="206">
        <v>30</v>
      </c>
      <c r="AM5" s="197"/>
      <c r="AN5" s="206">
        <v>50</v>
      </c>
      <c r="AO5" s="197"/>
      <c r="AP5" s="206">
        <v>75</v>
      </c>
      <c r="AQ5" s="197"/>
      <c r="AR5" s="206">
        <v>100</v>
      </c>
      <c r="AS5" s="197"/>
      <c r="AT5" s="205">
        <v>150</v>
      </c>
      <c r="AU5" s="197"/>
      <c r="AV5" s="205">
        <v>200</v>
      </c>
      <c r="AW5" s="197"/>
      <c r="AX5" s="205">
        <v>250</v>
      </c>
      <c r="AY5" s="197"/>
      <c r="AZ5" s="205">
        <v>300</v>
      </c>
      <c r="BA5" s="197"/>
      <c r="BB5" s="206" t="s">
        <v>16</v>
      </c>
      <c r="BC5" s="197"/>
      <c r="BD5" s="197"/>
      <c r="BE5" s="85"/>
      <c r="BF5" s="198" t="s">
        <v>17</v>
      </c>
      <c r="BG5" s="209" t="s">
        <v>19</v>
      </c>
      <c r="BH5" s="198" t="s">
        <v>20</v>
      </c>
      <c r="BI5" s="197"/>
      <c r="BJ5" s="85"/>
      <c r="BK5" s="85"/>
      <c r="BL5" s="85"/>
      <c r="BM5" s="85"/>
      <c r="BN5" s="85"/>
      <c r="BO5" s="85"/>
      <c r="BP5" s="85"/>
      <c r="BQ5" s="85"/>
      <c r="BR5" s="85"/>
      <c r="BS5" s="18"/>
      <c r="BT5" s="18"/>
      <c r="BU5" s="18"/>
      <c r="BV5" s="18"/>
      <c r="BW5" s="18"/>
      <c r="BX5" s="18"/>
      <c r="BY5" s="18"/>
      <c r="BZ5" s="18"/>
      <c r="CA5" s="18"/>
      <c r="CB5" s="18"/>
    </row>
    <row r="6" spans="1:80" s="23" customFormat="1" ht="10.199999999999999" x14ac:dyDescent="0.2">
      <c r="A6" s="17"/>
      <c r="B6" s="197"/>
      <c r="C6" s="197"/>
      <c r="D6" s="197"/>
      <c r="E6" s="197"/>
      <c r="F6" s="87"/>
      <c r="G6" s="197"/>
      <c r="H6" s="197"/>
      <c r="I6" s="197"/>
      <c r="J6" s="197"/>
      <c r="K6" s="197"/>
      <c r="L6" s="197"/>
      <c r="M6" s="20" t="s">
        <v>21</v>
      </c>
      <c r="N6" s="86" t="s">
        <v>22</v>
      </c>
      <c r="O6" s="86" t="s">
        <v>23</v>
      </c>
      <c r="P6" s="86" t="s">
        <v>24</v>
      </c>
      <c r="Q6" s="86" t="s">
        <v>25</v>
      </c>
      <c r="R6" s="86" t="s">
        <v>26</v>
      </c>
      <c r="S6" s="20" t="s">
        <v>21</v>
      </c>
      <c r="T6" s="86" t="s">
        <v>24</v>
      </c>
      <c r="U6" s="86" t="s">
        <v>26</v>
      </c>
      <c r="V6" s="20" t="s">
        <v>21</v>
      </c>
      <c r="W6" s="86" t="s">
        <v>27</v>
      </c>
      <c r="X6" s="86" t="s">
        <v>24</v>
      </c>
      <c r="Y6" s="86" t="s">
        <v>26</v>
      </c>
      <c r="Z6" s="20" t="s">
        <v>28</v>
      </c>
      <c r="AA6" s="86" t="s">
        <v>29</v>
      </c>
      <c r="AB6" s="86" t="s">
        <v>30</v>
      </c>
      <c r="AC6" s="200"/>
      <c r="AD6" s="197"/>
      <c r="AE6" s="86"/>
      <c r="AF6" s="21" t="s">
        <v>31</v>
      </c>
      <c r="AG6" s="21" t="s">
        <v>32</v>
      </c>
      <c r="AH6" s="21" t="s">
        <v>31</v>
      </c>
      <c r="AI6" s="21" t="s">
        <v>32</v>
      </c>
      <c r="AJ6" s="21" t="s">
        <v>31</v>
      </c>
      <c r="AK6" s="21" t="s">
        <v>32</v>
      </c>
      <c r="AL6" s="21" t="s">
        <v>31</v>
      </c>
      <c r="AM6" s="21" t="s">
        <v>32</v>
      </c>
      <c r="AN6" s="21" t="s">
        <v>31</v>
      </c>
      <c r="AO6" s="21" t="s">
        <v>32</v>
      </c>
      <c r="AP6" s="21" t="s">
        <v>31</v>
      </c>
      <c r="AQ6" s="21" t="s">
        <v>32</v>
      </c>
      <c r="AR6" s="21" t="s">
        <v>31</v>
      </c>
      <c r="AS6" s="21" t="s">
        <v>32</v>
      </c>
      <c r="AT6" s="21" t="s">
        <v>31</v>
      </c>
      <c r="AU6" s="21" t="s">
        <v>32</v>
      </c>
      <c r="AV6" s="21" t="s">
        <v>31</v>
      </c>
      <c r="AW6" s="21" t="s">
        <v>32</v>
      </c>
      <c r="AX6" s="21" t="s">
        <v>31</v>
      </c>
      <c r="AY6" s="21" t="s">
        <v>32</v>
      </c>
      <c r="AZ6" s="21" t="s">
        <v>31</v>
      </c>
      <c r="BA6" s="21" t="s">
        <v>32</v>
      </c>
      <c r="BB6" s="22" t="s">
        <v>31</v>
      </c>
      <c r="BC6" s="22" t="s">
        <v>32</v>
      </c>
      <c r="BD6" s="22" t="s">
        <v>33</v>
      </c>
      <c r="BE6" s="86"/>
      <c r="BF6" s="197"/>
      <c r="BG6" s="210"/>
      <c r="BH6" s="86" t="s">
        <v>34</v>
      </c>
      <c r="BI6" s="86" t="s">
        <v>35</v>
      </c>
      <c r="BJ6" s="86"/>
      <c r="BK6" s="86"/>
      <c r="BL6" s="86"/>
      <c r="BM6" s="86"/>
      <c r="BN6" s="86"/>
      <c r="BO6" s="86"/>
      <c r="BP6" s="86"/>
      <c r="BQ6" s="86"/>
      <c r="BR6" s="86"/>
      <c r="BS6" s="17"/>
      <c r="BT6" s="17"/>
      <c r="BU6" s="17"/>
      <c r="BV6" s="17"/>
      <c r="BW6" s="17"/>
      <c r="BX6" s="17"/>
      <c r="BY6" s="17"/>
      <c r="BZ6" s="17"/>
      <c r="CA6" s="17"/>
      <c r="CB6" s="17"/>
    </row>
    <row r="7" spans="1:80" ht="4.95" customHeight="1" x14ac:dyDescent="0.2">
      <c r="A7" s="24"/>
      <c r="B7" s="24"/>
      <c r="C7" s="24"/>
      <c r="D7" s="25"/>
      <c r="E7" s="24"/>
      <c r="F7" s="24"/>
      <c r="G7" s="26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26"/>
      <c r="BF7" s="26"/>
      <c r="BG7" s="27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</row>
    <row r="8" spans="1:80" s="28" customFormat="1" ht="10.199999999999999" x14ac:dyDescent="0.2">
      <c r="B8" s="29" t="s">
        <v>41</v>
      </c>
      <c r="C8" s="29"/>
      <c r="D8" s="29"/>
      <c r="E8" s="29"/>
      <c r="F8" s="29"/>
      <c r="G8" s="29"/>
      <c r="H8" s="30" t="s">
        <v>43</v>
      </c>
      <c r="I8" s="30" t="s">
        <v>44</v>
      </c>
      <c r="J8" s="29">
        <v>200</v>
      </c>
      <c r="K8" s="29">
        <v>169</v>
      </c>
      <c r="L8" s="30" t="s">
        <v>45</v>
      </c>
      <c r="M8" s="29" t="s">
        <v>37</v>
      </c>
      <c r="N8" s="29" t="s">
        <v>37</v>
      </c>
      <c r="O8" s="29" t="s">
        <v>37</v>
      </c>
      <c r="P8" s="29" t="s">
        <v>37</v>
      </c>
      <c r="Q8" s="29" t="s">
        <v>37</v>
      </c>
      <c r="R8" s="29" t="s">
        <v>37</v>
      </c>
      <c r="S8" s="29" t="s">
        <v>70</v>
      </c>
      <c r="T8" s="29" t="s">
        <v>50</v>
      </c>
      <c r="U8" s="29" t="s">
        <v>151</v>
      </c>
      <c r="V8" s="29" t="s">
        <v>46</v>
      </c>
      <c r="W8" s="29">
        <v>256</v>
      </c>
      <c r="X8" s="29" t="s">
        <v>50</v>
      </c>
      <c r="Y8" s="75" t="s">
        <v>50</v>
      </c>
      <c r="Z8" s="30" t="s">
        <v>52</v>
      </c>
      <c r="AA8" s="29">
        <v>1E-3</v>
      </c>
      <c r="AB8" s="29" t="s">
        <v>45</v>
      </c>
      <c r="AC8" s="29" t="s">
        <v>45</v>
      </c>
      <c r="AD8" s="29" t="s">
        <v>149</v>
      </c>
      <c r="AE8" s="30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31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80" ht="10.199999999999999" x14ac:dyDescent="0.2">
      <c r="A9" s="30"/>
      <c r="B9" s="32">
        <v>0</v>
      </c>
      <c r="C9" s="32" t="s">
        <v>36</v>
      </c>
      <c r="D9" s="33" t="s">
        <v>37</v>
      </c>
      <c r="E9" s="34" t="s">
        <v>38</v>
      </c>
      <c r="F9" s="30"/>
      <c r="G9" s="35" t="s">
        <v>39</v>
      </c>
      <c r="H9" s="34" t="s">
        <v>43</v>
      </c>
      <c r="I9" s="34" t="s">
        <v>44</v>
      </c>
      <c r="J9" s="34">
        <v>500</v>
      </c>
      <c r="K9" s="34">
        <v>169</v>
      </c>
      <c r="L9" s="34" t="s">
        <v>45</v>
      </c>
      <c r="M9" s="59" t="s">
        <v>37</v>
      </c>
      <c r="N9" s="59" t="s">
        <v>37</v>
      </c>
      <c r="O9" s="59" t="s">
        <v>37</v>
      </c>
      <c r="P9" s="59" t="s">
        <v>37</v>
      </c>
      <c r="Q9" s="59" t="s">
        <v>37</v>
      </c>
      <c r="R9" s="59" t="s">
        <v>37</v>
      </c>
      <c r="S9" s="34" t="s">
        <v>70</v>
      </c>
      <c r="T9" s="32">
        <v>0.4</v>
      </c>
      <c r="U9" s="34" t="s">
        <v>151</v>
      </c>
      <c r="V9" s="34" t="s">
        <v>46</v>
      </c>
      <c r="W9" s="34">
        <v>256</v>
      </c>
      <c r="X9" s="32">
        <v>0.4</v>
      </c>
      <c r="Y9" s="34" t="s">
        <v>50</v>
      </c>
      <c r="Z9" s="34" t="s">
        <v>52</v>
      </c>
      <c r="AA9" s="34">
        <v>1E-3</v>
      </c>
      <c r="AB9" s="34" t="s">
        <v>45</v>
      </c>
      <c r="AC9" s="34" t="s">
        <v>45</v>
      </c>
      <c r="AD9" s="34" t="s">
        <v>149</v>
      </c>
      <c r="AE9" s="36"/>
      <c r="AF9" s="2">
        <v>2.62744760513</v>
      </c>
      <c r="AG9" s="2">
        <v>6.9555282592800003</v>
      </c>
      <c r="AH9" s="2">
        <v>2.5060181140900002</v>
      </c>
      <c r="AI9" s="2">
        <v>8.2723097801200005</v>
      </c>
      <c r="AJ9" s="2">
        <v>2.4070407072700002</v>
      </c>
      <c r="AK9" s="2">
        <v>9.7980217933699993</v>
      </c>
      <c r="AL9" s="2">
        <v>2.1897820154800001</v>
      </c>
      <c r="AM9" s="2">
        <v>13.9912862778</v>
      </c>
      <c r="AN9" s="2">
        <v>1.99043404261</v>
      </c>
      <c r="AO9" s="2">
        <v>15.4206061363</v>
      </c>
      <c r="AP9" s="2">
        <v>1.7993727286700001</v>
      </c>
      <c r="AQ9" s="2">
        <v>15.902089118999999</v>
      </c>
      <c r="AR9" s="2">
        <v>1.74522051016</v>
      </c>
      <c r="AS9" s="2">
        <v>16.068895340000001</v>
      </c>
      <c r="AT9" s="2">
        <v>1.4989597797400001</v>
      </c>
      <c r="AU9" s="2">
        <v>16.110075950599999</v>
      </c>
      <c r="AV9" s="2">
        <v>1.34951903025</v>
      </c>
      <c r="AW9" s="2">
        <v>16.091953277599998</v>
      </c>
      <c r="AX9" s="2">
        <v>1.2927599748</v>
      </c>
      <c r="AY9" s="2">
        <v>16.118095397899999</v>
      </c>
      <c r="AZ9" s="2">
        <v>1.2147162675900001</v>
      </c>
      <c r="BA9" s="2">
        <v>16.1068944931</v>
      </c>
      <c r="BB9" s="2">
        <v>1.0384151180600001</v>
      </c>
      <c r="BC9" s="2">
        <v>16.107407569900001</v>
      </c>
      <c r="BD9" s="2">
        <v>500</v>
      </c>
      <c r="BE9" s="36"/>
      <c r="BF9" s="32" t="s">
        <v>37</v>
      </c>
      <c r="BG9" s="208" t="s">
        <v>40</v>
      </c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</row>
    <row r="10" spans="1:80" ht="10.199999999999999" x14ac:dyDescent="0.2">
      <c r="A10" s="30"/>
      <c r="B10" s="32">
        <v>1</v>
      </c>
      <c r="C10" s="32" t="s">
        <v>36</v>
      </c>
      <c r="D10" s="33" t="s">
        <v>37</v>
      </c>
      <c r="E10" s="34" t="s">
        <v>38</v>
      </c>
      <c r="F10" s="30"/>
      <c r="G10" s="35" t="s">
        <v>39</v>
      </c>
      <c r="H10" s="34" t="s">
        <v>43</v>
      </c>
      <c r="I10" s="34" t="s">
        <v>44</v>
      </c>
      <c r="J10" s="34">
        <v>500</v>
      </c>
      <c r="K10" s="34">
        <v>169</v>
      </c>
      <c r="L10" s="34" t="s">
        <v>45</v>
      </c>
      <c r="M10" s="59" t="s">
        <v>37</v>
      </c>
      <c r="N10" s="59" t="s">
        <v>37</v>
      </c>
      <c r="O10" s="59" t="s">
        <v>37</v>
      </c>
      <c r="P10" s="59" t="s">
        <v>37</v>
      </c>
      <c r="Q10" s="59" t="s">
        <v>37</v>
      </c>
      <c r="R10" s="59" t="s">
        <v>37</v>
      </c>
      <c r="S10" s="34" t="s">
        <v>70</v>
      </c>
      <c r="T10" s="32">
        <v>0.5</v>
      </c>
      <c r="U10" s="34" t="s">
        <v>151</v>
      </c>
      <c r="V10" s="34" t="s">
        <v>46</v>
      </c>
      <c r="W10" s="34">
        <v>256</v>
      </c>
      <c r="X10" s="32">
        <v>0.5</v>
      </c>
      <c r="Y10" s="34" t="s">
        <v>50</v>
      </c>
      <c r="Z10" s="34" t="s">
        <v>52</v>
      </c>
      <c r="AA10" s="34">
        <v>1E-3</v>
      </c>
      <c r="AB10" s="34" t="s">
        <v>45</v>
      </c>
      <c r="AC10" s="34" t="s">
        <v>45</v>
      </c>
      <c r="AD10" s="34" t="s">
        <v>149</v>
      </c>
      <c r="AE10" s="36"/>
      <c r="AF10" s="2">
        <v>2.7161979675299999</v>
      </c>
      <c r="AG10" s="2">
        <v>6.2783639430999996</v>
      </c>
      <c r="AH10" s="2">
        <v>2.6024634838099998</v>
      </c>
      <c r="AI10" s="2">
        <v>6.8328022956799996</v>
      </c>
      <c r="AJ10" s="2">
        <v>2.54888000488</v>
      </c>
      <c r="AK10" s="2">
        <v>8.0205683708199995</v>
      </c>
      <c r="AL10" s="2">
        <v>2.41895313263</v>
      </c>
      <c r="AM10" s="2">
        <v>12.0041284561</v>
      </c>
      <c r="AN10" s="2">
        <v>2.2552464167299999</v>
      </c>
      <c r="AO10" s="2">
        <v>14.6194734573</v>
      </c>
      <c r="AP10" s="2">
        <v>2.1500946998599999</v>
      </c>
      <c r="AQ10" s="2">
        <v>15.543141841900001</v>
      </c>
      <c r="AR10" s="2">
        <v>2.0662368536</v>
      </c>
      <c r="AS10" s="2">
        <v>15.912595748899999</v>
      </c>
      <c r="AT10" s="2">
        <v>1.8996408065199999</v>
      </c>
      <c r="AU10" s="2">
        <v>16.0470104218</v>
      </c>
      <c r="AV10" s="2">
        <v>1.8287560860300001</v>
      </c>
      <c r="AW10" s="2">
        <v>16.078549385100001</v>
      </c>
      <c r="AX10" s="2">
        <v>1.7490315834700001</v>
      </c>
      <c r="AY10" s="2">
        <v>16.0910739899</v>
      </c>
      <c r="AZ10" s="2">
        <v>1.67566865285</v>
      </c>
      <c r="BA10" s="2">
        <v>16.091384887699999</v>
      </c>
      <c r="BB10" s="2">
        <v>1.48439474901</v>
      </c>
      <c r="BC10" s="2">
        <v>16.114799499499998</v>
      </c>
      <c r="BD10" s="2">
        <v>500</v>
      </c>
      <c r="BE10" s="36"/>
      <c r="BF10" s="32" t="s">
        <v>37</v>
      </c>
      <c r="BG10" s="208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</row>
    <row r="11" spans="1:80" ht="10.199999999999999" x14ac:dyDescent="0.2">
      <c r="A11" s="30"/>
      <c r="B11" s="32">
        <v>2</v>
      </c>
      <c r="C11" s="32" t="s">
        <v>36</v>
      </c>
      <c r="D11" s="33" t="s">
        <v>37</v>
      </c>
      <c r="E11" s="34" t="s">
        <v>38</v>
      </c>
      <c r="F11" s="30"/>
      <c r="G11" s="35" t="s">
        <v>39</v>
      </c>
      <c r="H11" s="34" t="s">
        <v>43</v>
      </c>
      <c r="I11" s="34" t="s">
        <v>44</v>
      </c>
      <c r="J11" s="34">
        <v>500</v>
      </c>
      <c r="K11" s="34">
        <v>169</v>
      </c>
      <c r="L11" s="34" t="s">
        <v>45</v>
      </c>
      <c r="M11" s="59" t="s">
        <v>37</v>
      </c>
      <c r="N11" s="59" t="s">
        <v>37</v>
      </c>
      <c r="O11" s="59" t="s">
        <v>37</v>
      </c>
      <c r="P11" s="59" t="s">
        <v>37</v>
      </c>
      <c r="Q11" s="59" t="s">
        <v>37</v>
      </c>
      <c r="R11" s="59" t="s">
        <v>37</v>
      </c>
      <c r="S11" s="34" t="s">
        <v>70</v>
      </c>
      <c r="T11" s="32">
        <v>0.6</v>
      </c>
      <c r="U11" s="34" t="s">
        <v>151</v>
      </c>
      <c r="V11" s="34" t="s">
        <v>46</v>
      </c>
      <c r="W11" s="34">
        <v>256</v>
      </c>
      <c r="X11" s="32">
        <v>0.6</v>
      </c>
      <c r="Y11" s="34" t="s">
        <v>50</v>
      </c>
      <c r="Z11" s="34" t="s">
        <v>52</v>
      </c>
      <c r="AA11" s="34">
        <v>1E-3</v>
      </c>
      <c r="AB11" s="34" t="s">
        <v>45</v>
      </c>
      <c r="AC11" s="34" t="s">
        <v>45</v>
      </c>
      <c r="AD11" s="34" t="s">
        <v>149</v>
      </c>
      <c r="AE11" s="36"/>
      <c r="AF11" s="2">
        <v>2.7704258283000001</v>
      </c>
      <c r="AG11" s="2">
        <v>5.6171071529400001</v>
      </c>
      <c r="AH11" s="2">
        <v>2.6796193599699998</v>
      </c>
      <c r="AI11" s="2">
        <v>5.9422824382800004</v>
      </c>
      <c r="AJ11" s="2">
        <v>2.64011942546</v>
      </c>
      <c r="AK11" s="2">
        <v>6.3279047012299996</v>
      </c>
      <c r="AL11" s="2">
        <v>2.5710253874500002</v>
      </c>
      <c r="AM11" s="2">
        <v>8.2816381454499997</v>
      </c>
      <c r="AN11" s="2">
        <v>2.51239062945</v>
      </c>
      <c r="AO11" s="2">
        <v>12.012063980100001</v>
      </c>
      <c r="AP11" s="2">
        <v>2.4355387051899999</v>
      </c>
      <c r="AQ11" s="2">
        <v>14.032821655299999</v>
      </c>
      <c r="AR11" s="2">
        <v>2.38344902992</v>
      </c>
      <c r="AS11" s="2">
        <v>14.756878376</v>
      </c>
      <c r="AT11" s="2">
        <v>2.2846638043700001</v>
      </c>
      <c r="AU11" s="2">
        <v>15.504288196599999</v>
      </c>
      <c r="AV11" s="2">
        <v>2.2350231170699999</v>
      </c>
      <c r="AW11" s="2">
        <v>15.8967881203</v>
      </c>
      <c r="AX11" s="2">
        <v>2.1567001819599998</v>
      </c>
      <c r="AY11" s="2">
        <v>16.0885248184</v>
      </c>
      <c r="AZ11" s="2">
        <v>2.0856489896800001</v>
      </c>
      <c r="BA11" s="2">
        <v>16.080670356799999</v>
      </c>
      <c r="BB11" s="2">
        <v>1.9565777063400001</v>
      </c>
      <c r="BC11" s="2">
        <v>16.118095397899999</v>
      </c>
      <c r="BD11" s="2">
        <v>500</v>
      </c>
      <c r="BE11" s="36"/>
      <c r="BF11" s="32" t="s">
        <v>37</v>
      </c>
      <c r="BG11" s="208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</row>
    <row r="12" spans="1:80" ht="10.199999999999999" x14ac:dyDescent="0.2">
      <c r="A12" s="30"/>
      <c r="B12" s="32">
        <v>3</v>
      </c>
      <c r="C12" s="32" t="s">
        <v>36</v>
      </c>
      <c r="D12" s="33" t="s">
        <v>37</v>
      </c>
      <c r="E12" s="34" t="s">
        <v>38</v>
      </c>
      <c r="F12" s="30"/>
      <c r="G12" s="35" t="s">
        <v>39</v>
      </c>
      <c r="H12" s="34" t="s">
        <v>43</v>
      </c>
      <c r="I12" s="34" t="s">
        <v>44</v>
      </c>
      <c r="J12" s="34">
        <v>500</v>
      </c>
      <c r="K12" s="34">
        <v>169</v>
      </c>
      <c r="L12" s="34" t="s">
        <v>45</v>
      </c>
      <c r="M12" s="59" t="s">
        <v>37</v>
      </c>
      <c r="N12" s="59" t="s">
        <v>37</v>
      </c>
      <c r="O12" s="59" t="s">
        <v>37</v>
      </c>
      <c r="P12" s="59" t="s">
        <v>37</v>
      </c>
      <c r="Q12" s="59" t="s">
        <v>37</v>
      </c>
      <c r="R12" s="59" t="s">
        <v>37</v>
      </c>
      <c r="S12" s="34" t="s">
        <v>70</v>
      </c>
      <c r="T12" s="32">
        <v>0.7</v>
      </c>
      <c r="U12" s="34" t="s">
        <v>151</v>
      </c>
      <c r="V12" s="34" t="s">
        <v>46</v>
      </c>
      <c r="W12" s="34">
        <v>256</v>
      </c>
      <c r="X12" s="32">
        <v>0.7</v>
      </c>
      <c r="Y12" s="34" t="s">
        <v>50</v>
      </c>
      <c r="Z12" s="34" t="s">
        <v>52</v>
      </c>
      <c r="AA12" s="34">
        <v>1E-3</v>
      </c>
      <c r="AB12" s="34" t="s">
        <v>45</v>
      </c>
      <c r="AC12" s="34" t="s">
        <v>45</v>
      </c>
      <c r="AD12" s="34" t="s">
        <v>149</v>
      </c>
      <c r="AE12" s="36"/>
      <c r="AF12" s="2">
        <v>2.8349908034000002</v>
      </c>
      <c r="AG12" s="2">
        <v>4.6028091907500004</v>
      </c>
      <c r="AH12" s="2">
        <v>2.7226388454400001</v>
      </c>
      <c r="AI12" s="2">
        <v>5.0060214996300001</v>
      </c>
      <c r="AJ12" s="2">
        <v>2.67549387614</v>
      </c>
      <c r="AK12" s="2">
        <v>5.2133965492199996</v>
      </c>
      <c r="AL12" s="2">
        <v>2.6374628861699998</v>
      </c>
      <c r="AM12" s="2">
        <v>6.2593550682099997</v>
      </c>
      <c r="AN12" s="2">
        <v>2.6093565940899999</v>
      </c>
      <c r="AO12" s="2">
        <v>7.5406978130300004</v>
      </c>
      <c r="AP12" s="2">
        <v>2.5866478919999998</v>
      </c>
      <c r="AQ12" s="2">
        <v>10.874142646799999</v>
      </c>
      <c r="AR12" s="2">
        <v>2.5597048759500001</v>
      </c>
      <c r="AS12" s="2">
        <v>12.2751464844</v>
      </c>
      <c r="AT12" s="2">
        <v>2.5014376163500001</v>
      </c>
      <c r="AU12" s="2">
        <v>13.710504054999999</v>
      </c>
      <c r="AV12" s="2">
        <v>2.4762597719800001</v>
      </c>
      <c r="AW12" s="2">
        <v>15.090318203000001</v>
      </c>
      <c r="AX12" s="2">
        <v>2.4360104084</v>
      </c>
      <c r="AY12" s="2">
        <v>15.645941257500001</v>
      </c>
      <c r="AZ12" s="2">
        <v>2.4173686186499999</v>
      </c>
      <c r="BA12" s="2">
        <v>15.8423976898</v>
      </c>
      <c r="BB12" s="2">
        <v>2.3603250026699998</v>
      </c>
      <c r="BC12" s="2">
        <v>16.118095397899999</v>
      </c>
      <c r="BD12" s="2">
        <v>500</v>
      </c>
      <c r="BE12" s="36"/>
      <c r="BF12" s="32" t="s">
        <v>37</v>
      </c>
      <c r="BG12" s="208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</row>
    <row r="13" spans="1:80" ht="10.199999999999999" x14ac:dyDescent="0.2">
      <c r="A13" s="30"/>
      <c r="B13" s="32">
        <v>4</v>
      </c>
      <c r="C13" s="32" t="s">
        <v>36</v>
      </c>
      <c r="D13" s="33" t="s">
        <v>37</v>
      </c>
      <c r="E13" s="34" t="s">
        <v>38</v>
      </c>
      <c r="F13" s="30"/>
      <c r="G13" s="35" t="s">
        <v>39</v>
      </c>
      <c r="H13" s="34" t="s">
        <v>43</v>
      </c>
      <c r="I13" s="34" t="s">
        <v>44</v>
      </c>
      <c r="J13" s="34">
        <v>500</v>
      </c>
      <c r="K13" s="34">
        <v>169</v>
      </c>
      <c r="L13" s="34" t="s">
        <v>45</v>
      </c>
      <c r="M13" s="59" t="s">
        <v>37</v>
      </c>
      <c r="N13" s="59" t="s">
        <v>37</v>
      </c>
      <c r="O13" s="59" t="s">
        <v>37</v>
      </c>
      <c r="P13" s="59" t="s">
        <v>37</v>
      </c>
      <c r="Q13" s="59" t="s">
        <v>37</v>
      </c>
      <c r="R13" s="59" t="s">
        <v>37</v>
      </c>
      <c r="S13" s="34" t="s">
        <v>70</v>
      </c>
      <c r="T13" s="32">
        <v>0.8</v>
      </c>
      <c r="U13" s="34" t="s">
        <v>151</v>
      </c>
      <c r="V13" s="34" t="s">
        <v>46</v>
      </c>
      <c r="W13" s="34">
        <v>256</v>
      </c>
      <c r="X13" s="32">
        <v>0.8</v>
      </c>
      <c r="Y13" s="34" t="s">
        <v>50</v>
      </c>
      <c r="Z13" s="34" t="s">
        <v>52</v>
      </c>
      <c r="AA13" s="34">
        <v>1E-3</v>
      </c>
      <c r="AB13" s="34" t="s">
        <v>45</v>
      </c>
      <c r="AC13" s="34" t="s">
        <v>45</v>
      </c>
      <c r="AD13" s="34" t="s">
        <v>149</v>
      </c>
      <c r="AE13" s="36"/>
      <c r="AF13" s="4">
        <v>3.0290940000000002</v>
      </c>
      <c r="AG13" s="4">
        <v>4.1385529999999999</v>
      </c>
      <c r="AH13" s="4">
        <v>2.8132130000000002</v>
      </c>
      <c r="AI13" s="4">
        <v>4.4845259999999998</v>
      </c>
      <c r="AJ13" s="4">
        <v>2.7129880000000002</v>
      </c>
      <c r="AK13" s="4">
        <v>4.8774649999999999</v>
      </c>
      <c r="AL13" s="4">
        <v>2.6448140000000002</v>
      </c>
      <c r="AM13" s="4">
        <v>6.5286090000000003</v>
      </c>
      <c r="AN13" s="4">
        <v>2.6330849999999999</v>
      </c>
      <c r="AO13" s="4">
        <v>8.385764</v>
      </c>
      <c r="AP13" s="4">
        <v>2.6231080000000002</v>
      </c>
      <c r="AQ13" s="4">
        <v>9.8485980000000009</v>
      </c>
      <c r="AR13" s="4">
        <v>2.6223540000000001</v>
      </c>
      <c r="AS13" s="4">
        <v>11.06724</v>
      </c>
      <c r="AT13" s="4">
        <v>2.616088</v>
      </c>
      <c r="AU13" s="4">
        <v>12.737080000000001</v>
      </c>
      <c r="AV13" s="4">
        <v>2.6131929999999999</v>
      </c>
      <c r="AW13" s="4">
        <v>13.977410000000001</v>
      </c>
      <c r="AX13" s="4">
        <v>2.6001400000000001</v>
      </c>
      <c r="AY13" s="4">
        <v>14.44905</v>
      </c>
      <c r="AZ13" s="4">
        <v>2.5912419999999998</v>
      </c>
      <c r="BA13" s="4">
        <v>14.07643</v>
      </c>
      <c r="BB13" s="4">
        <v>2.588336</v>
      </c>
      <c r="BC13" s="4">
        <v>13.904070000000001</v>
      </c>
      <c r="BD13" s="2">
        <v>500</v>
      </c>
      <c r="BE13" s="36"/>
      <c r="BF13" s="32" t="s">
        <v>37</v>
      </c>
      <c r="BG13" s="208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</row>
    <row r="14" spans="1:80" ht="10.199999999999999" x14ac:dyDescent="0.2">
      <c r="A14" s="30"/>
      <c r="B14" s="32">
        <v>5</v>
      </c>
      <c r="C14" s="32" t="s">
        <v>36</v>
      </c>
      <c r="D14" s="33" t="s">
        <v>37</v>
      </c>
      <c r="E14" s="34" t="s">
        <v>38</v>
      </c>
      <c r="F14" s="30"/>
      <c r="G14" s="35" t="s">
        <v>39</v>
      </c>
      <c r="H14" s="34" t="s">
        <v>43</v>
      </c>
      <c r="I14" s="34" t="s">
        <v>44</v>
      </c>
      <c r="J14" s="34">
        <v>500</v>
      </c>
      <c r="K14" s="34">
        <v>169</v>
      </c>
      <c r="L14" s="34" t="s">
        <v>45</v>
      </c>
      <c r="M14" s="59" t="s">
        <v>37</v>
      </c>
      <c r="N14" s="59" t="s">
        <v>37</v>
      </c>
      <c r="O14" s="59" t="s">
        <v>37</v>
      </c>
      <c r="P14" s="59" t="s">
        <v>37</v>
      </c>
      <c r="Q14" s="59" t="s">
        <v>37</v>
      </c>
      <c r="R14" s="59" t="s">
        <v>37</v>
      </c>
      <c r="S14" s="34" t="s">
        <v>70</v>
      </c>
      <c r="T14" s="32">
        <v>0.4</v>
      </c>
      <c r="U14" s="34" t="s">
        <v>151</v>
      </c>
      <c r="V14" s="34" t="s">
        <v>46</v>
      </c>
      <c r="W14" s="34">
        <v>256</v>
      </c>
      <c r="X14" s="32">
        <v>0.4</v>
      </c>
      <c r="Y14" s="34" t="s">
        <v>50</v>
      </c>
      <c r="Z14" s="32" t="s">
        <v>59</v>
      </c>
      <c r="AA14" s="34">
        <v>1E-3</v>
      </c>
      <c r="AB14" s="34" t="s">
        <v>45</v>
      </c>
      <c r="AC14" s="34" t="s">
        <v>45</v>
      </c>
      <c r="AD14" s="34" t="s">
        <v>149</v>
      </c>
      <c r="AE14" s="36"/>
      <c r="AF14" s="2">
        <v>3.5283984180000001</v>
      </c>
      <c r="AG14" s="4">
        <v>3.7887548209999999</v>
      </c>
      <c r="AH14" s="4">
        <v>3.2255597589999998</v>
      </c>
      <c r="AI14" s="4">
        <v>4.0507841109999996</v>
      </c>
      <c r="AJ14" s="2">
        <v>2.979815849</v>
      </c>
      <c r="AK14" s="2">
        <v>4.533646107</v>
      </c>
      <c r="AL14" s="2">
        <v>2.7536535579999999</v>
      </c>
      <c r="AM14" s="2">
        <v>5.9743132589999997</v>
      </c>
      <c r="AN14" s="2">
        <v>2.699225378</v>
      </c>
      <c r="AO14" s="2">
        <v>6.7993226050000004</v>
      </c>
      <c r="AP14" s="2">
        <v>2.6592085999999999</v>
      </c>
      <c r="AQ14" s="2">
        <v>7.4157705309999997</v>
      </c>
      <c r="AR14" s="2">
        <v>2.6322866920000001</v>
      </c>
      <c r="AS14" s="2">
        <v>7.801278591</v>
      </c>
      <c r="AT14" s="2">
        <v>2.5851189450000001</v>
      </c>
      <c r="AU14" s="2">
        <v>8.6130533220000007</v>
      </c>
      <c r="AV14" s="2">
        <v>2.5268617789999999</v>
      </c>
      <c r="AW14" s="2">
        <v>9.3186464309999995</v>
      </c>
      <c r="AX14" s="2">
        <v>2.4417856059999998</v>
      </c>
      <c r="AY14" s="2">
        <v>9.9047656059999998</v>
      </c>
      <c r="AZ14" s="2">
        <v>2.3589829290000002</v>
      </c>
      <c r="BA14" s="2">
        <v>10.34243107</v>
      </c>
      <c r="BB14" s="2">
        <v>2.1028685569999999</v>
      </c>
      <c r="BC14" s="2">
        <v>10.608074670000001</v>
      </c>
      <c r="BD14" s="2">
        <v>500</v>
      </c>
      <c r="BE14" s="36"/>
      <c r="BF14" s="32" t="s">
        <v>37</v>
      </c>
      <c r="BG14" s="208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</row>
    <row r="15" spans="1:80" ht="10.199999999999999" x14ac:dyDescent="0.2">
      <c r="A15" s="30"/>
      <c r="B15" s="32">
        <v>6</v>
      </c>
      <c r="C15" s="32" t="s">
        <v>36</v>
      </c>
      <c r="D15" s="33" t="s">
        <v>37</v>
      </c>
      <c r="E15" s="34" t="s">
        <v>38</v>
      </c>
      <c r="F15" s="30"/>
      <c r="G15" s="35" t="s">
        <v>39</v>
      </c>
      <c r="H15" s="34" t="s">
        <v>43</v>
      </c>
      <c r="I15" s="34" t="s">
        <v>44</v>
      </c>
      <c r="J15" s="34">
        <v>500</v>
      </c>
      <c r="K15" s="34">
        <v>169</v>
      </c>
      <c r="L15" s="34" t="s">
        <v>45</v>
      </c>
      <c r="M15" s="59" t="s">
        <v>37</v>
      </c>
      <c r="N15" s="59" t="s">
        <v>37</v>
      </c>
      <c r="O15" s="59" t="s">
        <v>37</v>
      </c>
      <c r="P15" s="59" t="s">
        <v>37</v>
      </c>
      <c r="Q15" s="59" t="s">
        <v>37</v>
      </c>
      <c r="R15" s="59" t="s">
        <v>37</v>
      </c>
      <c r="S15" s="34" t="s">
        <v>70</v>
      </c>
      <c r="T15" s="32">
        <v>0.5</v>
      </c>
      <c r="U15" s="34" t="s">
        <v>151</v>
      </c>
      <c r="V15" s="34" t="s">
        <v>46</v>
      </c>
      <c r="W15" s="34">
        <v>256</v>
      </c>
      <c r="X15" s="32">
        <v>0.5</v>
      </c>
      <c r="Y15" s="34" t="s">
        <v>50</v>
      </c>
      <c r="Z15" s="32" t="s">
        <v>59</v>
      </c>
      <c r="AA15" s="34">
        <v>1E-3</v>
      </c>
      <c r="AB15" s="34" t="s">
        <v>45</v>
      </c>
      <c r="AC15" s="34" t="s">
        <v>45</v>
      </c>
      <c r="AD15" s="34" t="s">
        <v>149</v>
      </c>
      <c r="AE15" s="36"/>
      <c r="AF15" s="4">
        <v>3.4953280000000002</v>
      </c>
      <c r="AG15" s="4">
        <v>3.9640740000000001</v>
      </c>
      <c r="AH15" s="4">
        <v>3.213031</v>
      </c>
      <c r="AI15" s="4">
        <v>4.2577199999999999</v>
      </c>
      <c r="AJ15" s="4">
        <v>3.0084550000000001</v>
      </c>
      <c r="AK15" s="4">
        <v>4.689775</v>
      </c>
      <c r="AL15" s="4">
        <v>2.8059889999999998</v>
      </c>
      <c r="AM15" s="4">
        <v>5.8232390000000001</v>
      </c>
      <c r="AN15" s="4">
        <v>2.7511920000000001</v>
      </c>
      <c r="AO15" s="4">
        <v>6.4759229999999999</v>
      </c>
      <c r="AP15" s="4">
        <v>2.6942750000000002</v>
      </c>
      <c r="AQ15" s="4">
        <v>6.9283489999999999</v>
      </c>
      <c r="AR15" s="4">
        <v>2.6811039999999999</v>
      </c>
      <c r="AS15" s="4">
        <v>7.2315300000000002</v>
      </c>
      <c r="AT15" s="4">
        <v>2.6405059999999998</v>
      </c>
      <c r="AU15" s="4">
        <v>7.8682080000000001</v>
      </c>
      <c r="AV15" s="4">
        <v>2.6204890000000001</v>
      </c>
      <c r="AW15" s="4">
        <v>8.384169</v>
      </c>
      <c r="AX15" s="4">
        <v>2.5903170000000002</v>
      </c>
      <c r="AY15" s="4">
        <v>8.9039370000000009</v>
      </c>
      <c r="AZ15" s="4">
        <v>2.5573760000000001</v>
      </c>
      <c r="BA15" s="4">
        <v>9.4503299999999992</v>
      </c>
      <c r="BB15" s="4">
        <v>2.422628</v>
      </c>
      <c r="BC15" s="4">
        <v>10.435180000000001</v>
      </c>
      <c r="BD15" s="2">
        <v>500</v>
      </c>
      <c r="BE15" s="36"/>
      <c r="BF15" s="32" t="s">
        <v>37</v>
      </c>
      <c r="BG15" s="208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</row>
    <row r="16" spans="1:80" ht="10.199999999999999" x14ac:dyDescent="0.2">
      <c r="A16" s="30"/>
      <c r="B16" s="32">
        <v>7</v>
      </c>
      <c r="C16" s="32" t="s">
        <v>36</v>
      </c>
      <c r="D16" s="33" t="s">
        <v>37</v>
      </c>
      <c r="E16" s="34" t="s">
        <v>38</v>
      </c>
      <c r="F16" s="30"/>
      <c r="G16" s="35" t="s">
        <v>39</v>
      </c>
      <c r="H16" s="34" t="s">
        <v>43</v>
      </c>
      <c r="I16" s="34" t="s">
        <v>44</v>
      </c>
      <c r="J16" s="34">
        <v>500</v>
      </c>
      <c r="K16" s="34">
        <v>169</v>
      </c>
      <c r="L16" s="34" t="s">
        <v>45</v>
      </c>
      <c r="M16" s="59" t="s">
        <v>37</v>
      </c>
      <c r="N16" s="59" t="s">
        <v>37</v>
      </c>
      <c r="O16" s="59" t="s">
        <v>37</v>
      </c>
      <c r="P16" s="59" t="s">
        <v>37</v>
      </c>
      <c r="Q16" s="59" t="s">
        <v>37</v>
      </c>
      <c r="R16" s="59" t="s">
        <v>37</v>
      </c>
      <c r="S16" s="34" t="s">
        <v>70</v>
      </c>
      <c r="T16" s="32">
        <v>0.6</v>
      </c>
      <c r="U16" s="34" t="s">
        <v>151</v>
      </c>
      <c r="V16" s="34" t="s">
        <v>46</v>
      </c>
      <c r="W16" s="34">
        <v>256</v>
      </c>
      <c r="X16" s="32">
        <v>0.6</v>
      </c>
      <c r="Y16" s="34" t="s">
        <v>50</v>
      </c>
      <c r="Z16" s="32" t="s">
        <v>59</v>
      </c>
      <c r="AA16" s="34">
        <v>1E-3</v>
      </c>
      <c r="AB16" s="34" t="s">
        <v>45</v>
      </c>
      <c r="AC16" s="34" t="s">
        <v>45</v>
      </c>
      <c r="AD16" s="34" t="s">
        <v>149</v>
      </c>
      <c r="AE16" s="36"/>
      <c r="AF16" s="4">
        <v>3.4798149999999999</v>
      </c>
      <c r="AG16" s="4">
        <v>3.8747889999999998</v>
      </c>
      <c r="AH16" s="4">
        <v>3.2422339999999998</v>
      </c>
      <c r="AI16" s="4">
        <v>4.0990019999999996</v>
      </c>
      <c r="AJ16" s="4">
        <v>3.0547629999999999</v>
      </c>
      <c r="AK16" s="4">
        <v>4.4131869999999997</v>
      </c>
      <c r="AL16" s="4">
        <v>2.9217819999999999</v>
      </c>
      <c r="AM16" s="4">
        <v>5.1846480000000001</v>
      </c>
      <c r="AN16" s="4">
        <v>2.7835809999999999</v>
      </c>
      <c r="AO16" s="4">
        <v>5.7148839999999996</v>
      </c>
      <c r="AP16" s="4">
        <v>2.7438009999999999</v>
      </c>
      <c r="AQ16" s="4">
        <v>6.1377410000000001</v>
      </c>
      <c r="AR16" s="4">
        <v>2.6851289999999999</v>
      </c>
      <c r="AS16" s="4">
        <v>6.5019790000000004</v>
      </c>
      <c r="AT16" s="4">
        <v>2.6664129999999999</v>
      </c>
      <c r="AU16" s="4">
        <v>7.2114349999999998</v>
      </c>
      <c r="AV16" s="4">
        <v>2.6367229999999999</v>
      </c>
      <c r="AW16" s="4">
        <v>7.783137</v>
      </c>
      <c r="AX16" s="4">
        <v>2.6450550000000002</v>
      </c>
      <c r="AY16" s="4">
        <v>8.3394940000000002</v>
      </c>
      <c r="AZ16" s="4">
        <v>2.6346370000000001</v>
      </c>
      <c r="BA16" s="4">
        <v>8.7377380000000002</v>
      </c>
      <c r="BB16" s="4">
        <v>2.619262</v>
      </c>
      <c r="BC16" s="4">
        <v>9.9366669999999999</v>
      </c>
      <c r="BD16" s="2">
        <v>500</v>
      </c>
      <c r="BE16" s="36"/>
      <c r="BF16" s="32" t="s">
        <v>37</v>
      </c>
      <c r="BG16" s="208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</row>
    <row r="17" spans="1:81" ht="10.199999999999999" x14ac:dyDescent="0.2">
      <c r="A17" s="30"/>
      <c r="B17" s="32">
        <v>8</v>
      </c>
      <c r="C17" s="32" t="s">
        <v>36</v>
      </c>
      <c r="D17" s="33" t="s">
        <v>37</v>
      </c>
      <c r="E17" s="34" t="s">
        <v>38</v>
      </c>
      <c r="F17" s="30"/>
      <c r="G17" s="35" t="s">
        <v>39</v>
      </c>
      <c r="H17" s="34" t="s">
        <v>43</v>
      </c>
      <c r="I17" s="34" t="s">
        <v>44</v>
      </c>
      <c r="J17" s="34">
        <v>500</v>
      </c>
      <c r="K17" s="34">
        <v>169</v>
      </c>
      <c r="L17" s="34" t="s">
        <v>45</v>
      </c>
      <c r="M17" s="59" t="s">
        <v>37</v>
      </c>
      <c r="N17" s="59" t="s">
        <v>37</v>
      </c>
      <c r="O17" s="59" t="s">
        <v>37</v>
      </c>
      <c r="P17" s="59" t="s">
        <v>37</v>
      </c>
      <c r="Q17" s="59" t="s">
        <v>37</v>
      </c>
      <c r="R17" s="59" t="s">
        <v>37</v>
      </c>
      <c r="S17" s="34" t="s">
        <v>70</v>
      </c>
      <c r="T17" s="32">
        <v>0.7</v>
      </c>
      <c r="U17" s="34" t="s">
        <v>151</v>
      </c>
      <c r="V17" s="34" t="s">
        <v>46</v>
      </c>
      <c r="W17" s="34">
        <v>256</v>
      </c>
      <c r="X17" s="32">
        <v>0.7</v>
      </c>
      <c r="Y17" s="34" t="s">
        <v>50</v>
      </c>
      <c r="Z17" s="32" t="s">
        <v>59</v>
      </c>
      <c r="AA17" s="34">
        <v>1E-3</v>
      </c>
      <c r="AB17" s="34" t="s">
        <v>45</v>
      </c>
      <c r="AC17" s="34" t="s">
        <v>45</v>
      </c>
      <c r="AD17" s="34" t="s">
        <v>149</v>
      </c>
      <c r="AE17" s="36"/>
      <c r="AF17" s="4">
        <v>3.5475720000000002</v>
      </c>
      <c r="AG17" s="4">
        <v>3.790718</v>
      </c>
      <c r="AH17" s="4">
        <v>3.334136</v>
      </c>
      <c r="AI17" s="4">
        <v>3.9019409999999999</v>
      </c>
      <c r="AJ17" s="4">
        <v>3.207071</v>
      </c>
      <c r="AK17" s="4">
        <v>4.0343840000000002</v>
      </c>
      <c r="AL17" s="4">
        <v>2.9906259999999998</v>
      </c>
      <c r="AM17" s="4">
        <v>4.4351979999999998</v>
      </c>
      <c r="AN17" s="4">
        <v>2.8751760000000002</v>
      </c>
      <c r="AO17" s="4">
        <v>4.8059830000000003</v>
      </c>
      <c r="AP17" s="4">
        <v>2.7907739999999999</v>
      </c>
      <c r="AQ17" s="4">
        <v>5.1818660000000003</v>
      </c>
      <c r="AR17" s="4">
        <v>2.729819</v>
      </c>
      <c r="AS17" s="4">
        <v>5.5850400000000002</v>
      </c>
      <c r="AT17" s="4">
        <v>2.6729189999999998</v>
      </c>
      <c r="AU17" s="4">
        <v>6.2797530000000004</v>
      </c>
      <c r="AV17" s="4">
        <v>2.662728</v>
      </c>
      <c r="AW17" s="4">
        <v>6.9541190000000004</v>
      </c>
      <c r="AX17" s="4">
        <v>2.6496499999999998</v>
      </c>
      <c r="AY17" s="4">
        <v>7.5139259999999997</v>
      </c>
      <c r="AZ17" s="4">
        <v>2.6463459999999999</v>
      </c>
      <c r="BA17" s="4">
        <v>7.9767089999999996</v>
      </c>
      <c r="BB17" s="4">
        <v>2.6321690000000002</v>
      </c>
      <c r="BC17" s="4">
        <v>9.2503670000000007</v>
      </c>
      <c r="BD17" s="2">
        <v>500</v>
      </c>
      <c r="BE17" s="36"/>
      <c r="BF17" s="32" t="s">
        <v>37</v>
      </c>
      <c r="BG17" s="208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</row>
    <row r="18" spans="1:81" ht="10.199999999999999" x14ac:dyDescent="0.2">
      <c r="A18" s="30"/>
      <c r="B18" s="32">
        <v>9</v>
      </c>
      <c r="C18" s="32" t="s">
        <v>36</v>
      </c>
      <c r="D18" s="33" t="s">
        <v>37</v>
      </c>
      <c r="E18" s="34" t="s">
        <v>38</v>
      </c>
      <c r="F18" s="30"/>
      <c r="G18" s="35" t="s">
        <v>39</v>
      </c>
      <c r="H18" s="34" t="s">
        <v>43</v>
      </c>
      <c r="I18" s="34" t="s">
        <v>44</v>
      </c>
      <c r="J18" s="34">
        <v>500</v>
      </c>
      <c r="K18" s="34">
        <v>169</v>
      </c>
      <c r="L18" s="34" t="s">
        <v>45</v>
      </c>
      <c r="M18" s="59" t="s">
        <v>37</v>
      </c>
      <c r="N18" s="59" t="s">
        <v>37</v>
      </c>
      <c r="O18" s="59" t="s">
        <v>37</v>
      </c>
      <c r="P18" s="59" t="s">
        <v>37</v>
      </c>
      <c r="Q18" s="59" t="s">
        <v>37</v>
      </c>
      <c r="R18" s="59" t="s">
        <v>37</v>
      </c>
      <c r="S18" s="34" t="s">
        <v>70</v>
      </c>
      <c r="T18" s="32">
        <v>0.8</v>
      </c>
      <c r="U18" s="34" t="s">
        <v>151</v>
      </c>
      <c r="V18" s="34" t="s">
        <v>46</v>
      </c>
      <c r="W18" s="34">
        <v>256</v>
      </c>
      <c r="X18" s="32">
        <v>0.8</v>
      </c>
      <c r="Y18" s="34" t="s">
        <v>50</v>
      </c>
      <c r="Z18" s="32" t="s">
        <v>59</v>
      </c>
      <c r="AA18" s="34">
        <v>1E-3</v>
      </c>
      <c r="AB18" s="34" t="s">
        <v>45</v>
      </c>
      <c r="AC18" s="34" t="s">
        <v>45</v>
      </c>
      <c r="AD18" s="34" t="s">
        <v>149</v>
      </c>
      <c r="AE18" s="36"/>
      <c r="AF18" s="4">
        <v>3.8804479999999999</v>
      </c>
      <c r="AG18" s="4">
        <v>3.7346349999999999</v>
      </c>
      <c r="AH18" s="4">
        <v>3.5518939999999999</v>
      </c>
      <c r="AI18" s="4">
        <v>3.7964869999999999</v>
      </c>
      <c r="AJ18" s="4">
        <v>3.3818679999999999</v>
      </c>
      <c r="AK18" s="4">
        <v>3.8385750000000001</v>
      </c>
      <c r="AL18" s="4">
        <v>3.1653470000000001</v>
      </c>
      <c r="AM18" s="4">
        <v>3.980448</v>
      </c>
      <c r="AN18" s="4">
        <v>2.97201</v>
      </c>
      <c r="AO18" s="4">
        <v>4.1739290000000002</v>
      </c>
      <c r="AP18" s="4">
        <v>2.8690030000000002</v>
      </c>
      <c r="AQ18" s="4">
        <v>4.448766</v>
      </c>
      <c r="AR18" s="4">
        <v>2.8004259999999999</v>
      </c>
      <c r="AS18" s="4">
        <v>4.7556560000000001</v>
      </c>
      <c r="AT18" s="4">
        <v>2.726588</v>
      </c>
      <c r="AU18" s="4">
        <v>5.4327649999999998</v>
      </c>
      <c r="AV18" s="4">
        <v>2.6850939999999999</v>
      </c>
      <c r="AW18" s="4">
        <v>6.0484559999999998</v>
      </c>
      <c r="AX18" s="4">
        <v>2.66147</v>
      </c>
      <c r="AY18" s="4">
        <v>6.6395790000000003</v>
      </c>
      <c r="AZ18" s="4">
        <v>2.6486499999999999</v>
      </c>
      <c r="BA18" s="4">
        <v>7.130185</v>
      </c>
      <c r="BB18" s="4">
        <v>2.6326740000000002</v>
      </c>
      <c r="BC18" s="4">
        <v>8.5470740000000003</v>
      </c>
      <c r="BD18" s="2">
        <v>500</v>
      </c>
      <c r="BE18" s="36"/>
      <c r="BF18" s="32" t="s">
        <v>37</v>
      </c>
      <c r="BG18" s="208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</row>
    <row r="19" spans="1:81" ht="10.199999999999999" x14ac:dyDescent="0.2">
      <c r="A19" s="30"/>
      <c r="B19" s="32">
        <v>10</v>
      </c>
      <c r="C19" s="32" t="s">
        <v>36</v>
      </c>
      <c r="D19" s="33" t="s">
        <v>37</v>
      </c>
      <c r="E19" s="34" t="s">
        <v>38</v>
      </c>
      <c r="F19" s="30"/>
      <c r="G19" s="35" t="s">
        <v>39</v>
      </c>
      <c r="H19" s="34" t="s">
        <v>43</v>
      </c>
      <c r="I19" s="34" t="s">
        <v>44</v>
      </c>
      <c r="J19" s="34">
        <v>500</v>
      </c>
      <c r="K19" s="32">
        <v>100</v>
      </c>
      <c r="L19" s="34" t="s">
        <v>45</v>
      </c>
      <c r="M19" s="59" t="s">
        <v>37</v>
      </c>
      <c r="N19" s="59" t="s">
        <v>37</v>
      </c>
      <c r="O19" s="59" t="s">
        <v>37</v>
      </c>
      <c r="P19" s="59" t="s">
        <v>37</v>
      </c>
      <c r="Q19" s="59" t="s">
        <v>37</v>
      </c>
      <c r="R19" s="59" t="s">
        <v>37</v>
      </c>
      <c r="S19" s="34" t="s">
        <v>70</v>
      </c>
      <c r="T19" s="32">
        <v>0.7</v>
      </c>
      <c r="U19" s="34" t="s">
        <v>151</v>
      </c>
      <c r="V19" s="34" t="s">
        <v>46</v>
      </c>
      <c r="W19" s="34">
        <v>256</v>
      </c>
      <c r="X19" s="32">
        <v>0.5</v>
      </c>
      <c r="Y19" s="34" t="s">
        <v>50</v>
      </c>
      <c r="Z19" s="34" t="s">
        <v>52</v>
      </c>
      <c r="AA19" s="34">
        <v>1E-3</v>
      </c>
      <c r="AB19" s="34" t="s">
        <v>45</v>
      </c>
      <c r="AC19" s="34" t="s">
        <v>45</v>
      </c>
      <c r="AD19" s="34" t="s">
        <v>149</v>
      </c>
      <c r="AE19" s="36"/>
      <c r="AF19" s="4">
        <v>2.7738969999999998</v>
      </c>
      <c r="AG19" s="4">
        <v>4.9196970000000002</v>
      </c>
      <c r="AH19" s="4">
        <v>2.6797680000000001</v>
      </c>
      <c r="AI19" s="4">
        <v>5.3045749999999998</v>
      </c>
      <c r="AJ19" s="4">
        <v>2.6416240000000002</v>
      </c>
      <c r="AK19" s="4">
        <v>5.6202319999999997</v>
      </c>
      <c r="AL19" s="4">
        <v>2.5920559999999999</v>
      </c>
      <c r="AM19" s="4">
        <v>7.6351829999999996</v>
      </c>
      <c r="AN19" s="4">
        <v>2.525188</v>
      </c>
      <c r="AO19" s="4">
        <v>10.634729999999999</v>
      </c>
      <c r="AP19" s="4">
        <v>2.4294910000000001</v>
      </c>
      <c r="AQ19" s="4">
        <v>13.212</v>
      </c>
      <c r="AR19" s="4">
        <v>2.3840140000000001</v>
      </c>
      <c r="AS19" s="4">
        <v>14.008240000000001</v>
      </c>
      <c r="AT19" s="4">
        <v>2.301612</v>
      </c>
      <c r="AU19" s="4">
        <v>14.83938</v>
      </c>
      <c r="AV19" s="4">
        <v>2.270886</v>
      </c>
      <c r="AW19" s="4">
        <v>15.33488</v>
      </c>
      <c r="AX19" s="4">
        <v>2.2639619999999998</v>
      </c>
      <c r="AY19" s="4">
        <v>15.80499</v>
      </c>
      <c r="AZ19" s="4">
        <v>2.1697739999999999</v>
      </c>
      <c r="BA19" s="4">
        <v>16.08061</v>
      </c>
      <c r="BB19" s="4">
        <v>2.113896</v>
      </c>
      <c r="BC19" s="4">
        <v>16.118099999999998</v>
      </c>
      <c r="BD19" s="2">
        <v>500</v>
      </c>
      <c r="BE19" s="36"/>
      <c r="BF19" s="32" t="s">
        <v>37</v>
      </c>
      <c r="BG19" s="208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</row>
    <row r="20" spans="1:81" ht="10.199999999999999" x14ac:dyDescent="0.2">
      <c r="A20" s="30"/>
      <c r="B20" s="32">
        <v>11</v>
      </c>
      <c r="C20" s="32" t="s">
        <v>36</v>
      </c>
      <c r="D20" s="33" t="s">
        <v>37</v>
      </c>
      <c r="E20" s="34" t="s">
        <v>38</v>
      </c>
      <c r="F20" s="30"/>
      <c r="G20" s="35" t="s">
        <v>39</v>
      </c>
      <c r="H20" s="34" t="s">
        <v>43</v>
      </c>
      <c r="I20" s="34" t="s">
        <v>44</v>
      </c>
      <c r="J20" s="34">
        <v>500</v>
      </c>
      <c r="K20" s="34">
        <v>169</v>
      </c>
      <c r="L20" s="34" t="s">
        <v>45</v>
      </c>
      <c r="M20" s="59" t="s">
        <v>37</v>
      </c>
      <c r="N20" s="59" t="s">
        <v>37</v>
      </c>
      <c r="O20" s="59" t="s">
        <v>37</v>
      </c>
      <c r="P20" s="59" t="s">
        <v>37</v>
      </c>
      <c r="Q20" s="59" t="s">
        <v>37</v>
      </c>
      <c r="R20" s="59" t="s">
        <v>37</v>
      </c>
      <c r="S20" s="34" t="s">
        <v>70</v>
      </c>
      <c r="T20" s="32">
        <v>0.5</v>
      </c>
      <c r="U20" s="34" t="s">
        <v>167</v>
      </c>
      <c r="V20" s="34" t="s">
        <v>46</v>
      </c>
      <c r="W20" s="34">
        <v>512</v>
      </c>
      <c r="X20" s="32">
        <v>0.5</v>
      </c>
      <c r="Y20" s="34" t="s">
        <v>50</v>
      </c>
      <c r="Z20" s="34" t="s">
        <v>52</v>
      </c>
      <c r="AA20" s="34">
        <v>1E-3</v>
      </c>
      <c r="AB20" s="34" t="s">
        <v>45</v>
      </c>
      <c r="AC20" s="34" t="s">
        <v>45</v>
      </c>
      <c r="AD20" s="34" t="s">
        <v>149</v>
      </c>
      <c r="AE20" s="36"/>
      <c r="AF20" s="4">
        <v>2.6834769999999999</v>
      </c>
      <c r="AG20" s="4">
        <v>5.9962869999999997</v>
      </c>
      <c r="AH20" s="4">
        <v>2.5393810000000001</v>
      </c>
      <c r="AI20" s="4">
        <v>7.150347</v>
      </c>
      <c r="AJ20" s="4">
        <v>2.4016060000000001</v>
      </c>
      <c r="AK20" s="4">
        <v>8.6305510000000005</v>
      </c>
      <c r="AL20" s="4">
        <v>2.124047</v>
      </c>
      <c r="AM20" s="4">
        <v>13.15804</v>
      </c>
      <c r="AN20" s="4">
        <v>1.9049670000000001</v>
      </c>
      <c r="AO20" s="4">
        <v>14.98995</v>
      </c>
      <c r="AP20" s="4">
        <v>1.647875</v>
      </c>
      <c r="AQ20" s="4">
        <v>15.88871</v>
      </c>
      <c r="AR20" s="4">
        <v>1.564047</v>
      </c>
      <c r="AS20" s="4">
        <v>15.87744</v>
      </c>
      <c r="AT20" s="4">
        <v>1.3901030000000001</v>
      </c>
      <c r="AU20" s="4">
        <v>15.959820000000001</v>
      </c>
      <c r="AV20" s="4">
        <v>1.296354</v>
      </c>
      <c r="AW20" s="4">
        <v>16.08268</v>
      </c>
      <c r="AX20" s="4">
        <v>1.1901299999999999</v>
      </c>
      <c r="AY20" s="4">
        <v>16.057960000000001</v>
      </c>
      <c r="AZ20" s="4">
        <v>1.147133</v>
      </c>
      <c r="BA20" s="4">
        <v>16.112100000000002</v>
      </c>
      <c r="BB20" s="4">
        <v>1.014732</v>
      </c>
      <c r="BC20" s="4">
        <v>16.118099999999998</v>
      </c>
      <c r="BD20" s="2">
        <v>500</v>
      </c>
      <c r="BE20" s="36"/>
      <c r="BF20" s="32" t="s">
        <v>37</v>
      </c>
      <c r="BG20" s="208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</row>
    <row r="21" spans="1:81" ht="10.199999999999999" x14ac:dyDescent="0.2">
      <c r="A21" s="30"/>
      <c r="B21" s="32">
        <v>12</v>
      </c>
      <c r="C21" s="32" t="s">
        <v>36</v>
      </c>
      <c r="D21" s="33" t="s">
        <v>37</v>
      </c>
      <c r="E21" s="34" t="s">
        <v>38</v>
      </c>
      <c r="F21" s="30"/>
      <c r="G21" s="35" t="s">
        <v>39</v>
      </c>
      <c r="H21" s="34" t="s">
        <v>43</v>
      </c>
      <c r="I21" s="34" t="s">
        <v>44</v>
      </c>
      <c r="J21" s="32">
        <v>5000</v>
      </c>
      <c r="K21" s="32">
        <v>512</v>
      </c>
      <c r="L21" s="34" t="s">
        <v>45</v>
      </c>
      <c r="M21" s="59" t="s">
        <v>37</v>
      </c>
      <c r="N21" s="59" t="s">
        <v>37</v>
      </c>
      <c r="O21" s="59" t="s">
        <v>37</v>
      </c>
      <c r="P21" s="59" t="s">
        <v>37</v>
      </c>
      <c r="Q21" s="59" t="s">
        <v>37</v>
      </c>
      <c r="R21" s="59" t="s">
        <v>37</v>
      </c>
      <c r="S21" s="34" t="s">
        <v>70</v>
      </c>
      <c r="T21" s="32">
        <v>0.5</v>
      </c>
      <c r="U21" s="34" t="s">
        <v>167</v>
      </c>
      <c r="V21" s="34" t="s">
        <v>46</v>
      </c>
      <c r="W21" s="34">
        <v>512</v>
      </c>
      <c r="X21" s="32">
        <v>0.5</v>
      </c>
      <c r="Y21" s="34" t="s">
        <v>50</v>
      </c>
      <c r="Z21" s="34" t="s">
        <v>52</v>
      </c>
      <c r="AA21" s="34">
        <v>1E-3</v>
      </c>
      <c r="AB21" s="34" t="s">
        <v>45</v>
      </c>
      <c r="AC21" s="34" t="s">
        <v>45</v>
      </c>
      <c r="AD21" s="34" t="s">
        <v>149</v>
      </c>
      <c r="AE21" s="36"/>
      <c r="AF21" s="4">
        <v>2.779239</v>
      </c>
      <c r="AG21" s="4">
        <v>5.780951</v>
      </c>
      <c r="AH21" s="4">
        <v>2.6734879999999999</v>
      </c>
      <c r="AI21" s="4">
        <v>6.0984699999999998</v>
      </c>
      <c r="AJ21" s="4">
        <v>2.57559</v>
      </c>
      <c r="AK21" s="4">
        <v>6.5990339999999996</v>
      </c>
      <c r="AL21" s="4">
        <v>2.3217370000000002</v>
      </c>
      <c r="AM21" s="4">
        <v>8.9954730000000005</v>
      </c>
      <c r="AN21" s="4">
        <v>2.0876009999999998</v>
      </c>
      <c r="AO21" s="4">
        <v>11.90873</v>
      </c>
      <c r="AP21" s="4">
        <v>1.8751800000000001</v>
      </c>
      <c r="AQ21" s="4">
        <v>14.30115</v>
      </c>
      <c r="AR21" s="4">
        <v>1.723014</v>
      </c>
      <c r="AS21" s="4">
        <v>15.47739</v>
      </c>
      <c r="AT21" s="4">
        <v>1.4708829999999999</v>
      </c>
      <c r="AU21" s="4">
        <v>16.02542</v>
      </c>
      <c r="AV21" s="4">
        <v>1.275795</v>
      </c>
      <c r="AW21" s="4">
        <v>16.099039999999999</v>
      </c>
      <c r="AX21" s="4">
        <v>1.2064140000000001</v>
      </c>
      <c r="AY21" s="4">
        <v>16.11317</v>
      </c>
      <c r="AZ21" s="4">
        <v>1.134163</v>
      </c>
      <c r="BA21" s="4">
        <v>16.11497</v>
      </c>
      <c r="BB21" s="4">
        <v>0.85368500000000003</v>
      </c>
      <c r="BC21" s="4">
        <v>16.118099999999998</v>
      </c>
      <c r="BD21" s="2">
        <v>500</v>
      </c>
      <c r="BE21" s="36"/>
      <c r="BF21" s="32" t="s">
        <v>37</v>
      </c>
      <c r="BG21" s="208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</row>
    <row r="22" spans="1:81" ht="4.95" customHeight="1" x14ac:dyDescent="0.2">
      <c r="A22" s="30"/>
      <c r="B22" s="36"/>
      <c r="C22" s="36"/>
      <c r="D22" s="38"/>
      <c r="E22" s="36"/>
      <c r="F22" s="3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6"/>
      <c r="BF22" s="36"/>
      <c r="BG22" s="40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1" s="44" customFormat="1" ht="10.199999999999999" x14ac:dyDescent="0.2">
      <c r="A23" s="30"/>
      <c r="B23" s="30" t="s">
        <v>41</v>
      </c>
      <c r="C23" s="30"/>
      <c r="D23" s="41"/>
      <c r="E23" s="30" t="s">
        <v>42</v>
      </c>
      <c r="F23" s="30"/>
      <c r="G23" s="42"/>
      <c r="H23" s="30" t="s">
        <v>43</v>
      </c>
      <c r="I23" s="30" t="s">
        <v>44</v>
      </c>
      <c r="J23" s="30">
        <v>50</v>
      </c>
      <c r="K23" s="30">
        <v>1</v>
      </c>
      <c r="L23" s="30" t="s">
        <v>45</v>
      </c>
      <c r="M23" s="30" t="s">
        <v>46</v>
      </c>
      <c r="N23" s="30" t="s">
        <v>47</v>
      </c>
      <c r="O23" s="30" t="s">
        <v>48</v>
      </c>
      <c r="P23" s="30">
        <v>0.4</v>
      </c>
      <c r="Q23" s="30" t="s">
        <v>49</v>
      </c>
      <c r="R23" s="30" t="s">
        <v>50</v>
      </c>
      <c r="S23" s="30" t="s">
        <v>51</v>
      </c>
      <c r="T23" s="30" t="s">
        <v>50</v>
      </c>
      <c r="U23" s="30" t="s">
        <v>50</v>
      </c>
      <c r="V23" s="30" t="s">
        <v>46</v>
      </c>
      <c r="W23" s="30">
        <v>1024</v>
      </c>
      <c r="X23" s="30">
        <v>0.6</v>
      </c>
      <c r="Y23" s="30" t="s">
        <v>50</v>
      </c>
      <c r="Z23" s="30" t="s">
        <v>52</v>
      </c>
      <c r="AA23" s="30">
        <v>1E-3</v>
      </c>
      <c r="AB23" s="30" t="s">
        <v>45</v>
      </c>
      <c r="AC23" s="30" t="s">
        <v>53</v>
      </c>
      <c r="AD23" s="30" t="s">
        <v>54</v>
      </c>
      <c r="AE23" s="30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30"/>
      <c r="BF23" s="42"/>
      <c r="BG23" s="43"/>
      <c r="BH23" s="42"/>
      <c r="BI23" s="42"/>
      <c r="BJ23" s="42"/>
      <c r="BK23" s="42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1" ht="10.199999999999999" x14ac:dyDescent="0.2">
      <c r="A24" s="30"/>
      <c r="B24" s="32">
        <v>0</v>
      </c>
      <c r="C24" s="32" t="s">
        <v>55</v>
      </c>
      <c r="D24" s="33" t="s">
        <v>56</v>
      </c>
      <c r="E24" s="34" t="s">
        <v>42</v>
      </c>
      <c r="F24" s="30"/>
      <c r="G24" s="35" t="s">
        <v>39</v>
      </c>
      <c r="H24" s="34" t="s">
        <v>43</v>
      </c>
      <c r="I24" s="34" t="s">
        <v>44</v>
      </c>
      <c r="J24" s="34">
        <v>50</v>
      </c>
      <c r="K24" s="34">
        <v>1</v>
      </c>
      <c r="L24" s="34" t="s">
        <v>45</v>
      </c>
      <c r="M24" s="34" t="s">
        <v>46</v>
      </c>
      <c r="N24" s="34" t="s">
        <v>47</v>
      </c>
      <c r="O24" s="34" t="s">
        <v>48</v>
      </c>
      <c r="P24" s="34">
        <v>0.4</v>
      </c>
      <c r="Q24" s="34" t="s">
        <v>49</v>
      </c>
      <c r="R24" s="34" t="s">
        <v>50</v>
      </c>
      <c r="S24" s="34" t="s">
        <v>51</v>
      </c>
      <c r="T24" s="34" t="s">
        <v>50</v>
      </c>
      <c r="U24" s="34" t="s">
        <v>50</v>
      </c>
      <c r="V24" s="34" t="s">
        <v>46</v>
      </c>
      <c r="W24" s="34">
        <v>1024</v>
      </c>
      <c r="X24" s="34">
        <v>0.6</v>
      </c>
      <c r="Y24" s="34" t="s">
        <v>50</v>
      </c>
      <c r="Z24" s="34" t="s">
        <v>52</v>
      </c>
      <c r="AA24" s="34">
        <v>1E-3</v>
      </c>
      <c r="AB24" s="34" t="s">
        <v>45</v>
      </c>
      <c r="AC24" s="34" t="s">
        <v>53</v>
      </c>
      <c r="AD24" s="34" t="s">
        <v>54</v>
      </c>
      <c r="AE24" s="36"/>
      <c r="AF24" s="8">
        <v>286.80900000000003</v>
      </c>
      <c r="AG24" s="45">
        <v>595.91510000000005</v>
      </c>
      <c r="AH24" s="45">
        <v>237.34989999999999</v>
      </c>
      <c r="AI24" s="45">
        <v>5377.8878999999997</v>
      </c>
      <c r="AJ24" s="8">
        <v>186.3433</v>
      </c>
      <c r="AK24" s="8">
        <v>82046.234400000001</v>
      </c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>
        <v>142.02699999999999</v>
      </c>
      <c r="BC24" s="8">
        <v>3055974.75</v>
      </c>
      <c r="BD24" s="8">
        <v>21</v>
      </c>
      <c r="BE24" s="36"/>
      <c r="BF24" s="32">
        <f>158 * 6</f>
        <v>948</v>
      </c>
      <c r="BG24" s="37"/>
      <c r="BH24" s="32"/>
      <c r="BI24" s="32"/>
      <c r="BJ24" s="32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73"/>
    </row>
    <row r="25" spans="1:81" ht="10.199999999999999" x14ac:dyDescent="0.2">
      <c r="A25" s="30"/>
      <c r="B25" s="32">
        <v>1</v>
      </c>
      <c r="C25" s="32" t="s">
        <v>55</v>
      </c>
      <c r="D25" s="33" t="s">
        <v>56</v>
      </c>
      <c r="E25" s="34" t="s">
        <v>42</v>
      </c>
      <c r="F25" s="30"/>
      <c r="G25" s="46" t="s">
        <v>147</v>
      </c>
      <c r="H25" s="34" t="s">
        <v>43</v>
      </c>
      <c r="I25" s="34" t="s">
        <v>44</v>
      </c>
      <c r="J25" s="34">
        <v>50</v>
      </c>
      <c r="K25" s="32">
        <v>4</v>
      </c>
      <c r="L25" s="34" t="s">
        <v>45</v>
      </c>
      <c r="M25" s="34" t="s">
        <v>46</v>
      </c>
      <c r="N25" s="34" t="s">
        <v>47</v>
      </c>
      <c r="O25" s="34" t="s">
        <v>48</v>
      </c>
      <c r="P25" s="34">
        <v>0.4</v>
      </c>
      <c r="Q25" s="34" t="s">
        <v>49</v>
      </c>
      <c r="R25" s="34" t="s">
        <v>50</v>
      </c>
      <c r="S25" s="34" t="s">
        <v>51</v>
      </c>
      <c r="T25" s="34" t="s">
        <v>50</v>
      </c>
      <c r="U25" s="34" t="s">
        <v>50</v>
      </c>
      <c r="V25" s="34" t="s">
        <v>46</v>
      </c>
      <c r="W25" s="34">
        <v>1024</v>
      </c>
      <c r="X25" s="34">
        <v>0.6</v>
      </c>
      <c r="Y25" s="34" t="s">
        <v>50</v>
      </c>
      <c r="Z25" s="34" t="s">
        <v>52</v>
      </c>
      <c r="AA25" s="34">
        <v>1E-3</v>
      </c>
      <c r="AB25" s="34" t="s">
        <v>45</v>
      </c>
      <c r="AC25" s="34" t="s">
        <v>53</v>
      </c>
      <c r="AD25" s="34" t="s">
        <v>54</v>
      </c>
      <c r="AE25" s="36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36"/>
      <c r="BF25" s="32">
        <f>124 * 6</f>
        <v>744</v>
      </c>
      <c r="BG25" s="37" t="s">
        <v>57</v>
      </c>
      <c r="BH25" s="32"/>
      <c r="BI25" s="32"/>
      <c r="BJ25" s="32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73"/>
    </row>
    <row r="26" spans="1:81" ht="10.199999999999999" x14ac:dyDescent="0.2">
      <c r="A26" s="30"/>
      <c r="B26" s="32">
        <v>2</v>
      </c>
      <c r="C26" s="32" t="s">
        <v>55</v>
      </c>
      <c r="D26" s="33" t="s">
        <v>56</v>
      </c>
      <c r="E26" s="34" t="s">
        <v>42</v>
      </c>
      <c r="F26" s="30"/>
      <c r="G26" s="35" t="s">
        <v>39</v>
      </c>
      <c r="H26" s="34" t="s">
        <v>43</v>
      </c>
      <c r="I26" s="34" t="s">
        <v>44</v>
      </c>
      <c r="J26" s="34">
        <v>50</v>
      </c>
      <c r="K26" s="34">
        <v>1</v>
      </c>
      <c r="L26" s="34" t="s">
        <v>45</v>
      </c>
      <c r="M26" s="34" t="s">
        <v>46</v>
      </c>
      <c r="N26" s="34" t="s">
        <v>47</v>
      </c>
      <c r="O26" s="34" t="s">
        <v>48</v>
      </c>
      <c r="P26" s="32">
        <v>0.5</v>
      </c>
      <c r="Q26" s="34" t="s">
        <v>49</v>
      </c>
      <c r="R26" s="34" t="s">
        <v>50</v>
      </c>
      <c r="S26" s="34" t="s">
        <v>51</v>
      </c>
      <c r="T26" s="34" t="s">
        <v>50</v>
      </c>
      <c r="U26" s="34" t="s">
        <v>50</v>
      </c>
      <c r="V26" s="34" t="s">
        <v>46</v>
      </c>
      <c r="W26" s="34">
        <v>1024</v>
      </c>
      <c r="X26" s="32">
        <v>0.7</v>
      </c>
      <c r="Y26" s="34" t="s">
        <v>50</v>
      </c>
      <c r="Z26" s="34" t="s">
        <v>52</v>
      </c>
      <c r="AA26" s="34">
        <v>1E-3</v>
      </c>
      <c r="AB26" s="34" t="s">
        <v>45</v>
      </c>
      <c r="AC26" s="34" t="s">
        <v>53</v>
      </c>
      <c r="AD26" s="34" t="s">
        <v>54</v>
      </c>
      <c r="AE26" s="36"/>
      <c r="AF26" s="8">
        <v>291.59140000000002</v>
      </c>
      <c r="AG26" s="45">
        <v>485.22039999999998</v>
      </c>
      <c r="AH26" s="8">
        <v>254.3416</v>
      </c>
      <c r="AI26" s="45">
        <v>4274.1732000000002</v>
      </c>
      <c r="AJ26" s="8">
        <v>207.34569999999999</v>
      </c>
      <c r="AK26" s="8">
        <v>57681.758800000003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>
        <v>164.75040000000001</v>
      </c>
      <c r="BC26" s="8">
        <v>7652634.75</v>
      </c>
      <c r="BD26" s="8">
        <v>21</v>
      </c>
      <c r="BE26" s="36"/>
      <c r="BF26" s="32">
        <f>158 * 6</f>
        <v>948</v>
      </c>
      <c r="BG26" s="37"/>
      <c r="BH26" s="32"/>
      <c r="BI26" s="32"/>
      <c r="BJ26" s="32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73"/>
    </row>
    <row r="27" spans="1:81" ht="10.199999999999999" x14ac:dyDescent="0.2">
      <c r="A27" s="30"/>
      <c r="B27" s="32">
        <v>3</v>
      </c>
      <c r="C27" s="32" t="s">
        <v>55</v>
      </c>
      <c r="D27" s="33" t="s">
        <v>56</v>
      </c>
      <c r="E27" s="34" t="s">
        <v>42</v>
      </c>
      <c r="F27" s="30"/>
      <c r="G27" s="35" t="s">
        <v>39</v>
      </c>
      <c r="H27" s="34" t="s">
        <v>43</v>
      </c>
      <c r="I27" s="34" t="s">
        <v>44</v>
      </c>
      <c r="J27" s="34">
        <v>50</v>
      </c>
      <c r="K27" s="34">
        <v>1</v>
      </c>
      <c r="L27" s="34" t="s">
        <v>45</v>
      </c>
      <c r="M27" s="34" t="s">
        <v>46</v>
      </c>
      <c r="N27" s="34" t="s">
        <v>47</v>
      </c>
      <c r="O27" s="34" t="s">
        <v>48</v>
      </c>
      <c r="P27" s="32">
        <v>0.3</v>
      </c>
      <c r="Q27" s="34" t="s">
        <v>49</v>
      </c>
      <c r="R27" s="34" t="s">
        <v>50</v>
      </c>
      <c r="S27" s="34" t="s">
        <v>51</v>
      </c>
      <c r="T27" s="34" t="s">
        <v>50</v>
      </c>
      <c r="U27" s="34" t="s">
        <v>50</v>
      </c>
      <c r="V27" s="34" t="s">
        <v>46</v>
      </c>
      <c r="W27" s="34">
        <v>1024</v>
      </c>
      <c r="X27" s="32">
        <v>0.4</v>
      </c>
      <c r="Y27" s="34" t="s">
        <v>50</v>
      </c>
      <c r="Z27" s="34" t="s">
        <v>52</v>
      </c>
      <c r="AA27" s="34">
        <v>1E-3</v>
      </c>
      <c r="AB27" s="34" t="s">
        <v>45</v>
      </c>
      <c r="AC27" s="34" t="s">
        <v>53</v>
      </c>
      <c r="AD27" s="34" t="s">
        <v>54</v>
      </c>
      <c r="AE27" s="36"/>
      <c r="AF27" s="8">
        <v>273.56380000000001</v>
      </c>
      <c r="AG27" s="45">
        <v>338.25389999999999</v>
      </c>
      <c r="AH27" s="8">
        <v>209.26179999999999</v>
      </c>
      <c r="AI27" s="45">
        <v>7617.8245999999999</v>
      </c>
      <c r="AJ27" s="8">
        <v>146.84889999999999</v>
      </c>
      <c r="AK27" s="8">
        <v>1414543.6562000001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>
        <v>110.4936</v>
      </c>
      <c r="BC27" s="8">
        <v>12856368.75</v>
      </c>
      <c r="BD27" s="8">
        <v>21</v>
      </c>
      <c r="BE27" s="36"/>
      <c r="BF27" s="32">
        <f>159 * 6</f>
        <v>954</v>
      </c>
      <c r="BG27" s="37"/>
      <c r="BH27" s="32"/>
      <c r="BI27" s="32"/>
      <c r="BJ27" s="32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73"/>
    </row>
    <row r="28" spans="1:81" ht="10.199999999999999" x14ac:dyDescent="0.2">
      <c r="A28" s="30"/>
      <c r="B28" s="32">
        <v>4</v>
      </c>
      <c r="C28" s="32" t="s">
        <v>55</v>
      </c>
      <c r="D28" s="33" t="s">
        <v>56</v>
      </c>
      <c r="E28" s="34" t="s">
        <v>42</v>
      </c>
      <c r="F28" s="30"/>
      <c r="G28" s="35" t="s">
        <v>39</v>
      </c>
      <c r="H28" s="34" t="s">
        <v>43</v>
      </c>
      <c r="I28" s="34" t="s">
        <v>44</v>
      </c>
      <c r="J28" s="34">
        <v>50</v>
      </c>
      <c r="K28" s="34">
        <v>1</v>
      </c>
      <c r="L28" s="34" t="s">
        <v>45</v>
      </c>
      <c r="M28" s="34" t="s">
        <v>46</v>
      </c>
      <c r="N28" s="34" t="s">
        <v>47</v>
      </c>
      <c r="O28" s="34" t="s">
        <v>48</v>
      </c>
      <c r="P28" s="34">
        <v>0.4</v>
      </c>
      <c r="Q28" s="34" t="s">
        <v>49</v>
      </c>
      <c r="R28" s="34" t="s">
        <v>50</v>
      </c>
      <c r="S28" s="34" t="s">
        <v>51</v>
      </c>
      <c r="T28" s="34" t="s">
        <v>50</v>
      </c>
      <c r="U28" s="34" t="s">
        <v>50</v>
      </c>
      <c r="V28" s="34" t="s">
        <v>46</v>
      </c>
      <c r="W28" s="34">
        <v>1024</v>
      </c>
      <c r="X28" s="34">
        <v>0.6</v>
      </c>
      <c r="Y28" s="34" t="s">
        <v>50</v>
      </c>
      <c r="Z28" s="34" t="s">
        <v>52</v>
      </c>
      <c r="AA28" s="32">
        <v>0.01</v>
      </c>
      <c r="AB28" s="34" t="s">
        <v>45</v>
      </c>
      <c r="AC28" s="34" t="s">
        <v>53</v>
      </c>
      <c r="AD28" s="34" t="s">
        <v>54</v>
      </c>
      <c r="AE28" s="36"/>
      <c r="AF28" s="8">
        <v>105.73909999999999</v>
      </c>
      <c r="AG28" s="45">
        <v>9147.4645999999993</v>
      </c>
      <c r="AH28" s="8">
        <v>98.739900000000006</v>
      </c>
      <c r="AI28" s="45">
        <v>30670.6924</v>
      </c>
      <c r="AJ28" s="8">
        <v>91.735600000000005</v>
      </c>
      <c r="AK28" s="8">
        <v>115591.67290000001</v>
      </c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>
        <v>100.9113</v>
      </c>
      <c r="BC28" s="8">
        <v>12263632.0625</v>
      </c>
      <c r="BD28" s="8">
        <v>22</v>
      </c>
      <c r="BE28" s="36"/>
      <c r="BF28" s="32">
        <f t="shared" ref="BF28:BF31" si="0">155 * 6</f>
        <v>930</v>
      </c>
      <c r="BG28" s="37"/>
      <c r="BH28" s="32"/>
      <c r="BI28" s="32"/>
      <c r="BJ28" s="32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73"/>
    </row>
    <row r="29" spans="1:81" ht="10.199999999999999" x14ac:dyDescent="0.2">
      <c r="A29" s="30"/>
      <c r="B29" s="32">
        <v>5</v>
      </c>
      <c r="C29" s="32" t="s">
        <v>55</v>
      </c>
      <c r="D29" s="33" t="s">
        <v>56</v>
      </c>
      <c r="E29" s="34" t="s">
        <v>42</v>
      </c>
      <c r="F29" s="30"/>
      <c r="G29" s="35" t="s">
        <v>39</v>
      </c>
      <c r="H29" s="34" t="s">
        <v>43</v>
      </c>
      <c r="I29" s="34" t="s">
        <v>44</v>
      </c>
      <c r="J29" s="34">
        <v>50</v>
      </c>
      <c r="K29" s="34">
        <v>1</v>
      </c>
      <c r="L29" s="34" t="s">
        <v>45</v>
      </c>
      <c r="M29" s="34" t="s">
        <v>46</v>
      </c>
      <c r="N29" s="34" t="s">
        <v>47</v>
      </c>
      <c r="O29" s="34" t="s">
        <v>48</v>
      </c>
      <c r="P29" s="34">
        <v>0.4</v>
      </c>
      <c r="Q29" s="34" t="s">
        <v>49</v>
      </c>
      <c r="R29" s="34" t="s">
        <v>50</v>
      </c>
      <c r="S29" s="34" t="s">
        <v>51</v>
      </c>
      <c r="T29" s="34" t="s">
        <v>50</v>
      </c>
      <c r="U29" s="34" t="s">
        <v>50</v>
      </c>
      <c r="V29" s="34" t="s">
        <v>46</v>
      </c>
      <c r="W29" s="34">
        <v>1024</v>
      </c>
      <c r="X29" s="34">
        <v>0.6</v>
      </c>
      <c r="Y29" s="34" t="s">
        <v>50</v>
      </c>
      <c r="Z29" s="34" t="s">
        <v>52</v>
      </c>
      <c r="AA29" s="32">
        <v>3.0000000000000001E-3</v>
      </c>
      <c r="AB29" s="34" t="s">
        <v>45</v>
      </c>
      <c r="AC29" s="34" t="s">
        <v>53</v>
      </c>
      <c r="AD29" s="34" t="s">
        <v>54</v>
      </c>
      <c r="AE29" s="36"/>
      <c r="AF29" s="8">
        <v>176.85050000000001</v>
      </c>
      <c r="AG29" s="45">
        <v>783.04690000000005</v>
      </c>
      <c r="AH29" s="8">
        <v>102.2041</v>
      </c>
      <c r="AI29" s="45">
        <v>16758.327099999999</v>
      </c>
      <c r="AJ29" s="8">
        <v>94.6374</v>
      </c>
      <c r="AK29" s="8">
        <v>490035.98440000002</v>
      </c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>
        <v>102.9611</v>
      </c>
      <c r="BC29" s="8">
        <v>22770791</v>
      </c>
      <c r="BD29" s="8">
        <v>21</v>
      </c>
      <c r="BE29" s="36"/>
      <c r="BF29" s="32">
        <f t="shared" si="0"/>
        <v>930</v>
      </c>
      <c r="BG29" s="37"/>
      <c r="BH29" s="32"/>
      <c r="BI29" s="32"/>
      <c r="BJ29" s="32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73"/>
    </row>
    <row r="30" spans="1:81" ht="10.199999999999999" x14ac:dyDescent="0.2">
      <c r="A30" s="30"/>
      <c r="B30" s="32">
        <v>6</v>
      </c>
      <c r="C30" s="32" t="s">
        <v>55</v>
      </c>
      <c r="D30" s="33" t="s">
        <v>56</v>
      </c>
      <c r="E30" s="34" t="s">
        <v>42</v>
      </c>
      <c r="F30" s="30"/>
      <c r="G30" s="35" t="s">
        <v>39</v>
      </c>
      <c r="H30" s="34" t="s">
        <v>43</v>
      </c>
      <c r="I30" s="34" t="s">
        <v>44</v>
      </c>
      <c r="J30" s="34">
        <v>50</v>
      </c>
      <c r="K30" s="34">
        <v>1</v>
      </c>
      <c r="L30" s="34" t="s">
        <v>45</v>
      </c>
      <c r="M30" s="34" t="s">
        <v>46</v>
      </c>
      <c r="N30" s="34" t="s">
        <v>47</v>
      </c>
      <c r="O30" s="34" t="s">
        <v>48</v>
      </c>
      <c r="P30" s="34">
        <v>0.4</v>
      </c>
      <c r="Q30" s="34" t="s">
        <v>49</v>
      </c>
      <c r="R30" s="34" t="s">
        <v>50</v>
      </c>
      <c r="S30" s="34" t="s">
        <v>51</v>
      </c>
      <c r="T30" s="34" t="s">
        <v>50</v>
      </c>
      <c r="U30" s="34" t="s">
        <v>50</v>
      </c>
      <c r="V30" s="34" t="s">
        <v>46</v>
      </c>
      <c r="W30" s="34">
        <v>1024</v>
      </c>
      <c r="X30" s="34">
        <v>0.6</v>
      </c>
      <c r="Y30" s="34" t="s">
        <v>50</v>
      </c>
      <c r="Z30" s="32" t="s">
        <v>58</v>
      </c>
      <c r="AA30" s="32">
        <v>1E-3</v>
      </c>
      <c r="AB30" s="34" t="s">
        <v>45</v>
      </c>
      <c r="AC30" s="34" t="s">
        <v>53</v>
      </c>
      <c r="AD30" s="34" t="s">
        <v>54</v>
      </c>
      <c r="AE30" s="36"/>
      <c r="AF30" s="8">
        <v>287.82859999999999</v>
      </c>
      <c r="AG30" s="45">
        <v>598.23379999999997</v>
      </c>
      <c r="AH30" s="8">
        <v>218.5129</v>
      </c>
      <c r="AI30" s="45">
        <v>3823.2665000000002</v>
      </c>
      <c r="AJ30" s="8">
        <v>152.49430000000001</v>
      </c>
      <c r="AK30" s="8">
        <v>100295.08960000001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>
        <v>99.578800000000001</v>
      </c>
      <c r="BC30" s="8">
        <v>6777246.9375</v>
      </c>
      <c r="BD30" s="8">
        <v>22</v>
      </c>
      <c r="BE30" s="36"/>
      <c r="BF30" s="32">
        <f t="shared" si="0"/>
        <v>930</v>
      </c>
      <c r="BG30" s="37"/>
      <c r="BH30" s="32"/>
      <c r="BI30" s="32"/>
      <c r="BJ30" s="32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73"/>
    </row>
    <row r="31" spans="1:81" ht="10.199999999999999" x14ac:dyDescent="0.2">
      <c r="A31" s="30"/>
      <c r="B31" s="32">
        <v>7</v>
      </c>
      <c r="C31" s="32" t="s">
        <v>55</v>
      </c>
      <c r="D31" s="33" t="s">
        <v>56</v>
      </c>
      <c r="E31" s="34" t="s">
        <v>42</v>
      </c>
      <c r="F31" s="30"/>
      <c r="G31" s="46" t="s">
        <v>147</v>
      </c>
      <c r="H31" s="34" t="s">
        <v>43</v>
      </c>
      <c r="I31" s="34" t="s">
        <v>44</v>
      </c>
      <c r="J31" s="34">
        <v>50</v>
      </c>
      <c r="K31" s="34">
        <v>1</v>
      </c>
      <c r="L31" s="34" t="s">
        <v>45</v>
      </c>
      <c r="M31" s="34" t="s">
        <v>46</v>
      </c>
      <c r="N31" s="34" t="s">
        <v>47</v>
      </c>
      <c r="O31" s="34" t="s">
        <v>48</v>
      </c>
      <c r="P31" s="34">
        <v>0.4</v>
      </c>
      <c r="Q31" s="34" t="s">
        <v>49</v>
      </c>
      <c r="R31" s="34" t="s">
        <v>50</v>
      </c>
      <c r="S31" s="34" t="s">
        <v>51</v>
      </c>
      <c r="T31" s="34" t="s">
        <v>50</v>
      </c>
      <c r="U31" s="34" t="s">
        <v>50</v>
      </c>
      <c r="V31" s="34" t="s">
        <v>46</v>
      </c>
      <c r="W31" s="34">
        <v>1024</v>
      </c>
      <c r="X31" s="34">
        <v>0.6</v>
      </c>
      <c r="Y31" s="34" t="s">
        <v>50</v>
      </c>
      <c r="Z31" s="32" t="s">
        <v>59</v>
      </c>
      <c r="AA31" s="32">
        <v>0.01</v>
      </c>
      <c r="AB31" s="34" t="s">
        <v>45</v>
      </c>
      <c r="AC31" s="34" t="s">
        <v>53</v>
      </c>
      <c r="AD31" s="34" t="s">
        <v>54</v>
      </c>
      <c r="AE31" s="36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36"/>
      <c r="BF31" s="32">
        <f t="shared" si="0"/>
        <v>930</v>
      </c>
      <c r="BG31" s="37" t="s">
        <v>60</v>
      </c>
      <c r="BH31" s="32"/>
      <c r="BI31" s="32"/>
      <c r="BJ31" s="32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73"/>
    </row>
    <row r="32" spans="1:81" ht="10.199999999999999" x14ac:dyDescent="0.2">
      <c r="A32" s="30"/>
      <c r="B32" s="32">
        <v>8</v>
      </c>
      <c r="C32" s="32" t="s">
        <v>55</v>
      </c>
      <c r="D32" s="33" t="s">
        <v>56</v>
      </c>
      <c r="E32" s="34" t="s">
        <v>42</v>
      </c>
      <c r="F32" s="30"/>
      <c r="G32" s="35" t="s">
        <v>39</v>
      </c>
      <c r="H32" s="34" t="s">
        <v>43</v>
      </c>
      <c r="I32" s="34" t="s">
        <v>44</v>
      </c>
      <c r="J32" s="34">
        <v>50</v>
      </c>
      <c r="K32" s="34">
        <v>1</v>
      </c>
      <c r="L32" s="34" t="s">
        <v>45</v>
      </c>
      <c r="M32" s="34" t="s">
        <v>46</v>
      </c>
      <c r="N32" s="34" t="s">
        <v>47</v>
      </c>
      <c r="O32" s="34" t="s">
        <v>48</v>
      </c>
      <c r="P32" s="34">
        <v>0.4</v>
      </c>
      <c r="Q32" s="34" t="s">
        <v>49</v>
      </c>
      <c r="R32" s="34" t="s">
        <v>50</v>
      </c>
      <c r="S32" s="34" t="s">
        <v>51</v>
      </c>
      <c r="T32" s="34" t="s">
        <v>50</v>
      </c>
      <c r="U32" s="34" t="s">
        <v>50</v>
      </c>
      <c r="V32" s="34" t="s">
        <v>46</v>
      </c>
      <c r="W32" s="34">
        <v>1024</v>
      </c>
      <c r="X32" s="34">
        <v>0.6</v>
      </c>
      <c r="Y32" s="34" t="s">
        <v>50</v>
      </c>
      <c r="Z32" s="34" t="s">
        <v>52</v>
      </c>
      <c r="AA32" s="34">
        <v>1E-3</v>
      </c>
      <c r="AB32" s="34" t="s">
        <v>45</v>
      </c>
      <c r="AC32" s="34" t="s">
        <v>53</v>
      </c>
      <c r="AD32" s="32" t="s">
        <v>61</v>
      </c>
      <c r="AE32" s="36"/>
      <c r="AF32" s="8">
        <v>275.59500000000003</v>
      </c>
      <c r="AG32" s="45">
        <v>2816.0518000000002</v>
      </c>
      <c r="AH32" s="8">
        <v>227.07249999999999</v>
      </c>
      <c r="AI32" s="45">
        <v>245479.8223</v>
      </c>
      <c r="AJ32" s="8">
        <v>188.25790000000001</v>
      </c>
      <c r="AK32" s="8">
        <v>749.82249999999999</v>
      </c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>
        <v>138.02510000000001</v>
      </c>
      <c r="BC32" s="8">
        <v>19891878</v>
      </c>
      <c r="BD32" s="8">
        <v>21</v>
      </c>
      <c r="BE32" s="36"/>
      <c r="BF32" s="32">
        <f>156 * 6</f>
        <v>936</v>
      </c>
      <c r="BG32" s="37"/>
      <c r="BH32" s="32"/>
      <c r="BI32" s="32"/>
      <c r="BJ32" s="32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73"/>
    </row>
    <row r="33" spans="1:81" ht="10.199999999999999" x14ac:dyDescent="0.2">
      <c r="A33" s="30"/>
      <c r="B33" s="32">
        <v>9</v>
      </c>
      <c r="C33" s="32" t="s">
        <v>55</v>
      </c>
      <c r="D33" s="33" t="s">
        <v>56</v>
      </c>
      <c r="E33" s="34" t="s">
        <v>42</v>
      </c>
      <c r="F33" s="30"/>
      <c r="G33" s="46" t="s">
        <v>147</v>
      </c>
      <c r="H33" s="34" t="s">
        <v>43</v>
      </c>
      <c r="I33" s="34" t="s">
        <v>44</v>
      </c>
      <c r="J33" s="34">
        <v>50</v>
      </c>
      <c r="K33" s="34">
        <v>1</v>
      </c>
      <c r="L33" s="34" t="s">
        <v>45</v>
      </c>
      <c r="M33" s="34" t="s">
        <v>46</v>
      </c>
      <c r="N33" s="34" t="s">
        <v>47</v>
      </c>
      <c r="O33" s="34" t="s">
        <v>48</v>
      </c>
      <c r="P33" s="34">
        <v>0.4</v>
      </c>
      <c r="Q33" s="34" t="s">
        <v>49</v>
      </c>
      <c r="R33" s="34" t="s">
        <v>50</v>
      </c>
      <c r="S33" s="34" t="s">
        <v>51</v>
      </c>
      <c r="T33" s="34" t="s">
        <v>50</v>
      </c>
      <c r="U33" s="34" t="s">
        <v>50</v>
      </c>
      <c r="V33" s="34" t="s">
        <v>46</v>
      </c>
      <c r="W33" s="34">
        <v>1024</v>
      </c>
      <c r="X33" s="34">
        <v>0.6</v>
      </c>
      <c r="Y33" s="34" t="s">
        <v>50</v>
      </c>
      <c r="Z33" s="34" t="s">
        <v>52</v>
      </c>
      <c r="AA33" s="34">
        <v>1E-3</v>
      </c>
      <c r="AB33" s="34" t="s">
        <v>45</v>
      </c>
      <c r="AC33" s="32" t="s">
        <v>45</v>
      </c>
      <c r="AD33" s="34" t="s">
        <v>54</v>
      </c>
      <c r="AE33" s="36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36"/>
      <c r="BF33" s="32">
        <f>150 * 6</f>
        <v>900</v>
      </c>
      <c r="BG33" s="37" t="s">
        <v>57</v>
      </c>
      <c r="BH33" s="32"/>
      <c r="BI33" s="32"/>
      <c r="BJ33" s="32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73"/>
    </row>
    <row r="34" spans="1:81" ht="10.199999999999999" x14ac:dyDescent="0.2">
      <c r="A34" s="30"/>
      <c r="B34" s="32">
        <v>10</v>
      </c>
      <c r="C34" s="32" t="s">
        <v>55</v>
      </c>
      <c r="D34" s="33" t="s">
        <v>37</v>
      </c>
      <c r="E34" s="34" t="s">
        <v>42</v>
      </c>
      <c r="F34" s="30"/>
      <c r="G34" s="35" t="s">
        <v>39</v>
      </c>
      <c r="H34" s="34" t="s">
        <v>43</v>
      </c>
      <c r="I34" s="34" t="s">
        <v>44</v>
      </c>
      <c r="J34" s="34">
        <v>50</v>
      </c>
      <c r="K34" s="34">
        <v>1</v>
      </c>
      <c r="L34" s="34" t="s">
        <v>45</v>
      </c>
      <c r="M34" s="34" t="s">
        <v>46</v>
      </c>
      <c r="N34" s="34" t="s">
        <v>47</v>
      </c>
      <c r="O34" s="32" t="s">
        <v>62</v>
      </c>
      <c r="P34" s="34">
        <v>0.4</v>
      </c>
      <c r="Q34" s="34" t="s">
        <v>49</v>
      </c>
      <c r="R34" s="34" t="s">
        <v>50</v>
      </c>
      <c r="S34" s="34" t="s">
        <v>51</v>
      </c>
      <c r="T34" s="34" t="s">
        <v>50</v>
      </c>
      <c r="U34" s="34" t="s">
        <v>50</v>
      </c>
      <c r="V34" s="34" t="s">
        <v>46</v>
      </c>
      <c r="W34" s="34">
        <v>1024</v>
      </c>
      <c r="X34" s="34">
        <v>0.6</v>
      </c>
      <c r="Y34" s="34" t="s">
        <v>50</v>
      </c>
      <c r="Z34" s="34" t="s">
        <v>52</v>
      </c>
      <c r="AA34" s="34">
        <v>1E-3</v>
      </c>
      <c r="AB34" s="34" t="s">
        <v>45</v>
      </c>
      <c r="AC34" s="34" t="s">
        <v>53</v>
      </c>
      <c r="AD34" s="34" t="s">
        <v>54</v>
      </c>
      <c r="AE34" s="36"/>
      <c r="AF34" s="8">
        <v>285.83949999999999</v>
      </c>
      <c r="AG34" s="45">
        <v>151.93809999999999</v>
      </c>
      <c r="AH34" s="8">
        <v>240.71209999999999</v>
      </c>
      <c r="AI34" s="8">
        <v>3844.3870000000002</v>
      </c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>
        <v>222.9554</v>
      </c>
      <c r="BC34" s="8">
        <v>14929.877399999999</v>
      </c>
      <c r="BD34" s="8">
        <v>12</v>
      </c>
      <c r="BE34" s="36"/>
      <c r="BF34" s="32">
        <f>310 * 6</f>
        <v>1860</v>
      </c>
      <c r="BG34" s="37"/>
      <c r="BH34" s="32"/>
      <c r="BI34" s="32"/>
      <c r="BJ34" s="32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73"/>
    </row>
    <row r="35" spans="1:81" ht="10.199999999999999" x14ac:dyDescent="0.2">
      <c r="A35" s="30"/>
      <c r="B35" s="32">
        <v>11</v>
      </c>
      <c r="C35" s="32" t="s">
        <v>55</v>
      </c>
      <c r="D35" s="33" t="s">
        <v>37</v>
      </c>
      <c r="E35" s="34" t="s">
        <v>42</v>
      </c>
      <c r="F35" s="30"/>
      <c r="G35" s="35" t="s">
        <v>39</v>
      </c>
      <c r="H35" s="34" t="s">
        <v>43</v>
      </c>
      <c r="I35" s="34" t="s">
        <v>44</v>
      </c>
      <c r="J35" s="34">
        <v>50</v>
      </c>
      <c r="K35" s="34">
        <v>1</v>
      </c>
      <c r="L35" s="34" t="s">
        <v>45</v>
      </c>
      <c r="M35" s="34" t="s">
        <v>46</v>
      </c>
      <c r="N35" s="32" t="s">
        <v>63</v>
      </c>
      <c r="O35" s="32" t="s">
        <v>64</v>
      </c>
      <c r="P35" s="34">
        <v>0.4</v>
      </c>
      <c r="Q35" s="34" t="s">
        <v>49</v>
      </c>
      <c r="R35" s="34" t="s">
        <v>50</v>
      </c>
      <c r="S35" s="34" t="s">
        <v>51</v>
      </c>
      <c r="T35" s="34" t="s">
        <v>50</v>
      </c>
      <c r="U35" s="34" t="s">
        <v>50</v>
      </c>
      <c r="V35" s="34" t="s">
        <v>46</v>
      </c>
      <c r="W35" s="34">
        <v>1024</v>
      </c>
      <c r="X35" s="34">
        <v>0.6</v>
      </c>
      <c r="Y35" s="34" t="s">
        <v>50</v>
      </c>
      <c r="Z35" s="34" t="s">
        <v>52</v>
      </c>
      <c r="AA35" s="34">
        <v>1E-3</v>
      </c>
      <c r="AB35" s="34" t="s">
        <v>45</v>
      </c>
      <c r="AC35" s="34" t="s">
        <v>53</v>
      </c>
      <c r="AD35" s="34" t="s">
        <v>54</v>
      </c>
      <c r="AE35" s="36"/>
      <c r="AF35" s="8">
        <v>287.52480000000003</v>
      </c>
      <c r="AG35" s="45">
        <v>669.03530000000001</v>
      </c>
      <c r="AH35" s="8">
        <v>235.3399</v>
      </c>
      <c r="AI35" s="45">
        <v>3290.6587</v>
      </c>
      <c r="AJ35" s="8">
        <v>190.9359</v>
      </c>
      <c r="AK35" s="8">
        <v>1079411.7490999999</v>
      </c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47">
        <v>131.65010000000001</v>
      </c>
      <c r="BC35" s="47">
        <v>116299995</v>
      </c>
      <c r="BD35" s="47">
        <v>23</v>
      </c>
      <c r="BE35" s="36"/>
      <c r="BF35" s="32">
        <f>113 * 6</f>
        <v>678</v>
      </c>
      <c r="BG35" s="37"/>
      <c r="BH35" s="32"/>
      <c r="BI35" s="32"/>
      <c r="BJ35" s="32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73"/>
    </row>
    <row r="36" spans="1:81" ht="10.199999999999999" x14ac:dyDescent="0.2">
      <c r="A36" s="30"/>
      <c r="B36" s="32">
        <v>12</v>
      </c>
      <c r="C36" s="32" t="s">
        <v>55</v>
      </c>
      <c r="D36" s="33" t="s">
        <v>37</v>
      </c>
      <c r="E36" s="34" t="s">
        <v>42</v>
      </c>
      <c r="F36" s="30"/>
      <c r="G36" s="35" t="s">
        <v>39</v>
      </c>
      <c r="H36" s="34" t="s">
        <v>43</v>
      </c>
      <c r="I36" s="34" t="s">
        <v>44</v>
      </c>
      <c r="J36" s="34">
        <v>50</v>
      </c>
      <c r="K36" s="34">
        <v>1</v>
      </c>
      <c r="L36" s="34" t="s">
        <v>45</v>
      </c>
      <c r="M36" s="34" t="s">
        <v>46</v>
      </c>
      <c r="N36" s="32" t="s">
        <v>65</v>
      </c>
      <c r="O36" s="32" t="s">
        <v>66</v>
      </c>
      <c r="P36" s="34">
        <v>0.4</v>
      </c>
      <c r="Q36" s="34" t="s">
        <v>49</v>
      </c>
      <c r="R36" s="34" t="s">
        <v>50</v>
      </c>
      <c r="S36" s="34" t="s">
        <v>51</v>
      </c>
      <c r="T36" s="34" t="s">
        <v>50</v>
      </c>
      <c r="U36" s="34" t="s">
        <v>50</v>
      </c>
      <c r="V36" s="34" t="s">
        <v>46</v>
      </c>
      <c r="W36" s="34">
        <v>1024</v>
      </c>
      <c r="X36" s="34">
        <v>0.6</v>
      </c>
      <c r="Y36" s="34" t="s">
        <v>50</v>
      </c>
      <c r="Z36" s="34" t="s">
        <v>52</v>
      </c>
      <c r="AA36" s="34">
        <v>1E-3</v>
      </c>
      <c r="AB36" s="34" t="s">
        <v>45</v>
      </c>
      <c r="AC36" s="34" t="s">
        <v>53</v>
      </c>
      <c r="AD36" s="34" t="s">
        <v>54</v>
      </c>
      <c r="AE36" s="36"/>
      <c r="AF36" s="8">
        <v>284.35890000000001</v>
      </c>
      <c r="AG36" s="45">
        <v>660.85040000000004</v>
      </c>
      <c r="AH36" s="8">
        <v>233.71469999999999</v>
      </c>
      <c r="AI36" s="45">
        <v>159.5737</v>
      </c>
      <c r="AJ36" s="8">
        <v>184.18180000000001</v>
      </c>
      <c r="AK36" s="8">
        <v>681.31590000000006</v>
      </c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130.97630000000001</v>
      </c>
      <c r="BC36" s="8">
        <v>906522.4375</v>
      </c>
      <c r="BD36" s="8">
        <v>21</v>
      </c>
      <c r="BE36" s="36"/>
      <c r="BF36" s="32">
        <f>137 * 6</f>
        <v>822</v>
      </c>
      <c r="BG36" s="37"/>
      <c r="BH36" s="32"/>
      <c r="BI36" s="32"/>
      <c r="BJ36" s="32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73"/>
    </row>
    <row r="37" spans="1:81" ht="10.199999999999999" x14ac:dyDescent="0.2">
      <c r="A37" s="30"/>
      <c r="B37" s="32">
        <v>13</v>
      </c>
      <c r="C37" s="32" t="s">
        <v>55</v>
      </c>
      <c r="D37" s="33" t="s">
        <v>37</v>
      </c>
      <c r="E37" s="34" t="s">
        <v>42</v>
      </c>
      <c r="F37" s="30"/>
      <c r="G37" s="35" t="s">
        <v>39</v>
      </c>
      <c r="H37" s="34" t="s">
        <v>43</v>
      </c>
      <c r="I37" s="34" t="s">
        <v>44</v>
      </c>
      <c r="J37" s="34">
        <v>50</v>
      </c>
      <c r="K37" s="34">
        <v>1</v>
      </c>
      <c r="L37" s="34" t="s">
        <v>45</v>
      </c>
      <c r="M37" s="34" t="s">
        <v>46</v>
      </c>
      <c r="N37" s="32" t="s">
        <v>67</v>
      </c>
      <c r="O37" s="32" t="s">
        <v>64</v>
      </c>
      <c r="P37" s="34">
        <v>0.4</v>
      </c>
      <c r="Q37" s="34" t="s">
        <v>49</v>
      </c>
      <c r="R37" s="34" t="s">
        <v>50</v>
      </c>
      <c r="S37" s="34" t="s">
        <v>51</v>
      </c>
      <c r="T37" s="34" t="s">
        <v>50</v>
      </c>
      <c r="U37" s="34" t="s">
        <v>50</v>
      </c>
      <c r="V37" s="34" t="s">
        <v>46</v>
      </c>
      <c r="W37" s="34">
        <v>1024</v>
      </c>
      <c r="X37" s="34">
        <v>0.6</v>
      </c>
      <c r="Y37" s="34" t="s">
        <v>50</v>
      </c>
      <c r="Z37" s="34" t="s">
        <v>52</v>
      </c>
      <c r="AA37" s="34">
        <v>1E-3</v>
      </c>
      <c r="AB37" s="34" t="s">
        <v>45</v>
      </c>
      <c r="AC37" s="34" t="s">
        <v>53</v>
      </c>
      <c r="AD37" s="34" t="s">
        <v>54</v>
      </c>
      <c r="AE37" s="36"/>
      <c r="AF37" s="8">
        <v>287.1798</v>
      </c>
      <c r="AG37" s="45">
        <v>1084.3498999999999</v>
      </c>
      <c r="AH37" s="8">
        <v>237.24700000000001</v>
      </c>
      <c r="AI37" s="45">
        <v>76629.531199999998</v>
      </c>
      <c r="AJ37" s="8">
        <v>191.4512</v>
      </c>
      <c r="AK37" s="8">
        <v>2047232.5625</v>
      </c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>
        <v>137.8124</v>
      </c>
      <c r="BC37" s="8">
        <v>109303148</v>
      </c>
      <c r="BD37" s="8">
        <v>22</v>
      </c>
      <c r="BE37" s="36"/>
      <c r="BF37" s="32">
        <f>118 * 6</f>
        <v>708</v>
      </c>
      <c r="BG37" s="37"/>
      <c r="BH37" s="32"/>
      <c r="BI37" s="32"/>
      <c r="BJ37" s="32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73"/>
    </row>
    <row r="38" spans="1:81" ht="10.199999999999999" x14ac:dyDescent="0.2">
      <c r="A38" s="30"/>
      <c r="B38" s="32">
        <v>14</v>
      </c>
      <c r="C38" s="32" t="s">
        <v>55</v>
      </c>
      <c r="D38" s="33" t="s">
        <v>56</v>
      </c>
      <c r="E38" s="34" t="s">
        <v>42</v>
      </c>
      <c r="F38" s="30"/>
      <c r="G38" s="35" t="s">
        <v>39</v>
      </c>
      <c r="H38" s="34" t="s">
        <v>43</v>
      </c>
      <c r="I38" s="34" t="s">
        <v>44</v>
      </c>
      <c r="J38" s="34">
        <v>50</v>
      </c>
      <c r="K38" s="34">
        <v>1</v>
      </c>
      <c r="L38" s="34" t="s">
        <v>45</v>
      </c>
      <c r="M38" s="34" t="s">
        <v>46</v>
      </c>
      <c r="N38" s="34" t="s">
        <v>47</v>
      </c>
      <c r="O38" s="34" t="s">
        <v>48</v>
      </c>
      <c r="P38" s="34">
        <v>0.4</v>
      </c>
      <c r="Q38" s="32" t="s">
        <v>68</v>
      </c>
      <c r="R38" s="34" t="s">
        <v>50</v>
      </c>
      <c r="S38" s="34" t="s">
        <v>51</v>
      </c>
      <c r="T38" s="34" t="s">
        <v>50</v>
      </c>
      <c r="U38" s="34" t="s">
        <v>50</v>
      </c>
      <c r="V38" s="34" t="s">
        <v>46</v>
      </c>
      <c r="W38" s="34">
        <v>1024</v>
      </c>
      <c r="X38" s="34">
        <v>0.6</v>
      </c>
      <c r="Y38" s="34" t="s">
        <v>50</v>
      </c>
      <c r="Z38" s="34" t="s">
        <v>52</v>
      </c>
      <c r="AA38" s="34">
        <v>1E-3</v>
      </c>
      <c r="AB38" s="34" t="s">
        <v>45</v>
      </c>
      <c r="AC38" s="34" t="s">
        <v>53</v>
      </c>
      <c r="AD38" s="34" t="s">
        <v>54</v>
      </c>
      <c r="AE38" s="36"/>
      <c r="AF38" s="8">
        <v>287.56689999999998</v>
      </c>
      <c r="AG38" s="45">
        <v>301.28179999999998</v>
      </c>
      <c r="AH38" s="8">
        <v>236.54949999999999</v>
      </c>
      <c r="AI38" s="45">
        <v>65.396900000000002</v>
      </c>
      <c r="AJ38" s="8">
        <v>189.1609</v>
      </c>
      <c r="AK38" s="8">
        <v>1055.6473000000001</v>
      </c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>
        <v>111.18680000000001</v>
      </c>
      <c r="BC38" s="8">
        <v>1935249.75</v>
      </c>
      <c r="BD38" s="8">
        <v>26</v>
      </c>
      <c r="BE38" s="36"/>
      <c r="BF38" s="32">
        <f>111 * 6</f>
        <v>666</v>
      </c>
      <c r="BG38" s="37"/>
      <c r="BH38" s="32"/>
      <c r="BI38" s="32"/>
      <c r="BJ38" s="32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73"/>
    </row>
    <row r="39" spans="1:81" ht="10.199999999999999" x14ac:dyDescent="0.2">
      <c r="A39" s="30"/>
      <c r="B39" s="32">
        <v>15</v>
      </c>
      <c r="C39" s="32" t="s">
        <v>55</v>
      </c>
      <c r="D39" s="33" t="s">
        <v>56</v>
      </c>
      <c r="E39" s="34" t="s">
        <v>42</v>
      </c>
      <c r="F39" s="30"/>
      <c r="G39" s="35" t="s">
        <v>39</v>
      </c>
      <c r="H39" s="34" t="s">
        <v>43</v>
      </c>
      <c r="I39" s="34" t="s">
        <v>44</v>
      </c>
      <c r="J39" s="34">
        <v>50</v>
      </c>
      <c r="K39" s="34">
        <v>1</v>
      </c>
      <c r="L39" s="34" t="s">
        <v>45</v>
      </c>
      <c r="M39" s="34" t="s">
        <v>46</v>
      </c>
      <c r="N39" s="34" t="s">
        <v>47</v>
      </c>
      <c r="O39" s="34" t="s">
        <v>48</v>
      </c>
      <c r="P39" s="34">
        <v>0.4</v>
      </c>
      <c r="Q39" s="32" t="s">
        <v>69</v>
      </c>
      <c r="R39" s="34" t="s">
        <v>50</v>
      </c>
      <c r="S39" s="34" t="s">
        <v>51</v>
      </c>
      <c r="T39" s="34" t="s">
        <v>50</v>
      </c>
      <c r="U39" s="34" t="s">
        <v>50</v>
      </c>
      <c r="V39" s="34" t="s">
        <v>46</v>
      </c>
      <c r="W39" s="34">
        <v>1024</v>
      </c>
      <c r="X39" s="34">
        <v>0.6</v>
      </c>
      <c r="Y39" s="34" t="s">
        <v>50</v>
      </c>
      <c r="Z39" s="34" t="s">
        <v>52</v>
      </c>
      <c r="AA39" s="34">
        <v>1E-3</v>
      </c>
      <c r="AB39" s="34" t="s">
        <v>45</v>
      </c>
      <c r="AC39" s="34" t="s">
        <v>53</v>
      </c>
      <c r="AD39" s="34" t="s">
        <v>54</v>
      </c>
      <c r="AE39" s="36"/>
      <c r="AF39" s="8">
        <v>286.67250000000001</v>
      </c>
      <c r="AG39" s="45">
        <v>269.24900000000002</v>
      </c>
      <c r="AH39" s="8">
        <v>234.446</v>
      </c>
      <c r="AI39" s="45">
        <v>18.437999999999999</v>
      </c>
      <c r="AJ39" s="8">
        <v>189.2783</v>
      </c>
      <c r="AK39" s="8">
        <v>125737.7577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>
        <v>149.20089999999999</v>
      </c>
      <c r="BC39" s="8">
        <v>124365.1738</v>
      </c>
      <c r="BD39" s="8">
        <v>20</v>
      </c>
      <c r="BE39" s="36"/>
      <c r="BF39" s="32">
        <f>146 * 6</f>
        <v>876</v>
      </c>
      <c r="BG39" s="37"/>
      <c r="BH39" s="32"/>
      <c r="BI39" s="32"/>
      <c r="BJ39" s="32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73"/>
    </row>
    <row r="40" spans="1:81" ht="10.199999999999999" x14ac:dyDescent="0.2">
      <c r="A40" s="30"/>
      <c r="B40" s="32">
        <v>16</v>
      </c>
      <c r="C40" s="32" t="s">
        <v>55</v>
      </c>
      <c r="D40" s="33" t="s">
        <v>56</v>
      </c>
      <c r="E40" s="34" t="s">
        <v>42</v>
      </c>
      <c r="F40" s="30"/>
      <c r="G40" s="35" t="s">
        <v>39</v>
      </c>
      <c r="H40" s="34" t="s">
        <v>43</v>
      </c>
      <c r="I40" s="34" t="s">
        <v>44</v>
      </c>
      <c r="J40" s="34">
        <v>50</v>
      </c>
      <c r="K40" s="34">
        <v>1</v>
      </c>
      <c r="L40" s="34" t="s">
        <v>45</v>
      </c>
      <c r="M40" s="34" t="s">
        <v>46</v>
      </c>
      <c r="N40" s="34" t="s">
        <v>47</v>
      </c>
      <c r="O40" s="34" t="s">
        <v>48</v>
      </c>
      <c r="P40" s="34">
        <v>0.4</v>
      </c>
      <c r="Q40" s="32" t="s">
        <v>68</v>
      </c>
      <c r="R40" s="34" t="s">
        <v>50</v>
      </c>
      <c r="S40" s="34" t="s">
        <v>51</v>
      </c>
      <c r="T40" s="34" t="s">
        <v>50</v>
      </c>
      <c r="U40" s="34" t="s">
        <v>50</v>
      </c>
      <c r="V40" s="32" t="s">
        <v>70</v>
      </c>
      <c r="W40" s="34">
        <v>1024</v>
      </c>
      <c r="X40" s="34">
        <v>0.6</v>
      </c>
      <c r="Y40" s="34" t="s">
        <v>50</v>
      </c>
      <c r="Z40" s="34" t="s">
        <v>52</v>
      </c>
      <c r="AA40" s="34">
        <v>1E-3</v>
      </c>
      <c r="AB40" s="34" t="s">
        <v>45</v>
      </c>
      <c r="AC40" s="34" t="s">
        <v>53</v>
      </c>
      <c r="AD40" s="34" t="s">
        <v>54</v>
      </c>
      <c r="AE40" s="36"/>
      <c r="AF40" s="8">
        <v>287.50970000000001</v>
      </c>
      <c r="AG40" s="45">
        <v>331.3544</v>
      </c>
      <c r="AH40" s="8">
        <v>241.0924</v>
      </c>
      <c r="AI40" s="45">
        <v>223.68219999999999</v>
      </c>
      <c r="AJ40" s="8">
        <v>189.5633</v>
      </c>
      <c r="AK40" s="8">
        <v>255.1497</v>
      </c>
      <c r="AL40" s="8">
        <v>108.24630000000001</v>
      </c>
      <c r="AM40" s="8">
        <v>900.66499999999996</v>
      </c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>
        <v>30</v>
      </c>
      <c r="BE40" s="36"/>
      <c r="BF40" s="32">
        <f>107 * 6</f>
        <v>642</v>
      </c>
      <c r="BG40" s="37"/>
      <c r="BH40" s="32"/>
      <c r="BI40" s="32"/>
      <c r="BJ40" s="32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73"/>
    </row>
    <row r="41" spans="1:81" ht="10.199999999999999" x14ac:dyDescent="0.2">
      <c r="A41" s="30"/>
      <c r="B41" s="32">
        <v>17</v>
      </c>
      <c r="C41" s="32" t="s">
        <v>55</v>
      </c>
      <c r="D41" s="33" t="s">
        <v>56</v>
      </c>
      <c r="E41" s="34" t="s">
        <v>42</v>
      </c>
      <c r="F41" s="30"/>
      <c r="G41" s="46" t="s">
        <v>147</v>
      </c>
      <c r="H41" s="34" t="s">
        <v>43</v>
      </c>
      <c r="I41" s="34" t="s">
        <v>44</v>
      </c>
      <c r="J41" s="34">
        <v>50</v>
      </c>
      <c r="K41" s="34">
        <v>1</v>
      </c>
      <c r="L41" s="34" t="s">
        <v>45</v>
      </c>
      <c r="M41" s="34" t="s">
        <v>46</v>
      </c>
      <c r="N41" s="34" t="s">
        <v>47</v>
      </c>
      <c r="O41" s="34" t="s">
        <v>48</v>
      </c>
      <c r="P41" s="34">
        <v>0.4</v>
      </c>
      <c r="Q41" s="32" t="s">
        <v>68</v>
      </c>
      <c r="R41" s="34" t="s">
        <v>50</v>
      </c>
      <c r="S41" s="34" t="s">
        <v>51</v>
      </c>
      <c r="T41" s="34" t="s">
        <v>50</v>
      </c>
      <c r="U41" s="34" t="s">
        <v>50</v>
      </c>
      <c r="V41" s="32" t="s">
        <v>70</v>
      </c>
      <c r="W41" s="34">
        <v>1024</v>
      </c>
      <c r="X41" s="34">
        <v>0.6</v>
      </c>
      <c r="Y41" s="34" t="s">
        <v>50</v>
      </c>
      <c r="Z41" s="34" t="s">
        <v>52</v>
      </c>
      <c r="AA41" s="34">
        <v>1E-3</v>
      </c>
      <c r="AB41" s="34" t="s">
        <v>45</v>
      </c>
      <c r="AC41" s="34" t="s">
        <v>53</v>
      </c>
      <c r="AD41" s="34" t="s">
        <v>54</v>
      </c>
      <c r="AE41" s="36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36"/>
      <c r="BF41" s="72" t="s">
        <v>37</v>
      </c>
      <c r="BG41" s="37" t="s">
        <v>71</v>
      </c>
      <c r="BH41" s="32"/>
      <c r="BI41" s="32"/>
      <c r="BJ41" s="32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73"/>
    </row>
    <row r="42" spans="1:81" ht="10.199999999999999" x14ac:dyDescent="0.2">
      <c r="A42" s="30"/>
      <c r="B42" s="32">
        <v>18</v>
      </c>
      <c r="C42" s="32" t="s">
        <v>55</v>
      </c>
      <c r="D42" s="33" t="s">
        <v>56</v>
      </c>
      <c r="E42" s="34" t="s">
        <v>42</v>
      </c>
      <c r="F42" s="30"/>
      <c r="G42" s="35" t="s">
        <v>39</v>
      </c>
      <c r="H42" s="34" t="s">
        <v>43</v>
      </c>
      <c r="I42" s="34" t="s">
        <v>44</v>
      </c>
      <c r="J42" s="34">
        <v>50</v>
      </c>
      <c r="K42" s="34">
        <v>1</v>
      </c>
      <c r="L42" s="34" t="s">
        <v>45</v>
      </c>
      <c r="M42" s="32" t="s">
        <v>70</v>
      </c>
      <c r="N42" s="34" t="s">
        <v>47</v>
      </c>
      <c r="O42" s="34" t="s">
        <v>48</v>
      </c>
      <c r="P42" s="34">
        <v>0.4</v>
      </c>
      <c r="Q42" s="32" t="s">
        <v>68</v>
      </c>
      <c r="R42" s="34" t="s">
        <v>50</v>
      </c>
      <c r="S42" s="34" t="s">
        <v>51</v>
      </c>
      <c r="T42" s="34" t="s">
        <v>50</v>
      </c>
      <c r="U42" s="34" t="s">
        <v>50</v>
      </c>
      <c r="V42" s="34" t="s">
        <v>46</v>
      </c>
      <c r="W42" s="34">
        <v>1024</v>
      </c>
      <c r="X42" s="34">
        <v>0.6</v>
      </c>
      <c r="Y42" s="34" t="s">
        <v>50</v>
      </c>
      <c r="Z42" s="34" t="s">
        <v>52</v>
      </c>
      <c r="AA42" s="34">
        <v>1E-3</v>
      </c>
      <c r="AB42" s="34" t="s">
        <v>45</v>
      </c>
      <c r="AC42" s="34" t="s">
        <v>53</v>
      </c>
      <c r="AD42" s="34" t="s">
        <v>54</v>
      </c>
      <c r="AE42" s="36"/>
      <c r="AF42" s="8">
        <v>289.30829999999997</v>
      </c>
      <c r="AG42" s="45">
        <v>332.29520000000002</v>
      </c>
      <c r="AH42" s="8">
        <v>236.3409</v>
      </c>
      <c r="AI42" s="45">
        <v>96.753699999999995</v>
      </c>
      <c r="AJ42" s="8">
        <v>190.26159999999999</v>
      </c>
      <c r="AK42" s="8">
        <v>3417.6977999999999</v>
      </c>
      <c r="AL42" s="8">
        <v>113.1161</v>
      </c>
      <c r="AM42" s="8">
        <v>84430114.970899999</v>
      </c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>
        <v>30</v>
      </c>
      <c r="BE42" s="36"/>
      <c r="BF42" s="32">
        <f>108 * 6</f>
        <v>648</v>
      </c>
      <c r="BG42" s="37"/>
      <c r="BH42" s="32"/>
      <c r="BI42" s="32"/>
      <c r="BJ42" s="32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73"/>
    </row>
    <row r="43" spans="1:81" ht="10.199999999999999" x14ac:dyDescent="0.2">
      <c r="A43" s="30"/>
      <c r="B43" s="32">
        <v>19</v>
      </c>
      <c r="C43" s="32" t="s">
        <v>55</v>
      </c>
      <c r="D43" s="33" t="s">
        <v>56</v>
      </c>
      <c r="E43" s="34" t="s">
        <v>42</v>
      </c>
      <c r="F43" s="30"/>
      <c r="G43" s="35" t="s">
        <v>39</v>
      </c>
      <c r="H43" s="34" t="s">
        <v>43</v>
      </c>
      <c r="I43" s="34" t="s">
        <v>44</v>
      </c>
      <c r="J43" s="34">
        <v>50</v>
      </c>
      <c r="K43" s="34">
        <v>1</v>
      </c>
      <c r="L43" s="34" t="s">
        <v>45</v>
      </c>
      <c r="M43" s="32" t="s">
        <v>70</v>
      </c>
      <c r="N43" s="34" t="s">
        <v>47</v>
      </c>
      <c r="O43" s="34" t="s">
        <v>48</v>
      </c>
      <c r="P43" s="34">
        <v>0.4</v>
      </c>
      <c r="Q43" s="32" t="s">
        <v>72</v>
      </c>
      <c r="R43" s="34" t="s">
        <v>50</v>
      </c>
      <c r="S43" s="34" t="s">
        <v>51</v>
      </c>
      <c r="T43" s="34" t="s">
        <v>50</v>
      </c>
      <c r="U43" s="34" t="s">
        <v>50</v>
      </c>
      <c r="V43" s="34" t="s">
        <v>46</v>
      </c>
      <c r="W43" s="34">
        <v>1024</v>
      </c>
      <c r="X43" s="34">
        <v>0.6</v>
      </c>
      <c r="Y43" s="34" t="s">
        <v>50</v>
      </c>
      <c r="Z43" s="34" t="s">
        <v>52</v>
      </c>
      <c r="AA43" s="34">
        <v>1E-3</v>
      </c>
      <c r="AB43" s="34" t="s">
        <v>45</v>
      </c>
      <c r="AC43" s="34" t="s">
        <v>53</v>
      </c>
      <c r="AD43" s="34" t="s">
        <v>54</v>
      </c>
      <c r="AE43" s="36"/>
      <c r="AF43" s="8">
        <v>286.82659999999998</v>
      </c>
      <c r="AG43" s="45">
        <v>168.23820000000001</v>
      </c>
      <c r="AH43" s="8">
        <v>237.5427</v>
      </c>
      <c r="AI43" s="45">
        <v>927.65449999999998</v>
      </c>
      <c r="AJ43" s="8">
        <v>189.34020000000001</v>
      </c>
      <c r="AK43" s="8">
        <v>49666.851600000002</v>
      </c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131.185</v>
      </c>
      <c r="BC43" s="8">
        <v>6417476.6875</v>
      </c>
      <c r="BD43" s="8">
        <v>23</v>
      </c>
      <c r="BE43" s="36"/>
      <c r="BF43" s="32">
        <f>137 * 6</f>
        <v>822</v>
      </c>
      <c r="BG43" s="37"/>
      <c r="BH43" s="32"/>
      <c r="BI43" s="32"/>
      <c r="BJ43" s="32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73"/>
    </row>
    <row r="44" spans="1:81" ht="10.199999999999999" x14ac:dyDescent="0.2">
      <c r="A44" s="30"/>
      <c r="B44" s="32">
        <v>20</v>
      </c>
      <c r="C44" s="32" t="s">
        <v>55</v>
      </c>
      <c r="D44" s="33" t="s">
        <v>56</v>
      </c>
      <c r="E44" s="34" t="s">
        <v>42</v>
      </c>
      <c r="F44" s="30"/>
      <c r="G44" s="46" t="s">
        <v>147</v>
      </c>
      <c r="H44" s="34" t="s">
        <v>43</v>
      </c>
      <c r="I44" s="34" t="s">
        <v>44</v>
      </c>
      <c r="J44" s="34">
        <v>50</v>
      </c>
      <c r="K44" s="34">
        <v>1</v>
      </c>
      <c r="L44" s="34" t="s">
        <v>45</v>
      </c>
      <c r="M44" s="32" t="s">
        <v>70</v>
      </c>
      <c r="N44" s="34" t="s">
        <v>47</v>
      </c>
      <c r="O44" s="34" t="s">
        <v>48</v>
      </c>
      <c r="P44" s="34">
        <v>0.4</v>
      </c>
      <c r="Q44" s="32" t="s">
        <v>72</v>
      </c>
      <c r="R44" s="34" t="s">
        <v>50</v>
      </c>
      <c r="S44" s="34" t="s">
        <v>51</v>
      </c>
      <c r="T44" s="34" t="s">
        <v>50</v>
      </c>
      <c r="U44" s="34" t="s">
        <v>50</v>
      </c>
      <c r="V44" s="34" t="s">
        <v>46</v>
      </c>
      <c r="W44" s="34">
        <v>1024</v>
      </c>
      <c r="X44" s="34">
        <v>0.6</v>
      </c>
      <c r="Y44" s="34" t="s">
        <v>50</v>
      </c>
      <c r="Z44" s="34" t="s">
        <v>52</v>
      </c>
      <c r="AA44" s="34">
        <v>1E-3</v>
      </c>
      <c r="AB44" s="34" t="s">
        <v>45</v>
      </c>
      <c r="AC44" s="34" t="s">
        <v>53</v>
      </c>
      <c r="AD44" s="34" t="s">
        <v>54</v>
      </c>
      <c r="AE44" s="36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36"/>
      <c r="BF44" s="72" t="s">
        <v>37</v>
      </c>
      <c r="BG44" s="37" t="s">
        <v>71</v>
      </c>
      <c r="BH44" s="32"/>
      <c r="BI44" s="32"/>
      <c r="BJ44" s="32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73"/>
    </row>
    <row r="45" spans="1:81" ht="10.199999999999999" x14ac:dyDescent="0.2">
      <c r="A45" s="30"/>
      <c r="B45" s="32">
        <v>21</v>
      </c>
      <c r="C45" s="32" t="s">
        <v>55</v>
      </c>
      <c r="D45" s="33" t="s">
        <v>73</v>
      </c>
      <c r="E45" s="34" t="s">
        <v>42</v>
      </c>
      <c r="F45" s="30"/>
      <c r="G45" s="35" t="s">
        <v>39</v>
      </c>
      <c r="H45" s="34" t="s">
        <v>43</v>
      </c>
      <c r="I45" s="34" t="s">
        <v>44</v>
      </c>
      <c r="J45" s="34">
        <v>50</v>
      </c>
      <c r="K45" s="34">
        <v>1</v>
      </c>
      <c r="L45" s="34" t="s">
        <v>45</v>
      </c>
      <c r="M45" s="32" t="s">
        <v>50</v>
      </c>
      <c r="N45" s="34" t="s">
        <v>47</v>
      </c>
      <c r="O45" s="34" t="s">
        <v>48</v>
      </c>
      <c r="P45" s="34">
        <v>0.4</v>
      </c>
      <c r="Q45" s="32" t="s">
        <v>72</v>
      </c>
      <c r="R45" s="34" t="s">
        <v>50</v>
      </c>
      <c r="S45" s="34" t="s">
        <v>51</v>
      </c>
      <c r="T45" s="34" t="s">
        <v>50</v>
      </c>
      <c r="U45" s="34" t="s">
        <v>50</v>
      </c>
      <c r="V45" s="34" t="s">
        <v>46</v>
      </c>
      <c r="W45" s="34">
        <v>1024</v>
      </c>
      <c r="X45" s="34">
        <v>0.6</v>
      </c>
      <c r="Y45" s="34" t="s">
        <v>50</v>
      </c>
      <c r="Z45" s="34" t="s">
        <v>52</v>
      </c>
      <c r="AA45" s="34">
        <v>1E-3</v>
      </c>
      <c r="AB45" s="34" t="s">
        <v>45</v>
      </c>
      <c r="AC45" s="34" t="s">
        <v>53</v>
      </c>
      <c r="AD45" s="34" t="s">
        <v>54</v>
      </c>
      <c r="AE45" s="36"/>
      <c r="AF45" s="8">
        <v>290.02629999999999</v>
      </c>
      <c r="AG45" s="45">
        <v>6688.5541999999996</v>
      </c>
      <c r="AH45" s="8">
        <v>239.28899999999999</v>
      </c>
      <c r="AI45" s="45">
        <v>31357.518599999999</v>
      </c>
      <c r="AJ45" s="8">
        <v>188.83969999999999</v>
      </c>
      <c r="AK45" s="45">
        <v>8156158.25</v>
      </c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118.066</v>
      </c>
      <c r="BC45" s="8">
        <v>719724704</v>
      </c>
      <c r="BD45" s="8">
        <v>25</v>
      </c>
      <c r="BE45" s="36"/>
      <c r="BF45" s="32">
        <f>87 * 6</f>
        <v>522</v>
      </c>
      <c r="BG45" s="37"/>
      <c r="BH45" s="32"/>
      <c r="BI45" s="32"/>
      <c r="BJ45" s="32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73"/>
    </row>
    <row r="46" spans="1:81" ht="10.199999999999999" x14ac:dyDescent="0.2">
      <c r="A46" s="30"/>
      <c r="B46" s="32">
        <v>22</v>
      </c>
      <c r="C46" s="32" t="s">
        <v>55</v>
      </c>
      <c r="D46" s="33" t="s">
        <v>73</v>
      </c>
      <c r="E46" s="34" t="s">
        <v>42</v>
      </c>
      <c r="F46" s="30"/>
      <c r="G46" s="35" t="s">
        <v>39</v>
      </c>
      <c r="H46" s="34" t="s">
        <v>43</v>
      </c>
      <c r="I46" s="34" t="s">
        <v>44</v>
      </c>
      <c r="J46" s="32">
        <v>100</v>
      </c>
      <c r="K46" s="34">
        <v>1</v>
      </c>
      <c r="L46" s="34" t="s">
        <v>45</v>
      </c>
      <c r="M46" s="32" t="s">
        <v>50</v>
      </c>
      <c r="N46" s="32" t="s">
        <v>74</v>
      </c>
      <c r="O46" s="32" t="s">
        <v>75</v>
      </c>
      <c r="P46" s="34">
        <v>0.4</v>
      </c>
      <c r="Q46" s="32" t="s">
        <v>68</v>
      </c>
      <c r="R46" s="34" t="s">
        <v>50</v>
      </c>
      <c r="S46" s="34" t="s">
        <v>51</v>
      </c>
      <c r="T46" s="34" t="s">
        <v>50</v>
      </c>
      <c r="U46" s="34" t="s">
        <v>50</v>
      </c>
      <c r="V46" s="32" t="s">
        <v>70</v>
      </c>
      <c r="W46" s="34">
        <v>1024</v>
      </c>
      <c r="X46" s="34">
        <v>0.6</v>
      </c>
      <c r="Y46" s="34" t="s">
        <v>50</v>
      </c>
      <c r="Z46" s="34" t="s">
        <v>52</v>
      </c>
      <c r="AA46" s="34">
        <v>1E-3</v>
      </c>
      <c r="AB46" s="34" t="s">
        <v>45</v>
      </c>
      <c r="AC46" s="34" t="s">
        <v>53</v>
      </c>
      <c r="AD46" s="34" t="s">
        <v>54</v>
      </c>
      <c r="AE46" s="36"/>
      <c r="AF46" s="8">
        <v>285.46730000000002</v>
      </c>
      <c r="AG46" s="8">
        <v>408.79109999999997</v>
      </c>
      <c r="AH46" s="8">
        <v>239.17429999999999</v>
      </c>
      <c r="AI46" s="8">
        <v>230.21950000000001</v>
      </c>
      <c r="AJ46" s="8">
        <v>186.97319999999999</v>
      </c>
      <c r="AK46" s="8">
        <v>268.00349999999997</v>
      </c>
      <c r="AL46" s="8">
        <v>97.0989</v>
      </c>
      <c r="AM46" s="8">
        <v>1351.9391000000001</v>
      </c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>
        <v>96.208799999999997</v>
      </c>
      <c r="BC46" s="8">
        <v>1792.018</v>
      </c>
      <c r="BD46" s="8">
        <v>40</v>
      </c>
      <c r="BE46" s="36"/>
      <c r="BF46" s="32">
        <f>21 * 12</f>
        <v>252</v>
      </c>
      <c r="BG46" s="37"/>
      <c r="BH46" s="32"/>
      <c r="BI46" s="32"/>
      <c r="BJ46" s="32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73"/>
    </row>
    <row r="47" spans="1:81" ht="10.199999999999999" x14ac:dyDescent="0.2">
      <c r="A47" s="30"/>
      <c r="B47" s="32">
        <v>23</v>
      </c>
      <c r="C47" s="32" t="s">
        <v>55</v>
      </c>
      <c r="D47" s="33" t="s">
        <v>73</v>
      </c>
      <c r="E47" s="34" t="s">
        <v>42</v>
      </c>
      <c r="F47" s="30"/>
      <c r="G47" s="35" t="s">
        <v>39</v>
      </c>
      <c r="H47" s="34" t="s">
        <v>43</v>
      </c>
      <c r="I47" s="34" t="s">
        <v>44</v>
      </c>
      <c r="J47" s="32">
        <v>100</v>
      </c>
      <c r="K47" s="34">
        <v>1</v>
      </c>
      <c r="L47" s="34" t="s">
        <v>45</v>
      </c>
      <c r="M47" s="34" t="s">
        <v>46</v>
      </c>
      <c r="N47" s="34" t="s">
        <v>47</v>
      </c>
      <c r="O47" s="34" t="s">
        <v>48</v>
      </c>
      <c r="P47" s="34">
        <v>0.4</v>
      </c>
      <c r="Q47" s="32" t="s">
        <v>68</v>
      </c>
      <c r="R47" s="34" t="s">
        <v>50</v>
      </c>
      <c r="S47" s="34" t="s">
        <v>51</v>
      </c>
      <c r="T47" s="32">
        <v>0.3</v>
      </c>
      <c r="U47" s="34" t="s">
        <v>50</v>
      </c>
      <c r="V47" s="32" t="s">
        <v>70</v>
      </c>
      <c r="W47" s="34">
        <v>1024</v>
      </c>
      <c r="X47" s="34">
        <v>0.6</v>
      </c>
      <c r="Y47" s="34" t="s">
        <v>50</v>
      </c>
      <c r="Z47" s="34" t="s">
        <v>52</v>
      </c>
      <c r="AA47" s="34">
        <v>1E-3</v>
      </c>
      <c r="AB47" s="34" t="s">
        <v>45</v>
      </c>
      <c r="AC47" s="34" t="s">
        <v>53</v>
      </c>
      <c r="AD47" s="34" t="s">
        <v>54</v>
      </c>
      <c r="AE47" s="36"/>
      <c r="AF47" s="8">
        <v>287.25569999999999</v>
      </c>
      <c r="AG47" s="8">
        <v>355.76069999999999</v>
      </c>
      <c r="AH47" s="8">
        <v>240.17859999999999</v>
      </c>
      <c r="AI47" s="8">
        <v>369.56319999999999</v>
      </c>
      <c r="AJ47" s="8">
        <v>187.85499999999999</v>
      </c>
      <c r="AK47" s="8">
        <v>310.97399999999999</v>
      </c>
      <c r="AL47" s="8">
        <v>105.24339999999999</v>
      </c>
      <c r="AM47" s="8">
        <v>480.94330000000002</v>
      </c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>
        <v>102.11669999999999</v>
      </c>
      <c r="BC47" s="8">
        <v>3493.0944</v>
      </c>
      <c r="BD47" s="8">
        <v>34</v>
      </c>
      <c r="BE47" s="36"/>
      <c r="BF47" s="32">
        <f>60 * 12</f>
        <v>720</v>
      </c>
      <c r="BG47" s="37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</row>
    <row r="48" spans="1:81" ht="10.199999999999999" x14ac:dyDescent="0.2">
      <c r="A48" s="30"/>
      <c r="B48" s="32">
        <v>24</v>
      </c>
      <c r="C48" s="32" t="s">
        <v>55</v>
      </c>
      <c r="D48" s="33" t="s">
        <v>73</v>
      </c>
      <c r="E48" s="34" t="s">
        <v>42</v>
      </c>
      <c r="F48" s="30"/>
      <c r="G48" s="35" t="s">
        <v>39</v>
      </c>
      <c r="H48" s="34" t="s">
        <v>43</v>
      </c>
      <c r="I48" s="34" t="s">
        <v>44</v>
      </c>
      <c r="J48" s="32">
        <v>100</v>
      </c>
      <c r="K48" s="34">
        <v>1</v>
      </c>
      <c r="L48" s="34" t="s">
        <v>45</v>
      </c>
      <c r="M48" s="34" t="s">
        <v>46</v>
      </c>
      <c r="N48" s="34" t="s">
        <v>47</v>
      </c>
      <c r="O48" s="34" t="s">
        <v>48</v>
      </c>
      <c r="P48" s="34">
        <v>0.4</v>
      </c>
      <c r="Q48" s="32" t="s">
        <v>68</v>
      </c>
      <c r="R48" s="34" t="s">
        <v>50</v>
      </c>
      <c r="S48" s="34" t="s">
        <v>51</v>
      </c>
      <c r="T48" s="34" t="s">
        <v>50</v>
      </c>
      <c r="U48" s="34" t="s">
        <v>50</v>
      </c>
      <c r="V48" s="32" t="s">
        <v>70</v>
      </c>
      <c r="W48" s="32">
        <v>512</v>
      </c>
      <c r="X48" s="34">
        <v>0.6</v>
      </c>
      <c r="Y48" s="34" t="s">
        <v>50</v>
      </c>
      <c r="Z48" s="34" t="s">
        <v>52</v>
      </c>
      <c r="AA48" s="34">
        <v>1E-3</v>
      </c>
      <c r="AB48" s="34" t="s">
        <v>45</v>
      </c>
      <c r="AC48" s="34" t="s">
        <v>53</v>
      </c>
      <c r="AD48" s="34" t="s">
        <v>54</v>
      </c>
      <c r="AE48" s="36"/>
      <c r="AF48" s="8">
        <v>300.94299999999998</v>
      </c>
      <c r="AG48" s="8">
        <v>371.23599999999999</v>
      </c>
      <c r="AH48" s="8">
        <v>270.2022</v>
      </c>
      <c r="AI48" s="8">
        <v>348.08800000000002</v>
      </c>
      <c r="AJ48" s="8">
        <v>239.36439999999999</v>
      </c>
      <c r="AK48" s="8">
        <v>389.86320000000001</v>
      </c>
      <c r="AL48" s="8">
        <v>139.06489999999999</v>
      </c>
      <c r="AM48" s="8">
        <v>2047.1128000000001</v>
      </c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122.7735</v>
      </c>
      <c r="BC48" s="8">
        <v>10457.0381</v>
      </c>
      <c r="BD48" s="8">
        <v>39</v>
      </c>
      <c r="BE48" s="36"/>
      <c r="BF48" s="32">
        <f>57 * 12</f>
        <v>684</v>
      </c>
      <c r="BG48" s="37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1" ht="4.95" customHeight="1" x14ac:dyDescent="0.2">
      <c r="A49" s="30"/>
      <c r="B49" s="36"/>
      <c r="C49" s="36"/>
      <c r="D49" s="38"/>
      <c r="E49" s="36"/>
      <c r="F49" s="30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1" s="44" customFormat="1" ht="10.199999999999999" x14ac:dyDescent="0.2">
      <c r="A50" s="30"/>
      <c r="B50" s="30" t="s">
        <v>41</v>
      </c>
      <c r="C50" s="30"/>
      <c r="D50" s="41"/>
      <c r="E50" s="30" t="s">
        <v>76</v>
      </c>
      <c r="F50" s="30"/>
      <c r="G50" s="42"/>
      <c r="H50" s="30" t="s">
        <v>43</v>
      </c>
      <c r="I50" s="30" t="s">
        <v>44</v>
      </c>
      <c r="J50" s="30">
        <v>100</v>
      </c>
      <c r="K50" s="30">
        <v>1</v>
      </c>
      <c r="L50" s="30" t="s">
        <v>45</v>
      </c>
      <c r="M50" s="30" t="s">
        <v>70</v>
      </c>
      <c r="N50" s="30" t="s">
        <v>77</v>
      </c>
      <c r="O50" s="30" t="s">
        <v>78</v>
      </c>
      <c r="P50" s="30">
        <v>0.4</v>
      </c>
      <c r="Q50" s="30" t="s">
        <v>79</v>
      </c>
      <c r="R50" s="30" t="s">
        <v>50</v>
      </c>
      <c r="S50" s="30" t="s">
        <v>51</v>
      </c>
      <c r="T50" s="30">
        <v>0.3</v>
      </c>
      <c r="U50" s="30" t="s">
        <v>50</v>
      </c>
      <c r="V50" s="30" t="s">
        <v>46</v>
      </c>
      <c r="W50" s="30" t="s">
        <v>80</v>
      </c>
      <c r="X50" s="30">
        <v>0.6</v>
      </c>
      <c r="Y50" s="30" t="s">
        <v>50</v>
      </c>
      <c r="Z50" s="30" t="s">
        <v>52</v>
      </c>
      <c r="AA50" s="30">
        <v>1E-3</v>
      </c>
      <c r="AB50" s="30" t="s">
        <v>45</v>
      </c>
      <c r="AC50" s="30" t="s">
        <v>53</v>
      </c>
      <c r="AD50" s="30" t="s">
        <v>54</v>
      </c>
      <c r="AE50" s="30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30"/>
      <c r="BF50" s="42"/>
      <c r="BG50" s="43"/>
      <c r="BH50" s="42"/>
      <c r="BI50" s="42"/>
      <c r="BJ50" s="42"/>
      <c r="BK50" s="42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1" ht="10.199999999999999" x14ac:dyDescent="0.2">
      <c r="A51" s="30"/>
      <c r="B51" s="32">
        <v>0</v>
      </c>
      <c r="C51" s="32" t="s">
        <v>55</v>
      </c>
      <c r="D51" s="49" t="s">
        <v>81</v>
      </c>
      <c r="E51" s="34" t="s">
        <v>76</v>
      </c>
      <c r="F51" s="30"/>
      <c r="G51" s="35" t="s">
        <v>39</v>
      </c>
      <c r="H51" s="34" t="s">
        <v>43</v>
      </c>
      <c r="I51" s="34" t="s">
        <v>44</v>
      </c>
      <c r="J51" s="34">
        <v>100</v>
      </c>
      <c r="K51" s="34">
        <v>1</v>
      </c>
      <c r="L51" s="34" t="s">
        <v>45</v>
      </c>
      <c r="M51" s="34" t="s">
        <v>70</v>
      </c>
      <c r="N51" s="34" t="s">
        <v>77</v>
      </c>
      <c r="O51" s="34" t="s">
        <v>78</v>
      </c>
      <c r="P51" s="34">
        <v>0.4</v>
      </c>
      <c r="Q51" s="34" t="s">
        <v>79</v>
      </c>
      <c r="R51" s="34" t="s">
        <v>50</v>
      </c>
      <c r="S51" s="34" t="s">
        <v>51</v>
      </c>
      <c r="T51" s="34">
        <v>0.3</v>
      </c>
      <c r="U51" s="34" t="s">
        <v>50</v>
      </c>
      <c r="V51" s="34" t="s">
        <v>46</v>
      </c>
      <c r="W51" s="34" t="s">
        <v>80</v>
      </c>
      <c r="X51" s="34">
        <v>0.6</v>
      </c>
      <c r="Y51" s="34" t="s">
        <v>50</v>
      </c>
      <c r="Z51" s="34" t="s">
        <v>52</v>
      </c>
      <c r="AA51" s="34">
        <v>1E-3</v>
      </c>
      <c r="AB51" s="34" t="s">
        <v>45</v>
      </c>
      <c r="AC51" s="34" t="s">
        <v>53</v>
      </c>
      <c r="AD51" s="34" t="s">
        <v>54</v>
      </c>
      <c r="AE51" s="36"/>
      <c r="AF51" s="8">
        <v>288.24369999999999</v>
      </c>
      <c r="AG51" s="8">
        <v>159.8348</v>
      </c>
      <c r="AH51" s="8">
        <v>238.58099999999999</v>
      </c>
      <c r="AI51" s="8">
        <v>1180.6956</v>
      </c>
      <c r="AJ51" s="8">
        <v>192.4385</v>
      </c>
      <c r="AK51" s="8">
        <v>97135.929699999993</v>
      </c>
      <c r="AL51" s="8">
        <v>99.988699999999994</v>
      </c>
      <c r="AM51" s="8">
        <v>844234639.5</v>
      </c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>
        <v>101.3096</v>
      </c>
      <c r="BC51" s="8">
        <v>33492956864</v>
      </c>
      <c r="BD51" s="8">
        <v>37</v>
      </c>
      <c r="BE51" s="36"/>
      <c r="BF51" s="32">
        <f>50*24</f>
        <v>1200</v>
      </c>
      <c r="BG51" s="37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</row>
    <row r="52" spans="1:81" ht="10.199999999999999" x14ac:dyDescent="0.2">
      <c r="A52" s="30"/>
      <c r="B52" s="32">
        <v>1</v>
      </c>
      <c r="C52" s="32" t="s">
        <v>55</v>
      </c>
      <c r="D52" s="49" t="s">
        <v>81</v>
      </c>
      <c r="E52" s="34" t="s">
        <v>76</v>
      </c>
      <c r="F52" s="30"/>
      <c r="G52" s="35" t="s">
        <v>39</v>
      </c>
      <c r="H52" s="34" t="s">
        <v>43</v>
      </c>
      <c r="I52" s="34" t="s">
        <v>44</v>
      </c>
      <c r="J52" s="34">
        <v>100</v>
      </c>
      <c r="K52" s="34">
        <v>1</v>
      </c>
      <c r="L52" s="34" t="s">
        <v>45</v>
      </c>
      <c r="M52" s="34" t="s">
        <v>70</v>
      </c>
      <c r="N52" s="32" t="s">
        <v>82</v>
      </c>
      <c r="O52" s="32" t="s">
        <v>83</v>
      </c>
      <c r="P52" s="34">
        <v>0.4</v>
      </c>
      <c r="Q52" s="32" t="s">
        <v>84</v>
      </c>
      <c r="R52" s="34" t="s">
        <v>50</v>
      </c>
      <c r="S52" s="34" t="s">
        <v>51</v>
      </c>
      <c r="T52" s="34">
        <v>0.3</v>
      </c>
      <c r="U52" s="34" t="s">
        <v>50</v>
      </c>
      <c r="V52" s="34" t="s">
        <v>46</v>
      </c>
      <c r="W52" s="32" t="s">
        <v>85</v>
      </c>
      <c r="X52" s="34">
        <v>0.6</v>
      </c>
      <c r="Y52" s="34" t="s">
        <v>50</v>
      </c>
      <c r="Z52" s="34" t="s">
        <v>52</v>
      </c>
      <c r="AA52" s="34">
        <v>1E-3</v>
      </c>
      <c r="AB52" s="34" t="s">
        <v>45</v>
      </c>
      <c r="AC52" s="34" t="s">
        <v>53</v>
      </c>
      <c r="AD52" s="34" t="s">
        <v>54</v>
      </c>
      <c r="AE52" s="36"/>
      <c r="AF52" s="8">
        <v>287.29570000000001</v>
      </c>
      <c r="AG52" s="8">
        <v>428.79160000000002</v>
      </c>
      <c r="AH52" s="8">
        <v>243.0763</v>
      </c>
      <c r="AI52" s="8">
        <v>770.43730000000005</v>
      </c>
      <c r="AJ52" s="8">
        <v>187.82859999999999</v>
      </c>
      <c r="AK52" s="8">
        <v>2032.0081</v>
      </c>
      <c r="AL52" s="8">
        <v>111.1439</v>
      </c>
      <c r="AM52" s="8">
        <v>6884898.7559000002</v>
      </c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>
        <v>113</v>
      </c>
      <c r="BC52" s="8">
        <v>17671212.218800001</v>
      </c>
      <c r="BD52" s="8">
        <v>32</v>
      </c>
      <c r="BE52" s="36"/>
      <c r="BF52" s="32">
        <f>43*24</f>
        <v>1032</v>
      </c>
      <c r="BG52" s="37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</row>
    <row r="53" spans="1:81" ht="10.199999999999999" x14ac:dyDescent="0.2">
      <c r="A53" s="30"/>
      <c r="B53" s="32">
        <v>2</v>
      </c>
      <c r="C53" s="32" t="s">
        <v>55</v>
      </c>
      <c r="D53" s="49" t="s">
        <v>81</v>
      </c>
      <c r="E53" s="34" t="s">
        <v>76</v>
      </c>
      <c r="F53" s="30"/>
      <c r="G53" s="35" t="s">
        <v>39</v>
      </c>
      <c r="H53" s="34" t="s">
        <v>43</v>
      </c>
      <c r="I53" s="34" t="s">
        <v>44</v>
      </c>
      <c r="J53" s="34">
        <v>100</v>
      </c>
      <c r="K53" s="34">
        <v>1</v>
      </c>
      <c r="L53" s="34" t="s">
        <v>45</v>
      </c>
      <c r="M53" s="34" t="s">
        <v>70</v>
      </c>
      <c r="N53" s="32" t="s">
        <v>86</v>
      </c>
      <c r="O53" s="34" t="s">
        <v>78</v>
      </c>
      <c r="P53" s="34">
        <v>0.4</v>
      </c>
      <c r="Q53" s="34" t="s">
        <v>79</v>
      </c>
      <c r="R53" s="34" t="s">
        <v>50</v>
      </c>
      <c r="S53" s="34" t="s">
        <v>51</v>
      </c>
      <c r="T53" s="34">
        <v>0.3</v>
      </c>
      <c r="U53" s="34" t="s">
        <v>50</v>
      </c>
      <c r="V53" s="34" t="s">
        <v>46</v>
      </c>
      <c r="W53" s="32" t="s">
        <v>87</v>
      </c>
      <c r="X53" s="34">
        <v>0.6</v>
      </c>
      <c r="Y53" s="34" t="s">
        <v>50</v>
      </c>
      <c r="Z53" s="34" t="s">
        <v>52</v>
      </c>
      <c r="AA53" s="34">
        <v>1E-3</v>
      </c>
      <c r="AB53" s="34" t="s">
        <v>45</v>
      </c>
      <c r="AC53" s="34" t="s">
        <v>53</v>
      </c>
      <c r="AD53" s="34" t="s">
        <v>54</v>
      </c>
      <c r="AE53" s="36"/>
      <c r="AF53" s="8">
        <v>300.74200000000002</v>
      </c>
      <c r="AG53" s="8">
        <v>418.48559999999998</v>
      </c>
      <c r="AH53" s="8">
        <v>267.67430000000002</v>
      </c>
      <c r="AI53" s="8">
        <v>486.29329999999999</v>
      </c>
      <c r="AJ53" s="8">
        <v>229.7236</v>
      </c>
      <c r="AK53" s="8">
        <v>9930.9779999999992</v>
      </c>
      <c r="AL53" s="8">
        <v>145.47559999999999</v>
      </c>
      <c r="AM53" s="8">
        <v>851995264</v>
      </c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>
        <v>100.82299999999999</v>
      </c>
      <c r="BC53" s="8">
        <v>507013283840</v>
      </c>
      <c r="BD53" s="8">
        <v>38</v>
      </c>
      <c r="BE53" s="36"/>
      <c r="BF53" s="32">
        <f>66*24</f>
        <v>1584</v>
      </c>
      <c r="BG53" s="37"/>
      <c r="BH53" s="32"/>
      <c r="BI53" s="32"/>
      <c r="BJ53" s="32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73"/>
    </row>
    <row r="54" spans="1:81" ht="10.199999999999999" x14ac:dyDescent="0.2">
      <c r="A54" s="30"/>
      <c r="B54" s="32">
        <v>3</v>
      </c>
      <c r="C54" s="32" t="s">
        <v>55</v>
      </c>
      <c r="D54" s="49" t="s">
        <v>81</v>
      </c>
      <c r="E54" s="34" t="s">
        <v>76</v>
      </c>
      <c r="F54" s="30"/>
      <c r="G54" s="35" t="s">
        <v>39</v>
      </c>
      <c r="H54" s="34" t="s">
        <v>43</v>
      </c>
      <c r="I54" s="34" t="s">
        <v>44</v>
      </c>
      <c r="J54" s="34">
        <v>100</v>
      </c>
      <c r="K54" s="34">
        <v>1</v>
      </c>
      <c r="L54" s="34" t="s">
        <v>45</v>
      </c>
      <c r="M54" s="34" t="s">
        <v>70</v>
      </c>
      <c r="N54" s="32" t="s">
        <v>86</v>
      </c>
      <c r="O54" s="34" t="s">
        <v>78</v>
      </c>
      <c r="P54" s="34">
        <v>0.4</v>
      </c>
      <c r="Q54" s="34" t="s">
        <v>79</v>
      </c>
      <c r="R54" s="34" t="s">
        <v>50</v>
      </c>
      <c r="S54" s="32" t="s">
        <v>70</v>
      </c>
      <c r="T54" s="34">
        <v>0.3</v>
      </c>
      <c r="U54" s="34" t="s">
        <v>50</v>
      </c>
      <c r="V54" s="34" t="s">
        <v>46</v>
      </c>
      <c r="W54" s="32" t="s">
        <v>87</v>
      </c>
      <c r="X54" s="34">
        <v>0.6</v>
      </c>
      <c r="Y54" s="34" t="s">
        <v>50</v>
      </c>
      <c r="Z54" s="34" t="s">
        <v>52</v>
      </c>
      <c r="AA54" s="34">
        <v>1E-3</v>
      </c>
      <c r="AB54" s="34" t="s">
        <v>45</v>
      </c>
      <c r="AC54" s="34" t="s">
        <v>53</v>
      </c>
      <c r="AD54" s="34" t="s">
        <v>54</v>
      </c>
      <c r="AE54" s="36"/>
      <c r="AF54" s="8">
        <v>299.12139999999999</v>
      </c>
      <c r="AG54" s="8">
        <v>1986.8671999999999</v>
      </c>
      <c r="AH54" s="8">
        <v>268.48259999999999</v>
      </c>
      <c r="AI54" s="8">
        <v>108340.8398</v>
      </c>
      <c r="AJ54" s="8">
        <v>236.5164</v>
      </c>
      <c r="AK54" s="8">
        <v>7610836.75</v>
      </c>
      <c r="AL54" s="8">
        <v>146.0342</v>
      </c>
      <c r="AM54" s="8">
        <v>600116559872</v>
      </c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>
        <v>141</v>
      </c>
      <c r="BC54" s="8">
        <v>1176486871040</v>
      </c>
      <c r="BD54" s="8">
        <v>31</v>
      </c>
      <c r="BE54" s="36"/>
      <c r="BF54" s="32">
        <f>63*24</f>
        <v>1512</v>
      </c>
      <c r="BG54" s="37"/>
      <c r="BH54" s="32"/>
      <c r="BI54" s="32"/>
      <c r="BJ54" s="32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73"/>
    </row>
    <row r="55" spans="1:81" ht="10.199999999999999" x14ac:dyDescent="0.2">
      <c r="A55" s="30"/>
      <c r="B55" s="32">
        <v>4</v>
      </c>
      <c r="C55" s="32" t="s">
        <v>55</v>
      </c>
      <c r="D55" s="49" t="s">
        <v>56</v>
      </c>
      <c r="E55" s="34" t="s">
        <v>76</v>
      </c>
      <c r="F55" s="30"/>
      <c r="G55" s="35" t="s">
        <v>39</v>
      </c>
      <c r="H55" s="34" t="s">
        <v>43</v>
      </c>
      <c r="I55" s="34" t="s">
        <v>44</v>
      </c>
      <c r="J55" s="34">
        <v>100</v>
      </c>
      <c r="K55" s="34">
        <v>1</v>
      </c>
      <c r="L55" s="34" t="s">
        <v>45</v>
      </c>
      <c r="M55" s="34" t="s">
        <v>70</v>
      </c>
      <c r="N55" s="32" t="s">
        <v>88</v>
      </c>
      <c r="O55" s="32" t="s">
        <v>89</v>
      </c>
      <c r="P55" s="32">
        <v>0.5</v>
      </c>
      <c r="Q55" s="32" t="s">
        <v>84</v>
      </c>
      <c r="R55" s="34" t="s">
        <v>50</v>
      </c>
      <c r="S55" s="34" t="s">
        <v>51</v>
      </c>
      <c r="T55" s="32">
        <v>0.4</v>
      </c>
      <c r="U55" s="34" t="s">
        <v>50</v>
      </c>
      <c r="V55" s="34" t="s">
        <v>46</v>
      </c>
      <c r="W55" s="34" t="s">
        <v>80</v>
      </c>
      <c r="X55" s="32">
        <v>0.7</v>
      </c>
      <c r="Y55" s="34" t="s">
        <v>50</v>
      </c>
      <c r="Z55" s="34" t="s">
        <v>52</v>
      </c>
      <c r="AA55" s="34">
        <v>1E-3</v>
      </c>
      <c r="AB55" s="34" t="s">
        <v>45</v>
      </c>
      <c r="AC55" s="34" t="s">
        <v>53</v>
      </c>
      <c r="AD55" s="34" t="s">
        <v>54</v>
      </c>
      <c r="AE55" s="36"/>
      <c r="AF55" s="8">
        <v>293.0872</v>
      </c>
      <c r="AG55" s="8">
        <v>443.50310000000002</v>
      </c>
      <c r="AH55" s="8">
        <v>256.00439999999998</v>
      </c>
      <c r="AI55" s="8">
        <v>997.31759999999997</v>
      </c>
      <c r="AJ55" s="8">
        <v>210.42590000000001</v>
      </c>
      <c r="AK55" s="8">
        <v>16524.132300000001</v>
      </c>
      <c r="AL55" s="8">
        <v>116.5292</v>
      </c>
      <c r="AM55" s="8">
        <v>427462492</v>
      </c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>
        <v>118.6767</v>
      </c>
      <c r="BC55" s="8">
        <v>1502693920</v>
      </c>
      <c r="BD55" s="8">
        <v>32</v>
      </c>
      <c r="BE55" s="36"/>
      <c r="BF55" s="32">
        <f>26*24</f>
        <v>624</v>
      </c>
      <c r="BG55" s="37"/>
      <c r="BH55" s="32"/>
      <c r="BI55" s="32"/>
      <c r="BJ55" s="32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73"/>
    </row>
    <row r="56" spans="1:81" ht="10.199999999999999" x14ac:dyDescent="0.2">
      <c r="A56" s="30"/>
      <c r="B56" s="32">
        <v>5</v>
      </c>
      <c r="C56" s="32" t="s">
        <v>55</v>
      </c>
      <c r="D56" s="49" t="s">
        <v>56</v>
      </c>
      <c r="E56" s="34" t="s">
        <v>76</v>
      </c>
      <c r="F56" s="30"/>
      <c r="G56" s="35" t="s">
        <v>39</v>
      </c>
      <c r="H56" s="34" t="s">
        <v>43</v>
      </c>
      <c r="I56" s="34" t="s">
        <v>44</v>
      </c>
      <c r="J56" s="34">
        <v>100</v>
      </c>
      <c r="K56" s="34">
        <v>1</v>
      </c>
      <c r="L56" s="34" t="s">
        <v>45</v>
      </c>
      <c r="M56" s="34" t="s">
        <v>70</v>
      </c>
      <c r="N56" s="32" t="s">
        <v>88</v>
      </c>
      <c r="O56" s="32" t="s">
        <v>89</v>
      </c>
      <c r="P56" s="32">
        <v>0.6</v>
      </c>
      <c r="Q56" s="32" t="s">
        <v>84</v>
      </c>
      <c r="R56" s="34" t="s">
        <v>50</v>
      </c>
      <c r="S56" s="34" t="s">
        <v>51</v>
      </c>
      <c r="T56" s="32">
        <v>0.5</v>
      </c>
      <c r="U56" s="34" t="s">
        <v>50</v>
      </c>
      <c r="V56" s="34" t="s">
        <v>46</v>
      </c>
      <c r="W56" s="34" t="s">
        <v>80</v>
      </c>
      <c r="X56" s="32">
        <v>0.8</v>
      </c>
      <c r="Y56" s="34" t="s">
        <v>50</v>
      </c>
      <c r="Z56" s="34" t="s">
        <v>52</v>
      </c>
      <c r="AA56" s="34">
        <v>1E-3</v>
      </c>
      <c r="AB56" s="34" t="s">
        <v>45</v>
      </c>
      <c r="AC56" s="34" t="s">
        <v>53</v>
      </c>
      <c r="AD56" s="34" t="s">
        <v>54</v>
      </c>
      <c r="AE56" s="36"/>
      <c r="AF56" s="8">
        <v>301.47980000000001</v>
      </c>
      <c r="AG56" s="8">
        <v>497.94220000000001</v>
      </c>
      <c r="AH56" s="8">
        <v>274.45310000000001</v>
      </c>
      <c r="AI56" s="8">
        <v>2758.4801000000002</v>
      </c>
      <c r="AJ56" s="8">
        <v>241.1728</v>
      </c>
      <c r="AK56" s="8">
        <v>71752.248000000007</v>
      </c>
      <c r="AL56" s="8">
        <v>154.61789999999999</v>
      </c>
      <c r="AM56" s="8">
        <v>2386707648</v>
      </c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>
        <v>153.43100000000001</v>
      </c>
      <c r="BC56" s="8">
        <v>7478609152</v>
      </c>
      <c r="BD56" s="8">
        <v>32</v>
      </c>
      <c r="BE56" s="36"/>
      <c r="BF56" s="32">
        <f>27*24</f>
        <v>648</v>
      </c>
      <c r="BG56" s="37"/>
      <c r="BH56" s="32"/>
      <c r="BI56" s="32"/>
      <c r="BJ56" s="32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73"/>
    </row>
    <row r="57" spans="1:81" ht="10.199999999999999" x14ac:dyDescent="0.2">
      <c r="A57" s="30"/>
      <c r="B57" s="50">
        <v>6.1</v>
      </c>
      <c r="C57" s="32" t="s">
        <v>55</v>
      </c>
      <c r="D57" s="51" t="s">
        <v>56</v>
      </c>
      <c r="E57" s="34" t="s">
        <v>76</v>
      </c>
      <c r="F57" s="30"/>
      <c r="G57" s="35" t="s">
        <v>39</v>
      </c>
      <c r="H57" s="34" t="s">
        <v>43</v>
      </c>
      <c r="I57" s="34" t="s">
        <v>44</v>
      </c>
      <c r="J57" s="52">
        <v>100</v>
      </c>
      <c r="K57" s="50">
        <v>2</v>
      </c>
      <c r="L57" s="34" t="s">
        <v>45</v>
      </c>
      <c r="M57" s="52" t="s">
        <v>70</v>
      </c>
      <c r="N57" s="52" t="s">
        <v>77</v>
      </c>
      <c r="O57" s="52" t="s">
        <v>78</v>
      </c>
      <c r="P57" s="52">
        <v>0.4</v>
      </c>
      <c r="Q57" s="34" t="s">
        <v>79</v>
      </c>
      <c r="R57" s="52" t="s">
        <v>50</v>
      </c>
      <c r="S57" s="52" t="s">
        <v>51</v>
      </c>
      <c r="T57" s="52">
        <v>0.3</v>
      </c>
      <c r="U57" s="52" t="s">
        <v>50</v>
      </c>
      <c r="V57" s="34" t="s">
        <v>46</v>
      </c>
      <c r="W57" s="52" t="s">
        <v>80</v>
      </c>
      <c r="X57" s="52">
        <v>0.6</v>
      </c>
      <c r="Y57" s="52" t="s">
        <v>50</v>
      </c>
      <c r="Z57" s="52" t="s">
        <v>52</v>
      </c>
      <c r="AA57" s="52">
        <v>1E-3</v>
      </c>
      <c r="AB57" s="34" t="s">
        <v>45</v>
      </c>
      <c r="AC57" s="52" t="s">
        <v>53</v>
      </c>
      <c r="AD57" s="52" t="s">
        <v>54</v>
      </c>
      <c r="AE57" s="36"/>
      <c r="AF57" s="8">
        <v>314.6062</v>
      </c>
      <c r="AG57" s="8">
        <v>406.16789999999997</v>
      </c>
      <c r="AH57" s="8">
        <v>310.04450000000003</v>
      </c>
      <c r="AI57" s="8">
        <v>304.44260000000003</v>
      </c>
      <c r="AJ57" s="8">
        <v>256.69850000000002</v>
      </c>
      <c r="AK57" s="8">
        <v>313.13589999999999</v>
      </c>
      <c r="AL57" s="8">
        <v>211.48330000000001</v>
      </c>
      <c r="AM57" s="8">
        <v>161.29759999999999</v>
      </c>
      <c r="AN57" s="8">
        <v>145.3278</v>
      </c>
      <c r="AO57" s="8">
        <v>96.801900000000003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>
        <v>125.4196</v>
      </c>
      <c r="BC57" s="8">
        <v>56.595999999999997</v>
      </c>
      <c r="BD57" s="8">
        <v>58</v>
      </c>
      <c r="BE57" s="36"/>
      <c r="BF57" s="32">
        <f>49*24</f>
        <v>1176</v>
      </c>
      <c r="BG57" s="37" t="s">
        <v>90</v>
      </c>
      <c r="BH57" s="32"/>
      <c r="BI57" s="32"/>
      <c r="BJ57" s="32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73"/>
    </row>
    <row r="58" spans="1:81" ht="10.199999999999999" x14ac:dyDescent="0.2">
      <c r="A58" s="30"/>
      <c r="B58" s="32">
        <v>6.2</v>
      </c>
      <c r="C58" s="32" t="s">
        <v>55</v>
      </c>
      <c r="D58" s="49" t="s">
        <v>91</v>
      </c>
      <c r="E58" s="34" t="s">
        <v>76</v>
      </c>
      <c r="F58" s="30"/>
      <c r="G58" s="35" t="s">
        <v>39</v>
      </c>
      <c r="H58" s="34" t="s">
        <v>43</v>
      </c>
      <c r="I58" s="53" t="s">
        <v>92</v>
      </c>
      <c r="J58" s="53">
        <v>300</v>
      </c>
      <c r="K58" s="32">
        <v>2</v>
      </c>
      <c r="L58" s="34" t="s">
        <v>45</v>
      </c>
      <c r="M58" s="34" t="s">
        <v>70</v>
      </c>
      <c r="N58" s="34" t="s">
        <v>77</v>
      </c>
      <c r="O58" s="34" t="s">
        <v>78</v>
      </c>
      <c r="P58" s="34">
        <v>0.4</v>
      </c>
      <c r="Q58" s="34" t="s">
        <v>79</v>
      </c>
      <c r="R58" s="34" t="s">
        <v>50</v>
      </c>
      <c r="S58" s="34" t="s">
        <v>51</v>
      </c>
      <c r="T58" s="34">
        <v>0.3</v>
      </c>
      <c r="U58" s="34" t="s">
        <v>50</v>
      </c>
      <c r="V58" s="34" t="s">
        <v>46</v>
      </c>
      <c r="W58" s="34" t="s">
        <v>80</v>
      </c>
      <c r="X58" s="34">
        <v>0.6</v>
      </c>
      <c r="Y58" s="34" t="s">
        <v>50</v>
      </c>
      <c r="Z58" s="34" t="s">
        <v>52</v>
      </c>
      <c r="AA58" s="34">
        <v>1E-3</v>
      </c>
      <c r="AB58" s="34" t="s">
        <v>45</v>
      </c>
      <c r="AC58" s="34" t="s">
        <v>53</v>
      </c>
      <c r="AD58" s="34" t="s">
        <v>54</v>
      </c>
      <c r="AE58" s="36"/>
      <c r="AF58" s="8">
        <v>313.39670000000001</v>
      </c>
      <c r="AG58" s="8">
        <v>440.60410000000002</v>
      </c>
      <c r="AH58" s="8">
        <v>280.93349999999998</v>
      </c>
      <c r="AI58" s="8">
        <v>319.10300000000001</v>
      </c>
      <c r="AJ58" s="8">
        <v>247.4119</v>
      </c>
      <c r="AK58" s="8">
        <v>377.32810000000001</v>
      </c>
      <c r="AL58" s="8">
        <v>233.04480000000001</v>
      </c>
      <c r="AM58" s="8">
        <v>308.96080000000001</v>
      </c>
      <c r="AN58" s="54">
        <v>173.31469999999999</v>
      </c>
      <c r="AO58" s="54">
        <v>937.94100000000003</v>
      </c>
      <c r="AP58" s="54">
        <v>106.1776</v>
      </c>
      <c r="AQ58" s="54">
        <v>588.88250000000005</v>
      </c>
      <c r="AR58" s="54">
        <v>67.054100000000005</v>
      </c>
      <c r="AS58" s="54">
        <v>2807.7008999999998</v>
      </c>
      <c r="AT58" s="8"/>
      <c r="AU58" s="8"/>
      <c r="AV58" s="8"/>
      <c r="AW58" s="8"/>
      <c r="AX58" s="8"/>
      <c r="AY58" s="8"/>
      <c r="AZ58" s="8"/>
      <c r="BA58" s="8"/>
      <c r="BB58" s="8">
        <v>61.482900000000001</v>
      </c>
      <c r="BC58" s="8">
        <v>566.74800000000005</v>
      </c>
      <c r="BD58" s="8">
        <v>120</v>
      </c>
      <c r="BE58" s="36"/>
      <c r="BF58" s="32">
        <f>47*24</f>
        <v>1128</v>
      </c>
      <c r="BG58" s="37"/>
      <c r="BH58" s="32"/>
      <c r="BI58" s="32"/>
      <c r="BJ58" s="32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73"/>
    </row>
    <row r="59" spans="1:81" ht="10.199999999999999" x14ac:dyDescent="0.2">
      <c r="A59" s="30"/>
      <c r="B59" s="32">
        <v>7</v>
      </c>
      <c r="C59" s="32" t="s">
        <v>55</v>
      </c>
      <c r="D59" s="49" t="s">
        <v>73</v>
      </c>
      <c r="E59" s="34" t="s">
        <v>76</v>
      </c>
      <c r="F59" s="30"/>
      <c r="G59" s="35" t="s">
        <v>39</v>
      </c>
      <c r="H59" s="34" t="s">
        <v>43</v>
      </c>
      <c r="I59" s="34" t="s">
        <v>44</v>
      </c>
      <c r="J59" s="34">
        <v>100</v>
      </c>
      <c r="K59" s="34">
        <v>1</v>
      </c>
      <c r="L59" s="34" t="s">
        <v>45</v>
      </c>
      <c r="M59" s="34" t="s">
        <v>70</v>
      </c>
      <c r="N59" s="34" t="s">
        <v>77</v>
      </c>
      <c r="O59" s="34" t="s">
        <v>78</v>
      </c>
      <c r="P59" s="34">
        <v>0.4</v>
      </c>
      <c r="Q59" s="34" t="s">
        <v>79</v>
      </c>
      <c r="R59" s="53" t="s">
        <v>93</v>
      </c>
      <c r="S59" s="34" t="s">
        <v>51</v>
      </c>
      <c r="T59" s="34">
        <v>0.3</v>
      </c>
      <c r="U59" s="34" t="s">
        <v>50</v>
      </c>
      <c r="V59" s="34" t="s">
        <v>46</v>
      </c>
      <c r="W59" s="34" t="s">
        <v>80</v>
      </c>
      <c r="X59" s="34">
        <v>0.6</v>
      </c>
      <c r="Y59" s="34" t="s">
        <v>50</v>
      </c>
      <c r="Z59" s="34" t="s">
        <v>52</v>
      </c>
      <c r="AA59" s="34">
        <v>1E-3</v>
      </c>
      <c r="AB59" s="34" t="s">
        <v>45</v>
      </c>
      <c r="AC59" s="34" t="s">
        <v>53</v>
      </c>
      <c r="AD59" s="34" t="s">
        <v>54</v>
      </c>
      <c r="AE59" s="36"/>
      <c r="AF59" s="8">
        <v>288.34960000000001</v>
      </c>
      <c r="AG59" s="8">
        <v>717.57069999999999</v>
      </c>
      <c r="AH59" s="8">
        <v>238.78460000000001</v>
      </c>
      <c r="AI59" s="8">
        <v>2520.1176999999998</v>
      </c>
      <c r="AJ59" s="8">
        <v>184.50620000000001</v>
      </c>
      <c r="AK59" s="8">
        <v>16009.2925</v>
      </c>
      <c r="AL59" s="8">
        <v>113.0813</v>
      </c>
      <c r="AM59" s="8">
        <v>94632272</v>
      </c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>
        <v>98.753100000000003</v>
      </c>
      <c r="BC59" s="8">
        <v>176911824</v>
      </c>
      <c r="BD59" s="8">
        <v>31</v>
      </c>
      <c r="BE59" s="36"/>
      <c r="BF59" s="32">
        <f t="shared" ref="BF59:BF62" si="1">50*24</f>
        <v>1200</v>
      </c>
      <c r="BG59" s="37"/>
      <c r="BH59" s="32"/>
      <c r="BI59" s="32"/>
      <c r="BJ59" s="32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73"/>
    </row>
    <row r="60" spans="1:81" ht="10.199999999999999" x14ac:dyDescent="0.2">
      <c r="A60" s="30"/>
      <c r="B60" s="32">
        <v>8</v>
      </c>
      <c r="C60" s="32" t="s">
        <v>55</v>
      </c>
      <c r="D60" s="49" t="s">
        <v>73</v>
      </c>
      <c r="E60" s="34" t="s">
        <v>76</v>
      </c>
      <c r="F60" s="30"/>
      <c r="G60" s="35" t="s">
        <v>39</v>
      </c>
      <c r="H60" s="34" t="s">
        <v>43</v>
      </c>
      <c r="I60" s="34" t="s">
        <v>44</v>
      </c>
      <c r="J60" s="34">
        <v>100</v>
      </c>
      <c r="K60" s="34">
        <v>1</v>
      </c>
      <c r="L60" s="34" t="s">
        <v>45</v>
      </c>
      <c r="M60" s="34" t="s">
        <v>70</v>
      </c>
      <c r="N60" s="34" t="s">
        <v>77</v>
      </c>
      <c r="O60" s="34" t="s">
        <v>78</v>
      </c>
      <c r="P60" s="34">
        <v>0.4</v>
      </c>
      <c r="Q60" s="34" t="s">
        <v>79</v>
      </c>
      <c r="R60" s="34" t="s">
        <v>50</v>
      </c>
      <c r="S60" s="34" t="s">
        <v>51</v>
      </c>
      <c r="T60" s="34">
        <v>0.3</v>
      </c>
      <c r="U60" s="53" t="s">
        <v>93</v>
      </c>
      <c r="V60" s="34" t="s">
        <v>46</v>
      </c>
      <c r="W60" s="34" t="s">
        <v>80</v>
      </c>
      <c r="X60" s="34">
        <v>0.6</v>
      </c>
      <c r="Y60" s="34" t="s">
        <v>50</v>
      </c>
      <c r="Z60" s="34" t="s">
        <v>52</v>
      </c>
      <c r="AA60" s="34">
        <v>1E-3</v>
      </c>
      <c r="AB60" s="34" t="s">
        <v>45</v>
      </c>
      <c r="AC60" s="34" t="s">
        <v>53</v>
      </c>
      <c r="AD60" s="34" t="s">
        <v>54</v>
      </c>
      <c r="AE60" s="36"/>
      <c r="AF60" s="8">
        <v>286.09050000000002</v>
      </c>
      <c r="AG60" s="8">
        <v>420.59690000000001</v>
      </c>
      <c r="AH60" s="8">
        <v>239.3595</v>
      </c>
      <c r="AI60" s="8">
        <v>1600.1860999999999</v>
      </c>
      <c r="AJ60" s="8">
        <v>191.1053</v>
      </c>
      <c r="AK60" s="8">
        <v>39894.538099999998</v>
      </c>
      <c r="AL60" s="8">
        <v>106.41249999999999</v>
      </c>
      <c r="AM60" s="8">
        <v>344251656</v>
      </c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>
        <v>107.9019</v>
      </c>
      <c r="BC60" s="8">
        <v>1310702448</v>
      </c>
      <c r="BD60" s="8">
        <v>33</v>
      </c>
      <c r="BE60" s="36"/>
      <c r="BF60" s="32">
        <f t="shared" si="1"/>
        <v>1200</v>
      </c>
      <c r="BG60" s="37"/>
      <c r="BH60" s="32"/>
      <c r="BI60" s="32"/>
      <c r="BJ60" s="32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73"/>
    </row>
    <row r="61" spans="1:81" ht="10.199999999999999" x14ac:dyDescent="0.2">
      <c r="A61" s="30"/>
      <c r="B61" s="32">
        <v>9</v>
      </c>
      <c r="C61" s="32" t="s">
        <v>55</v>
      </c>
      <c r="D61" s="49" t="s">
        <v>73</v>
      </c>
      <c r="E61" s="34" t="s">
        <v>76</v>
      </c>
      <c r="F61" s="30"/>
      <c r="G61" s="35" t="s">
        <v>39</v>
      </c>
      <c r="H61" s="34" t="s">
        <v>43</v>
      </c>
      <c r="I61" s="34" t="s">
        <v>44</v>
      </c>
      <c r="J61" s="34">
        <v>100</v>
      </c>
      <c r="K61" s="34">
        <v>1</v>
      </c>
      <c r="L61" s="34" t="s">
        <v>45</v>
      </c>
      <c r="M61" s="34" t="s">
        <v>70</v>
      </c>
      <c r="N61" s="34" t="s">
        <v>77</v>
      </c>
      <c r="O61" s="34" t="s">
        <v>78</v>
      </c>
      <c r="P61" s="34">
        <v>0.4</v>
      </c>
      <c r="Q61" s="34" t="s">
        <v>79</v>
      </c>
      <c r="R61" s="53" t="s">
        <v>93</v>
      </c>
      <c r="S61" s="34" t="s">
        <v>51</v>
      </c>
      <c r="T61" s="34">
        <v>0.3</v>
      </c>
      <c r="U61" s="53" t="s">
        <v>93</v>
      </c>
      <c r="V61" s="34" t="s">
        <v>46</v>
      </c>
      <c r="W61" s="34" t="s">
        <v>80</v>
      </c>
      <c r="X61" s="34">
        <v>0.6</v>
      </c>
      <c r="Y61" s="34" t="s">
        <v>50</v>
      </c>
      <c r="Z61" s="34" t="s">
        <v>52</v>
      </c>
      <c r="AA61" s="34">
        <v>1E-3</v>
      </c>
      <c r="AB61" s="34" t="s">
        <v>45</v>
      </c>
      <c r="AC61" s="34" t="s">
        <v>53</v>
      </c>
      <c r="AD61" s="34" t="s">
        <v>54</v>
      </c>
      <c r="AE61" s="36"/>
      <c r="AF61" s="8">
        <v>286.60480000000001</v>
      </c>
      <c r="AG61" s="8">
        <v>484.61250000000001</v>
      </c>
      <c r="AH61" s="8">
        <v>238.96350000000001</v>
      </c>
      <c r="AI61" s="8">
        <v>654.89819999999997</v>
      </c>
      <c r="AJ61" s="8">
        <v>180.4615</v>
      </c>
      <c r="AK61" s="8">
        <v>1185.5608999999999</v>
      </c>
      <c r="AL61" s="8">
        <v>108.1707</v>
      </c>
      <c r="AM61" s="8">
        <v>214.4837</v>
      </c>
      <c r="AN61" s="8">
        <v>100.2355</v>
      </c>
      <c r="AO61" s="8">
        <v>370530792</v>
      </c>
      <c r="AP61" s="8">
        <v>92.269099999999995</v>
      </c>
      <c r="AQ61" s="8">
        <v>113115036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>
        <v>92.269099999999995</v>
      </c>
      <c r="BC61" s="8">
        <v>113115036</v>
      </c>
      <c r="BD61" s="8">
        <v>57</v>
      </c>
      <c r="BE61" s="36"/>
      <c r="BF61" s="32">
        <f t="shared" si="1"/>
        <v>1200</v>
      </c>
      <c r="BG61" s="37"/>
      <c r="BH61" s="32"/>
      <c r="BI61" s="32"/>
      <c r="BJ61" s="32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73"/>
    </row>
    <row r="62" spans="1:81" ht="10.199999999999999" x14ac:dyDescent="0.2">
      <c r="A62" s="30"/>
      <c r="B62" s="32">
        <v>10.1</v>
      </c>
      <c r="C62" s="32" t="s">
        <v>55</v>
      </c>
      <c r="D62" s="49" t="s">
        <v>73</v>
      </c>
      <c r="E62" s="34" t="s">
        <v>76</v>
      </c>
      <c r="F62" s="30"/>
      <c r="G62" s="35" t="s">
        <v>39</v>
      </c>
      <c r="H62" s="34" t="s">
        <v>43</v>
      </c>
      <c r="I62" s="53" t="s">
        <v>92</v>
      </c>
      <c r="J62" s="34">
        <v>100</v>
      </c>
      <c r="K62" s="34">
        <v>1</v>
      </c>
      <c r="L62" s="34" t="s">
        <v>45</v>
      </c>
      <c r="M62" s="34" t="s">
        <v>70</v>
      </c>
      <c r="N62" s="34" t="s">
        <v>77</v>
      </c>
      <c r="O62" s="34" t="s">
        <v>78</v>
      </c>
      <c r="P62" s="34">
        <v>0.4</v>
      </c>
      <c r="Q62" s="34" t="s">
        <v>79</v>
      </c>
      <c r="R62" s="53" t="s">
        <v>93</v>
      </c>
      <c r="S62" s="34" t="s">
        <v>51</v>
      </c>
      <c r="T62" s="34">
        <v>0.3</v>
      </c>
      <c r="U62" s="53" t="s">
        <v>93</v>
      </c>
      <c r="V62" s="34" t="s">
        <v>46</v>
      </c>
      <c r="W62" s="34" t="s">
        <v>80</v>
      </c>
      <c r="X62" s="34">
        <v>0.6</v>
      </c>
      <c r="Y62" s="53" t="s">
        <v>93</v>
      </c>
      <c r="Z62" s="34" t="s">
        <v>52</v>
      </c>
      <c r="AA62" s="34">
        <v>1E-3</v>
      </c>
      <c r="AB62" s="34" t="s">
        <v>45</v>
      </c>
      <c r="AC62" s="34" t="s">
        <v>53</v>
      </c>
      <c r="AD62" s="34" t="s">
        <v>54</v>
      </c>
      <c r="AE62" s="36"/>
      <c r="AF62" s="54">
        <v>288.60980000000001</v>
      </c>
      <c r="AG62" s="55">
        <v>350.69690000000003</v>
      </c>
      <c r="AH62" s="55">
        <v>235.7518</v>
      </c>
      <c r="AI62" s="55">
        <v>288.09879999999998</v>
      </c>
      <c r="AJ62" s="55">
        <v>190.0736</v>
      </c>
      <c r="AK62" s="55">
        <v>224.3717</v>
      </c>
      <c r="AL62" s="55">
        <v>108.77679999999999</v>
      </c>
      <c r="AM62" s="55">
        <v>103.599</v>
      </c>
      <c r="AN62" s="55">
        <v>87.421899999999994</v>
      </c>
      <c r="AO62" s="55">
        <v>72.729100000000003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>
        <v>50</v>
      </c>
      <c r="BE62" s="36"/>
      <c r="BF62" s="32">
        <f t="shared" si="1"/>
        <v>1200</v>
      </c>
      <c r="BG62" s="37" t="s">
        <v>90</v>
      </c>
      <c r="BH62" s="32"/>
      <c r="BI62" s="32"/>
      <c r="BJ62" s="32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73"/>
    </row>
    <row r="63" spans="1:81" ht="10.199999999999999" x14ac:dyDescent="0.2">
      <c r="A63" s="30"/>
      <c r="B63" s="32">
        <v>10.199999999999999</v>
      </c>
      <c r="C63" s="32" t="s">
        <v>55</v>
      </c>
      <c r="D63" s="49" t="s">
        <v>94</v>
      </c>
      <c r="E63" s="34" t="s">
        <v>76</v>
      </c>
      <c r="F63" s="30"/>
      <c r="G63" s="35" t="s">
        <v>39</v>
      </c>
      <c r="H63" s="34" t="s">
        <v>43</v>
      </c>
      <c r="I63" s="53" t="s">
        <v>92</v>
      </c>
      <c r="J63" s="53">
        <v>300</v>
      </c>
      <c r="K63" s="34">
        <v>1</v>
      </c>
      <c r="L63" s="34" t="s">
        <v>45</v>
      </c>
      <c r="M63" s="34" t="s">
        <v>70</v>
      </c>
      <c r="N63" s="34" t="s">
        <v>77</v>
      </c>
      <c r="O63" s="34" t="s">
        <v>78</v>
      </c>
      <c r="P63" s="34">
        <v>0.4</v>
      </c>
      <c r="Q63" s="34" t="s">
        <v>79</v>
      </c>
      <c r="R63" s="53" t="s">
        <v>93</v>
      </c>
      <c r="S63" s="34" t="s">
        <v>51</v>
      </c>
      <c r="T63" s="34">
        <v>0.3</v>
      </c>
      <c r="U63" s="53" t="s">
        <v>93</v>
      </c>
      <c r="V63" s="34" t="s">
        <v>46</v>
      </c>
      <c r="W63" s="34" t="s">
        <v>80</v>
      </c>
      <c r="X63" s="34">
        <v>0.6</v>
      </c>
      <c r="Y63" s="53" t="s">
        <v>93</v>
      </c>
      <c r="Z63" s="34" t="s">
        <v>52</v>
      </c>
      <c r="AA63" s="34">
        <v>1E-3</v>
      </c>
      <c r="AB63" s="34" t="s">
        <v>45</v>
      </c>
      <c r="AC63" s="34" t="s">
        <v>53</v>
      </c>
      <c r="AD63" s="34" t="s">
        <v>54</v>
      </c>
      <c r="AE63" s="36"/>
      <c r="AF63" s="8">
        <v>286.12759999999997</v>
      </c>
      <c r="AG63" s="8">
        <v>346.36919999999998</v>
      </c>
      <c r="AH63" s="8">
        <v>236.34569999999999</v>
      </c>
      <c r="AI63" s="8">
        <v>284.86500000000001</v>
      </c>
      <c r="AJ63" s="8">
        <v>187.3844</v>
      </c>
      <c r="AK63" s="8">
        <v>219.64789999999999</v>
      </c>
      <c r="AL63" s="8">
        <v>100.5626</v>
      </c>
      <c r="AM63" s="8">
        <v>99.868700000000004</v>
      </c>
      <c r="AN63" s="8">
        <v>92.689599999999999</v>
      </c>
      <c r="AO63" s="8">
        <v>69.400700000000001</v>
      </c>
      <c r="AP63" s="8">
        <v>92.344700000000003</v>
      </c>
      <c r="AQ63" s="8">
        <v>63.266500000000001</v>
      </c>
      <c r="AR63" s="8">
        <v>86.280299999999997</v>
      </c>
      <c r="AS63" s="8">
        <v>64.016599999999997</v>
      </c>
      <c r="AT63" s="8">
        <v>88.403499999999994</v>
      </c>
      <c r="AU63" s="8">
        <v>63.428199999999997</v>
      </c>
      <c r="AV63" s="8"/>
      <c r="AW63" s="8"/>
      <c r="AX63" s="8"/>
      <c r="AY63" s="8"/>
      <c r="AZ63" s="8"/>
      <c r="BA63" s="8"/>
      <c r="BB63" s="8">
        <v>94.696399999999997</v>
      </c>
      <c r="BC63" s="8">
        <v>64.1096</v>
      </c>
      <c r="BD63" s="8">
        <v>168</v>
      </c>
      <c r="BE63" s="36"/>
      <c r="BF63" s="32" t="s">
        <v>37</v>
      </c>
      <c r="BG63" s="37"/>
      <c r="BH63" s="32"/>
      <c r="BI63" s="32"/>
      <c r="BJ63" s="32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73"/>
    </row>
    <row r="64" spans="1:81" ht="10.199999999999999" x14ac:dyDescent="0.2">
      <c r="A64" s="30"/>
      <c r="B64" s="32">
        <v>11</v>
      </c>
      <c r="C64" s="32" t="s">
        <v>55</v>
      </c>
      <c r="D64" s="49" t="s">
        <v>95</v>
      </c>
      <c r="E64" s="34" t="s">
        <v>76</v>
      </c>
      <c r="F64" s="30"/>
      <c r="G64" s="35" t="s">
        <v>39</v>
      </c>
      <c r="H64" s="34" t="s">
        <v>43</v>
      </c>
      <c r="I64" s="53" t="s">
        <v>92</v>
      </c>
      <c r="J64" s="32">
        <v>150</v>
      </c>
      <c r="K64" s="32">
        <v>2</v>
      </c>
      <c r="L64" s="34" t="s">
        <v>45</v>
      </c>
      <c r="M64" s="34" t="s">
        <v>70</v>
      </c>
      <c r="N64" s="34" t="s">
        <v>77</v>
      </c>
      <c r="O64" s="34" t="s">
        <v>78</v>
      </c>
      <c r="P64" s="34">
        <v>0.4</v>
      </c>
      <c r="Q64" s="34" t="s">
        <v>79</v>
      </c>
      <c r="R64" s="53" t="s">
        <v>93</v>
      </c>
      <c r="S64" s="34" t="s">
        <v>51</v>
      </c>
      <c r="T64" s="34">
        <v>0.3</v>
      </c>
      <c r="U64" s="53" t="s">
        <v>93</v>
      </c>
      <c r="V64" s="34" t="s">
        <v>46</v>
      </c>
      <c r="W64" s="34" t="s">
        <v>80</v>
      </c>
      <c r="X64" s="34">
        <v>0.6</v>
      </c>
      <c r="Y64" s="53" t="s">
        <v>93</v>
      </c>
      <c r="Z64" s="34" t="s">
        <v>52</v>
      </c>
      <c r="AA64" s="32" t="s">
        <v>96</v>
      </c>
      <c r="AB64" s="32" t="s">
        <v>97</v>
      </c>
      <c r="AC64" s="34" t="s">
        <v>53</v>
      </c>
      <c r="AD64" s="34" t="s">
        <v>54</v>
      </c>
      <c r="AE64" s="36"/>
      <c r="AF64" s="55">
        <v>343.65109999999999</v>
      </c>
      <c r="AG64" s="55">
        <v>408.95339999999999</v>
      </c>
      <c r="AH64" s="55">
        <v>342.17329999999998</v>
      </c>
      <c r="AI64" s="55">
        <v>342.29160000000002</v>
      </c>
      <c r="AJ64" s="55">
        <v>340.55610000000001</v>
      </c>
      <c r="AK64" s="55">
        <v>347.60109999999997</v>
      </c>
      <c r="AL64" s="55">
        <v>278.09460000000001</v>
      </c>
      <c r="AM64" s="55">
        <v>322.1379</v>
      </c>
      <c r="AN64" s="55">
        <v>285.9778</v>
      </c>
      <c r="AO64" s="55">
        <v>285.78750000000002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>
        <v>298.88670000000002</v>
      </c>
      <c r="BC64" s="8">
        <v>298.78500000000003</v>
      </c>
      <c r="BD64" s="8">
        <v>60</v>
      </c>
      <c r="BE64" s="36"/>
      <c r="BF64" s="32">
        <f>47*24</f>
        <v>1128</v>
      </c>
      <c r="BG64" s="37" t="s">
        <v>98</v>
      </c>
      <c r="BH64" s="32"/>
      <c r="BI64" s="32"/>
      <c r="BJ64" s="32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73"/>
    </row>
    <row r="65" spans="1:81" ht="10.199999999999999" x14ac:dyDescent="0.2">
      <c r="A65" s="30"/>
      <c r="B65" s="32">
        <v>12</v>
      </c>
      <c r="C65" s="32" t="s">
        <v>55</v>
      </c>
      <c r="D65" s="49" t="s">
        <v>95</v>
      </c>
      <c r="E65" s="34" t="s">
        <v>76</v>
      </c>
      <c r="F65" s="30"/>
      <c r="G65" s="35" t="s">
        <v>39</v>
      </c>
      <c r="H65" s="34" t="s">
        <v>43</v>
      </c>
      <c r="I65" s="53" t="s">
        <v>92</v>
      </c>
      <c r="J65" s="32">
        <v>150</v>
      </c>
      <c r="K65" s="32">
        <v>2</v>
      </c>
      <c r="L65" s="34" t="s">
        <v>45</v>
      </c>
      <c r="M65" s="34" t="s">
        <v>70</v>
      </c>
      <c r="N65" s="34" t="s">
        <v>77</v>
      </c>
      <c r="O65" s="34" t="s">
        <v>78</v>
      </c>
      <c r="P65" s="32">
        <v>0.3</v>
      </c>
      <c r="Q65" s="34" t="s">
        <v>79</v>
      </c>
      <c r="R65" s="53" t="s">
        <v>93</v>
      </c>
      <c r="S65" s="34" t="s">
        <v>51</v>
      </c>
      <c r="T65" s="32">
        <v>0.2</v>
      </c>
      <c r="U65" s="53" t="s">
        <v>93</v>
      </c>
      <c r="V65" s="34" t="s">
        <v>46</v>
      </c>
      <c r="W65" s="34" t="s">
        <v>80</v>
      </c>
      <c r="X65" s="32">
        <v>0.5</v>
      </c>
      <c r="Y65" s="53" t="s">
        <v>93</v>
      </c>
      <c r="Z65" s="34" t="s">
        <v>52</v>
      </c>
      <c r="AA65" s="32" t="s">
        <v>96</v>
      </c>
      <c r="AB65" s="32" t="s">
        <v>97</v>
      </c>
      <c r="AC65" s="34" t="s">
        <v>53</v>
      </c>
      <c r="AD65" s="34" t="s">
        <v>54</v>
      </c>
      <c r="AE65" s="36"/>
      <c r="AF65" s="55">
        <v>326.92399999999998</v>
      </c>
      <c r="AG65" s="55">
        <v>423.08269999999999</v>
      </c>
      <c r="AH65" s="55">
        <v>340.21030000000002</v>
      </c>
      <c r="AI65" s="55">
        <v>423.1266</v>
      </c>
      <c r="AJ65" s="55">
        <v>325.83339999999998</v>
      </c>
      <c r="AK65" s="55">
        <v>475.86250000000001</v>
      </c>
      <c r="AL65" s="55">
        <v>337.09649999999999</v>
      </c>
      <c r="AM65" s="55">
        <v>775.67179999999996</v>
      </c>
      <c r="AN65" s="8">
        <v>320.69349999999997</v>
      </c>
      <c r="AO65" s="8">
        <v>1015.3664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>
        <v>321.34769999999997</v>
      </c>
      <c r="BC65" s="8">
        <v>765.47239999999999</v>
      </c>
      <c r="BD65" s="8">
        <v>59</v>
      </c>
      <c r="BE65" s="36"/>
      <c r="BF65" s="32">
        <f>49*24</f>
        <v>1176</v>
      </c>
      <c r="BG65" s="37" t="s">
        <v>98</v>
      </c>
      <c r="BH65" s="32"/>
      <c r="BI65" s="32"/>
      <c r="BJ65" s="32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73"/>
    </row>
    <row r="66" spans="1:81" ht="10.199999999999999" x14ac:dyDescent="0.2">
      <c r="A66" s="30"/>
      <c r="B66" s="32">
        <v>13.1</v>
      </c>
      <c r="C66" s="32" t="s">
        <v>55</v>
      </c>
      <c r="D66" s="49" t="s">
        <v>95</v>
      </c>
      <c r="E66" s="34" t="s">
        <v>76</v>
      </c>
      <c r="F66" s="30"/>
      <c r="G66" s="35" t="s">
        <v>39</v>
      </c>
      <c r="H66" s="34" t="s">
        <v>43</v>
      </c>
      <c r="I66" s="53" t="s">
        <v>92</v>
      </c>
      <c r="J66" s="32">
        <v>150</v>
      </c>
      <c r="K66" s="34">
        <v>1</v>
      </c>
      <c r="L66" s="34" t="s">
        <v>45</v>
      </c>
      <c r="M66" s="34" t="s">
        <v>70</v>
      </c>
      <c r="N66" s="34" t="s">
        <v>77</v>
      </c>
      <c r="O66" s="34" t="s">
        <v>78</v>
      </c>
      <c r="P66" s="34">
        <v>0.4</v>
      </c>
      <c r="Q66" s="34" t="s">
        <v>79</v>
      </c>
      <c r="R66" s="53" t="s">
        <v>93</v>
      </c>
      <c r="S66" s="34" t="s">
        <v>51</v>
      </c>
      <c r="T66" s="34">
        <v>0.3</v>
      </c>
      <c r="U66" s="53" t="s">
        <v>93</v>
      </c>
      <c r="V66" s="34" t="s">
        <v>46</v>
      </c>
      <c r="W66" s="34" t="s">
        <v>80</v>
      </c>
      <c r="X66" s="34">
        <v>0.6</v>
      </c>
      <c r="Y66" s="53" t="s">
        <v>93</v>
      </c>
      <c r="Z66" s="34" t="s">
        <v>52</v>
      </c>
      <c r="AA66" s="32" t="s">
        <v>96</v>
      </c>
      <c r="AB66" s="32" t="s">
        <v>97</v>
      </c>
      <c r="AC66" s="34" t="s">
        <v>53</v>
      </c>
      <c r="AD66" s="34" t="s">
        <v>54</v>
      </c>
      <c r="AE66" s="36"/>
      <c r="AF66" s="55">
        <v>286.30520000000001</v>
      </c>
      <c r="AG66" s="55">
        <v>347.89049999999997</v>
      </c>
      <c r="AH66" s="55">
        <v>235.8459</v>
      </c>
      <c r="AI66" s="55">
        <v>285.5215</v>
      </c>
      <c r="AJ66" s="55">
        <v>190.14920000000001</v>
      </c>
      <c r="AK66" s="55">
        <v>221.505</v>
      </c>
      <c r="AL66" s="55">
        <v>106.688</v>
      </c>
      <c r="AM66" s="55">
        <v>101.0909</v>
      </c>
      <c r="AN66" s="55">
        <v>92.214299999999994</v>
      </c>
      <c r="AO66" s="55">
        <v>70.213800000000006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>
        <v>92.191400000000002</v>
      </c>
      <c r="BC66" s="8">
        <v>68.582300000000004</v>
      </c>
      <c r="BD66" s="8">
        <v>56</v>
      </c>
      <c r="BE66" s="36"/>
      <c r="BF66" s="32">
        <f t="shared" ref="BF66:BF67" si="2">51*24</f>
        <v>1224</v>
      </c>
      <c r="BG66" s="37" t="s">
        <v>90</v>
      </c>
      <c r="BH66" s="32"/>
      <c r="BI66" s="32"/>
      <c r="BJ66" s="32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73"/>
    </row>
    <row r="67" spans="1:81" ht="10.199999999999999" x14ac:dyDescent="0.2">
      <c r="A67" s="30"/>
      <c r="B67" s="32">
        <v>13.2</v>
      </c>
      <c r="C67" s="32" t="s">
        <v>55</v>
      </c>
      <c r="D67" s="49" t="s">
        <v>99</v>
      </c>
      <c r="E67" s="34" t="s">
        <v>76</v>
      </c>
      <c r="F67" s="30"/>
      <c r="G67" s="35" t="s">
        <v>39</v>
      </c>
      <c r="H67" s="34" t="s">
        <v>43</v>
      </c>
      <c r="I67" s="53" t="s">
        <v>92</v>
      </c>
      <c r="J67" s="53">
        <v>300</v>
      </c>
      <c r="K67" s="34">
        <v>1</v>
      </c>
      <c r="L67" s="34" t="s">
        <v>45</v>
      </c>
      <c r="M67" s="34" t="s">
        <v>70</v>
      </c>
      <c r="N67" s="34" t="s">
        <v>77</v>
      </c>
      <c r="O67" s="34" t="s">
        <v>78</v>
      </c>
      <c r="P67" s="34">
        <v>0.4</v>
      </c>
      <c r="Q67" s="34" t="s">
        <v>79</v>
      </c>
      <c r="R67" s="53" t="s">
        <v>93</v>
      </c>
      <c r="S67" s="34" t="s">
        <v>51</v>
      </c>
      <c r="T67" s="34">
        <v>0.3</v>
      </c>
      <c r="U67" s="53" t="s">
        <v>93</v>
      </c>
      <c r="V67" s="34" t="s">
        <v>46</v>
      </c>
      <c r="W67" s="34" t="s">
        <v>80</v>
      </c>
      <c r="X67" s="34">
        <v>0.6</v>
      </c>
      <c r="Y67" s="53" t="s">
        <v>93</v>
      </c>
      <c r="Z67" s="34" t="s">
        <v>52</v>
      </c>
      <c r="AA67" s="32" t="s">
        <v>96</v>
      </c>
      <c r="AB67" s="32" t="s">
        <v>97</v>
      </c>
      <c r="AC67" s="34" t="s">
        <v>53</v>
      </c>
      <c r="AD67" s="34" t="s">
        <v>54</v>
      </c>
      <c r="AE67" s="36"/>
      <c r="AF67" s="55">
        <v>287.67079999999999</v>
      </c>
      <c r="AG67" s="55">
        <v>349.09960000000001</v>
      </c>
      <c r="AH67" s="55">
        <v>239.94200000000001</v>
      </c>
      <c r="AI67" s="55">
        <v>287.14330000000001</v>
      </c>
      <c r="AJ67" s="55">
        <v>190.19390000000001</v>
      </c>
      <c r="AK67" s="55">
        <v>222.9879</v>
      </c>
      <c r="AL67" s="55">
        <v>102.0373</v>
      </c>
      <c r="AM67" s="55">
        <v>101.7448</v>
      </c>
      <c r="AN67" s="55">
        <v>97.218199999999996</v>
      </c>
      <c r="AO67" s="55">
        <v>71.208799999999997</v>
      </c>
      <c r="AP67" s="55">
        <v>90.078699999999998</v>
      </c>
      <c r="AQ67" s="55">
        <v>70.260199999999998</v>
      </c>
      <c r="AR67" s="55">
        <v>80.177899999999994</v>
      </c>
      <c r="AS67" s="55">
        <v>67.9268</v>
      </c>
      <c r="AT67" s="55">
        <v>90.296800000000005</v>
      </c>
      <c r="AU67" s="55">
        <v>68.609499999999997</v>
      </c>
      <c r="AV67" s="55">
        <v>91.006900000000002</v>
      </c>
      <c r="AW67" s="55">
        <v>68.740600000000001</v>
      </c>
      <c r="AX67" s="8"/>
      <c r="AY67" s="8"/>
      <c r="AZ67" s="8"/>
      <c r="BA67" s="8"/>
      <c r="BB67" s="8">
        <v>92.534800000000004</v>
      </c>
      <c r="BC67" s="8">
        <v>68.896299999999997</v>
      </c>
      <c r="BD67" s="8">
        <v>267</v>
      </c>
      <c r="BE67" s="36"/>
      <c r="BF67" s="32">
        <f t="shared" si="2"/>
        <v>1224</v>
      </c>
      <c r="BG67" s="37" t="s">
        <v>100</v>
      </c>
      <c r="BH67" s="32"/>
      <c r="BI67" s="32"/>
      <c r="BJ67" s="32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73"/>
    </row>
    <row r="68" spans="1:81" ht="10.199999999999999" x14ac:dyDescent="0.2">
      <c r="A68" s="30"/>
      <c r="B68" s="32">
        <v>14</v>
      </c>
      <c r="C68" s="32" t="s">
        <v>55</v>
      </c>
      <c r="D68" s="49" t="s">
        <v>95</v>
      </c>
      <c r="E68" s="34" t="s">
        <v>76</v>
      </c>
      <c r="F68" s="30"/>
      <c r="G68" s="35" t="s">
        <v>39</v>
      </c>
      <c r="H68" s="34" t="s">
        <v>43</v>
      </c>
      <c r="I68" s="53" t="s">
        <v>92</v>
      </c>
      <c r="J68" s="32">
        <v>150</v>
      </c>
      <c r="K68" s="32">
        <v>2</v>
      </c>
      <c r="L68" s="34" t="s">
        <v>45</v>
      </c>
      <c r="M68" s="34" t="s">
        <v>70</v>
      </c>
      <c r="N68" s="34" t="s">
        <v>77</v>
      </c>
      <c r="O68" s="34" t="s">
        <v>78</v>
      </c>
      <c r="P68" s="34">
        <v>0.4</v>
      </c>
      <c r="Q68" s="34" t="s">
        <v>79</v>
      </c>
      <c r="R68" s="53" t="s">
        <v>93</v>
      </c>
      <c r="S68" s="34" t="s">
        <v>51</v>
      </c>
      <c r="T68" s="34">
        <v>0.3</v>
      </c>
      <c r="U68" s="53" t="s">
        <v>93</v>
      </c>
      <c r="V68" s="34" t="s">
        <v>46</v>
      </c>
      <c r="W68" s="34" t="s">
        <v>80</v>
      </c>
      <c r="X68" s="34">
        <v>0.6</v>
      </c>
      <c r="Y68" s="53" t="s">
        <v>101</v>
      </c>
      <c r="Z68" s="34" t="s">
        <v>52</v>
      </c>
      <c r="AA68" s="32" t="s">
        <v>96</v>
      </c>
      <c r="AB68" s="32" t="s">
        <v>97</v>
      </c>
      <c r="AC68" s="34" t="s">
        <v>53</v>
      </c>
      <c r="AD68" s="34" t="s">
        <v>54</v>
      </c>
      <c r="AE68" s="36"/>
      <c r="AF68" s="55">
        <v>317.06299999999999</v>
      </c>
      <c r="AG68" s="55">
        <v>463.892</v>
      </c>
      <c r="AH68" s="55">
        <v>289.56849999999997</v>
      </c>
      <c r="AI68" s="55">
        <v>489.67619999999999</v>
      </c>
      <c r="AJ68" s="55">
        <v>323.03949999999998</v>
      </c>
      <c r="AK68" s="55">
        <v>555.68790000000001</v>
      </c>
      <c r="AL68" s="55">
        <v>286.92129999999997</v>
      </c>
      <c r="AM68" s="55">
        <v>718.14869999999996</v>
      </c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>
        <v>299.04000000000002</v>
      </c>
      <c r="BC68" s="8">
        <v>922.16359999999997</v>
      </c>
      <c r="BD68" s="8">
        <v>41</v>
      </c>
      <c r="BE68" s="36"/>
      <c r="BF68" s="32">
        <f>69*24</f>
        <v>1656</v>
      </c>
      <c r="BG68" s="37" t="s">
        <v>102</v>
      </c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</row>
    <row r="69" spans="1:81" ht="10.199999999999999" x14ac:dyDescent="0.2">
      <c r="A69" s="30"/>
      <c r="B69" s="32">
        <v>15</v>
      </c>
      <c r="C69" s="32" t="s">
        <v>55</v>
      </c>
      <c r="D69" s="49" t="s">
        <v>103</v>
      </c>
      <c r="E69" s="34" t="s">
        <v>76</v>
      </c>
      <c r="F69" s="30"/>
      <c r="G69" s="35" t="s">
        <v>39</v>
      </c>
      <c r="H69" s="34" t="s">
        <v>43</v>
      </c>
      <c r="I69" s="53" t="s">
        <v>92</v>
      </c>
      <c r="J69" s="32">
        <v>150</v>
      </c>
      <c r="K69" s="32">
        <v>2</v>
      </c>
      <c r="L69" s="34" t="s">
        <v>45</v>
      </c>
      <c r="M69" s="34" t="s">
        <v>70</v>
      </c>
      <c r="N69" s="34" t="s">
        <v>77</v>
      </c>
      <c r="O69" s="34" t="s">
        <v>78</v>
      </c>
      <c r="P69" s="34">
        <v>0.4</v>
      </c>
      <c r="Q69" s="34" t="s">
        <v>79</v>
      </c>
      <c r="R69" s="53" t="s">
        <v>104</v>
      </c>
      <c r="S69" s="34" t="s">
        <v>51</v>
      </c>
      <c r="T69" s="34">
        <v>0.3</v>
      </c>
      <c r="U69" s="53" t="s">
        <v>104</v>
      </c>
      <c r="V69" s="34" t="s">
        <v>46</v>
      </c>
      <c r="W69" s="34" t="s">
        <v>80</v>
      </c>
      <c r="X69" s="34">
        <v>0.6</v>
      </c>
      <c r="Y69" s="53" t="s">
        <v>104</v>
      </c>
      <c r="Z69" s="34" t="s">
        <v>52</v>
      </c>
      <c r="AA69" s="32" t="s">
        <v>96</v>
      </c>
      <c r="AB69" s="32" t="s">
        <v>97</v>
      </c>
      <c r="AC69" s="34" t="s">
        <v>53</v>
      </c>
      <c r="AD69" s="34" t="s">
        <v>54</v>
      </c>
      <c r="AE69" s="36"/>
      <c r="AF69" s="54">
        <v>386.25383911099999</v>
      </c>
      <c r="AG69" s="54">
        <v>487.20437622100002</v>
      </c>
      <c r="AH69" s="54">
        <v>356.66732177699998</v>
      </c>
      <c r="AI69" s="54">
        <v>460.14117431599999</v>
      </c>
      <c r="AJ69" s="54">
        <v>344.85148722299999</v>
      </c>
      <c r="AK69" s="54">
        <v>456.89434814499998</v>
      </c>
      <c r="AL69" s="54">
        <v>360.43180745400002</v>
      </c>
      <c r="AM69" s="54">
        <v>478.44906616200001</v>
      </c>
      <c r="AN69" s="54">
        <v>330.35105183899998</v>
      </c>
      <c r="AO69" s="54">
        <v>1292.00598145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>
        <v>50</v>
      </c>
      <c r="BE69" s="36"/>
      <c r="BF69" s="32">
        <f>49*24</f>
        <v>1176</v>
      </c>
      <c r="BG69" s="37" t="s">
        <v>105</v>
      </c>
      <c r="BH69" s="32">
        <v>11</v>
      </c>
      <c r="BI69" s="32">
        <v>11</v>
      </c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</row>
    <row r="70" spans="1:81" ht="10.199999999999999" x14ac:dyDescent="0.2">
      <c r="A70" s="30"/>
      <c r="B70" s="32">
        <v>16</v>
      </c>
      <c r="C70" s="32" t="s">
        <v>55</v>
      </c>
      <c r="D70" s="49" t="s">
        <v>103</v>
      </c>
      <c r="E70" s="34" t="s">
        <v>76</v>
      </c>
      <c r="F70" s="30"/>
      <c r="G70" s="35" t="s">
        <v>39</v>
      </c>
      <c r="H70" s="34" t="s">
        <v>43</v>
      </c>
      <c r="I70" s="53" t="s">
        <v>92</v>
      </c>
      <c r="J70" s="32">
        <v>150</v>
      </c>
      <c r="K70" s="32">
        <v>2</v>
      </c>
      <c r="L70" s="34" t="s">
        <v>45</v>
      </c>
      <c r="M70" s="34" t="s">
        <v>70</v>
      </c>
      <c r="N70" s="34" t="s">
        <v>77</v>
      </c>
      <c r="O70" s="34" t="s">
        <v>78</v>
      </c>
      <c r="P70" s="34">
        <v>0.4</v>
      </c>
      <c r="Q70" s="34" t="s">
        <v>79</v>
      </c>
      <c r="R70" s="53" t="s">
        <v>93</v>
      </c>
      <c r="S70" s="34" t="s">
        <v>51</v>
      </c>
      <c r="T70" s="34">
        <v>0.3</v>
      </c>
      <c r="U70" s="53" t="s">
        <v>93</v>
      </c>
      <c r="V70" s="34" t="s">
        <v>46</v>
      </c>
      <c r="W70" s="34" t="s">
        <v>80</v>
      </c>
      <c r="X70" s="34">
        <v>0.6</v>
      </c>
      <c r="Y70" s="53" t="s">
        <v>104</v>
      </c>
      <c r="Z70" s="34" t="s">
        <v>52</v>
      </c>
      <c r="AA70" s="32" t="s">
        <v>96</v>
      </c>
      <c r="AB70" s="32" t="s">
        <v>97</v>
      </c>
      <c r="AC70" s="34" t="s">
        <v>53</v>
      </c>
      <c r="AD70" s="34" t="s">
        <v>54</v>
      </c>
      <c r="AE70" s="36"/>
      <c r="AF70" s="54">
        <v>369.05309753400002</v>
      </c>
      <c r="AG70" s="54">
        <v>424.013183594</v>
      </c>
      <c r="AH70" s="54">
        <v>355.19113566099998</v>
      </c>
      <c r="AI70" s="54">
        <v>320.57876586899999</v>
      </c>
      <c r="AJ70" s="54">
        <v>348.121213786</v>
      </c>
      <c r="AK70" s="54">
        <v>517.358886719</v>
      </c>
      <c r="AL70" s="54">
        <v>321.56013081899999</v>
      </c>
      <c r="AM70" s="54">
        <v>440.32910156200001</v>
      </c>
      <c r="AN70" s="54">
        <v>313.678484599</v>
      </c>
      <c r="AO70" s="54">
        <v>797.46960449200003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>
        <v>50</v>
      </c>
      <c r="BE70" s="36"/>
      <c r="BF70" s="32" t="s">
        <v>37</v>
      </c>
      <c r="BG70" s="37" t="s">
        <v>105</v>
      </c>
      <c r="BH70" s="32">
        <v>11</v>
      </c>
      <c r="BI70" s="32">
        <v>11</v>
      </c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</row>
    <row r="71" spans="1:81" ht="10.199999999999999" x14ac:dyDescent="0.2">
      <c r="A71" s="30"/>
      <c r="B71" s="32">
        <v>17</v>
      </c>
      <c r="C71" s="32" t="s">
        <v>55</v>
      </c>
      <c r="D71" s="49" t="s">
        <v>106</v>
      </c>
      <c r="E71" s="34" t="s">
        <v>76</v>
      </c>
      <c r="F71" s="30"/>
      <c r="G71" s="35" t="s">
        <v>39</v>
      </c>
      <c r="H71" s="34" t="s">
        <v>43</v>
      </c>
      <c r="I71" s="53" t="s">
        <v>92</v>
      </c>
      <c r="J71" s="32">
        <v>150</v>
      </c>
      <c r="K71" s="34">
        <v>1</v>
      </c>
      <c r="L71" s="34" t="s">
        <v>45</v>
      </c>
      <c r="M71" s="34" t="s">
        <v>70</v>
      </c>
      <c r="N71" s="34" t="s">
        <v>77</v>
      </c>
      <c r="O71" s="34" t="s">
        <v>78</v>
      </c>
      <c r="P71" s="34">
        <v>0.4</v>
      </c>
      <c r="Q71" s="34" t="s">
        <v>79</v>
      </c>
      <c r="R71" s="53" t="s">
        <v>93</v>
      </c>
      <c r="S71" s="34" t="s">
        <v>51</v>
      </c>
      <c r="T71" s="34">
        <v>0.3</v>
      </c>
      <c r="U71" s="53" t="s">
        <v>93</v>
      </c>
      <c r="V71" s="34" t="s">
        <v>46</v>
      </c>
      <c r="W71" s="34" t="s">
        <v>80</v>
      </c>
      <c r="X71" s="34">
        <v>0.6</v>
      </c>
      <c r="Y71" s="53" t="s">
        <v>101</v>
      </c>
      <c r="Z71" s="34" t="s">
        <v>52</v>
      </c>
      <c r="AA71" s="32" t="s">
        <v>96</v>
      </c>
      <c r="AB71" s="32" t="s">
        <v>97</v>
      </c>
      <c r="AC71" s="34" t="s">
        <v>53</v>
      </c>
      <c r="AD71" s="34" t="s">
        <v>54</v>
      </c>
      <c r="AE71" s="36"/>
      <c r="AF71" s="54">
        <v>286.482048174</v>
      </c>
      <c r="AG71" s="54">
        <v>346.35672378499999</v>
      </c>
      <c r="AH71" s="54">
        <v>231.61061701400001</v>
      </c>
      <c r="AI71" s="54">
        <v>282.467103958</v>
      </c>
      <c r="AJ71" s="54">
        <v>181.70762338599999</v>
      </c>
      <c r="AK71" s="54">
        <v>218.65442943599999</v>
      </c>
      <c r="AL71" s="54">
        <v>110.17834704800001</v>
      </c>
      <c r="AM71" s="54">
        <v>99.364945143499995</v>
      </c>
      <c r="AN71" s="54">
        <v>95.1880824757</v>
      </c>
      <c r="AO71" s="54">
        <v>68.648222446399998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>
        <v>93.300308092400002</v>
      </c>
      <c r="BC71" s="8">
        <v>65.790990829500004</v>
      </c>
      <c r="BD71" s="8">
        <v>56</v>
      </c>
      <c r="BE71" s="36"/>
      <c r="BF71" s="32" t="s">
        <v>37</v>
      </c>
      <c r="BG71" s="37" t="s">
        <v>107</v>
      </c>
      <c r="BH71" s="32">
        <v>11</v>
      </c>
      <c r="BI71" s="32">
        <v>11</v>
      </c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</row>
    <row r="72" spans="1:81" ht="10.199999999999999" x14ac:dyDescent="0.2">
      <c r="A72" s="30"/>
      <c r="B72" s="32">
        <v>18</v>
      </c>
      <c r="C72" s="32" t="s">
        <v>55</v>
      </c>
      <c r="D72" s="49" t="s">
        <v>106</v>
      </c>
      <c r="E72" s="34" t="s">
        <v>76</v>
      </c>
      <c r="F72" s="30"/>
      <c r="G72" s="35" t="s">
        <v>39</v>
      </c>
      <c r="H72" s="34" t="s">
        <v>43</v>
      </c>
      <c r="I72" s="53" t="s">
        <v>92</v>
      </c>
      <c r="J72" s="32">
        <v>150</v>
      </c>
      <c r="K72" s="34">
        <v>1</v>
      </c>
      <c r="L72" s="34" t="s">
        <v>45</v>
      </c>
      <c r="M72" s="34" t="s">
        <v>70</v>
      </c>
      <c r="N72" s="34" t="s">
        <v>77</v>
      </c>
      <c r="O72" s="34" t="s">
        <v>78</v>
      </c>
      <c r="P72" s="34">
        <v>0.4</v>
      </c>
      <c r="Q72" s="34" t="s">
        <v>79</v>
      </c>
      <c r="R72" s="53" t="s">
        <v>104</v>
      </c>
      <c r="S72" s="34" t="s">
        <v>51</v>
      </c>
      <c r="T72" s="34">
        <v>0.3</v>
      </c>
      <c r="U72" s="53" t="s">
        <v>104</v>
      </c>
      <c r="V72" s="34" t="s">
        <v>46</v>
      </c>
      <c r="W72" s="34" t="s">
        <v>80</v>
      </c>
      <c r="X72" s="34">
        <v>0.6</v>
      </c>
      <c r="Y72" s="53" t="s">
        <v>104</v>
      </c>
      <c r="Z72" s="34" t="s">
        <v>52</v>
      </c>
      <c r="AA72" s="32" t="s">
        <v>96</v>
      </c>
      <c r="AB72" s="32" t="s">
        <v>97</v>
      </c>
      <c r="AC72" s="34" t="s">
        <v>53</v>
      </c>
      <c r="AD72" s="34" t="s">
        <v>54</v>
      </c>
      <c r="AE72" s="36"/>
      <c r="AF72" s="54">
        <v>290.28993997600003</v>
      </c>
      <c r="AG72" s="54">
        <v>352.58939743000002</v>
      </c>
      <c r="AH72" s="54">
        <v>242.21275270300001</v>
      </c>
      <c r="AI72" s="54">
        <v>291.74313354499998</v>
      </c>
      <c r="AJ72" s="54">
        <v>195.04368880600001</v>
      </c>
      <c r="AK72" s="54">
        <v>226.572715759</v>
      </c>
      <c r="AL72" s="54">
        <v>105.15186143699999</v>
      </c>
      <c r="AM72" s="54">
        <v>103.114368051</v>
      </c>
      <c r="AN72" s="54">
        <v>96.273874509300001</v>
      </c>
      <c r="AO72" s="54">
        <v>76.181385993999996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>
        <v>95.311164673199997</v>
      </c>
      <c r="BC72" s="8">
        <v>76.721930980699995</v>
      </c>
      <c r="BD72" s="8">
        <v>56</v>
      </c>
      <c r="BE72" s="36"/>
      <c r="BF72" s="32" t="s">
        <v>37</v>
      </c>
      <c r="BG72" s="37" t="s">
        <v>108</v>
      </c>
      <c r="BH72" s="32">
        <v>11</v>
      </c>
      <c r="BI72" s="32">
        <v>11</v>
      </c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</row>
    <row r="73" spans="1:81" ht="10.199999999999999" x14ac:dyDescent="0.2">
      <c r="A73" s="30"/>
      <c r="B73" s="32">
        <v>19</v>
      </c>
      <c r="C73" s="32" t="s">
        <v>55</v>
      </c>
      <c r="D73" s="49" t="s">
        <v>106</v>
      </c>
      <c r="E73" s="34" t="s">
        <v>76</v>
      </c>
      <c r="F73" s="30"/>
      <c r="G73" s="35" t="s">
        <v>39</v>
      </c>
      <c r="H73" s="34" t="s">
        <v>43</v>
      </c>
      <c r="I73" s="53" t="s">
        <v>92</v>
      </c>
      <c r="J73" s="32">
        <v>50</v>
      </c>
      <c r="K73" s="34">
        <v>1</v>
      </c>
      <c r="L73" s="34" t="s">
        <v>45</v>
      </c>
      <c r="M73" s="34" t="s">
        <v>70</v>
      </c>
      <c r="N73" s="34" t="s">
        <v>77</v>
      </c>
      <c r="O73" s="34" t="s">
        <v>78</v>
      </c>
      <c r="P73" s="34">
        <v>0.4</v>
      </c>
      <c r="Q73" s="34" t="s">
        <v>79</v>
      </c>
      <c r="R73" s="53" t="s">
        <v>93</v>
      </c>
      <c r="S73" s="34" t="s">
        <v>51</v>
      </c>
      <c r="T73" s="34">
        <v>0.3</v>
      </c>
      <c r="U73" s="53" t="s">
        <v>93</v>
      </c>
      <c r="V73" s="34" t="s">
        <v>46</v>
      </c>
      <c r="W73" s="34" t="s">
        <v>80</v>
      </c>
      <c r="X73" s="34">
        <v>0.6</v>
      </c>
      <c r="Y73" s="53" t="s">
        <v>104</v>
      </c>
      <c r="Z73" s="34" t="s">
        <v>52</v>
      </c>
      <c r="AA73" s="32" t="s">
        <v>96</v>
      </c>
      <c r="AB73" s="32" t="s">
        <v>97</v>
      </c>
      <c r="AC73" s="34" t="s">
        <v>53</v>
      </c>
      <c r="AD73" s="34" t="s">
        <v>54</v>
      </c>
      <c r="AE73" s="36"/>
      <c r="AF73" s="54">
        <v>284.29526509999999</v>
      </c>
      <c r="AG73" s="54">
        <v>346.087158203</v>
      </c>
      <c r="AH73" s="54">
        <v>235.500703569</v>
      </c>
      <c r="AI73" s="54">
        <v>282.71454620399999</v>
      </c>
      <c r="AJ73" s="54">
        <v>186.78486009400001</v>
      </c>
      <c r="AK73" s="54">
        <v>218.261961937</v>
      </c>
      <c r="AL73" s="54">
        <v>103.44549804899999</v>
      </c>
      <c r="AM73" s="54">
        <v>99.626599818499997</v>
      </c>
      <c r="AN73" s="54">
        <v>99.3207133656</v>
      </c>
      <c r="AO73" s="54">
        <v>68.644393920900001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>
        <v>50</v>
      </c>
      <c r="BE73" s="36"/>
      <c r="BF73" s="32" t="s">
        <v>37</v>
      </c>
      <c r="BG73" s="37" t="s">
        <v>109</v>
      </c>
      <c r="BH73" s="32">
        <v>11</v>
      </c>
      <c r="BI73" s="32">
        <v>11</v>
      </c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1" ht="10.199999999999999" x14ac:dyDescent="0.2">
      <c r="A74" s="30"/>
      <c r="B74" s="32">
        <v>20</v>
      </c>
      <c r="C74" s="32" t="s">
        <v>55</v>
      </c>
      <c r="D74" s="49" t="s">
        <v>110</v>
      </c>
      <c r="E74" s="34" t="s">
        <v>76</v>
      </c>
      <c r="F74" s="30"/>
      <c r="G74" s="35" t="s">
        <v>39</v>
      </c>
      <c r="H74" s="34" t="s">
        <v>43</v>
      </c>
      <c r="I74" s="53" t="s">
        <v>92</v>
      </c>
      <c r="J74" s="32">
        <v>50</v>
      </c>
      <c r="K74" s="34">
        <v>1</v>
      </c>
      <c r="L74" s="34" t="s">
        <v>45</v>
      </c>
      <c r="M74" s="34" t="s">
        <v>70</v>
      </c>
      <c r="N74" s="34" t="s">
        <v>77</v>
      </c>
      <c r="O74" s="34" t="s">
        <v>78</v>
      </c>
      <c r="P74" s="34">
        <v>0.4</v>
      </c>
      <c r="Q74" s="34" t="s">
        <v>79</v>
      </c>
      <c r="R74" s="53" t="s">
        <v>93</v>
      </c>
      <c r="S74" s="34" t="s">
        <v>51</v>
      </c>
      <c r="T74" s="34">
        <v>0.3</v>
      </c>
      <c r="U74" s="53" t="s">
        <v>93</v>
      </c>
      <c r="V74" s="34" t="s">
        <v>46</v>
      </c>
      <c r="W74" s="34" t="s">
        <v>80</v>
      </c>
      <c r="X74" s="34">
        <v>0.6</v>
      </c>
      <c r="Y74" s="53" t="s">
        <v>93</v>
      </c>
      <c r="Z74" s="34" t="s">
        <v>52</v>
      </c>
      <c r="AA74" s="32" t="s">
        <v>111</v>
      </c>
      <c r="AB74" s="32" t="s">
        <v>97</v>
      </c>
      <c r="AC74" s="34" t="s">
        <v>53</v>
      </c>
      <c r="AD74" s="34" t="s">
        <v>54</v>
      </c>
      <c r="AE74" s="36"/>
      <c r="AF74" s="54">
        <v>529.91631469699996</v>
      </c>
      <c r="AG74" s="54">
        <v>3542.42907715</v>
      </c>
      <c r="AH74" s="54">
        <v>124.267853061</v>
      </c>
      <c r="AI74" s="54">
        <v>91.021622777000005</v>
      </c>
      <c r="AJ74" s="54">
        <v>123.60730729300001</v>
      </c>
      <c r="AK74" s="54">
        <v>60.701898574799998</v>
      </c>
      <c r="AL74" s="54">
        <v>270.14520016300003</v>
      </c>
      <c r="AM74" s="54">
        <v>62.453332901000003</v>
      </c>
      <c r="AN74" s="54">
        <v>95.601071473800005</v>
      </c>
      <c r="AO74" s="54">
        <v>63.463336944600002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>
        <v>50</v>
      </c>
      <c r="BE74" s="36"/>
      <c r="BF74" s="32" t="s">
        <v>37</v>
      </c>
      <c r="BG74" s="37" t="s">
        <v>109</v>
      </c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</row>
    <row r="75" spans="1:81" ht="10.199999999999999" x14ac:dyDescent="0.2">
      <c r="A75" s="30"/>
      <c r="B75" s="32">
        <v>21</v>
      </c>
      <c r="C75" s="32" t="s">
        <v>55</v>
      </c>
      <c r="D75" s="49" t="s">
        <v>112</v>
      </c>
      <c r="E75" s="34" t="s">
        <v>76</v>
      </c>
      <c r="F75" s="30"/>
      <c r="G75" s="35" t="s">
        <v>39</v>
      </c>
      <c r="H75" s="34" t="s">
        <v>43</v>
      </c>
      <c r="I75" s="53" t="s">
        <v>92</v>
      </c>
      <c r="J75" s="32">
        <v>50</v>
      </c>
      <c r="K75" s="34">
        <v>1</v>
      </c>
      <c r="L75" s="34" t="s">
        <v>45</v>
      </c>
      <c r="M75" s="34" t="s">
        <v>70</v>
      </c>
      <c r="N75" s="34" t="s">
        <v>77</v>
      </c>
      <c r="O75" s="34" t="s">
        <v>78</v>
      </c>
      <c r="P75" s="53">
        <v>0.3</v>
      </c>
      <c r="Q75" s="34" t="s">
        <v>79</v>
      </c>
      <c r="R75" s="53" t="s">
        <v>93</v>
      </c>
      <c r="S75" s="34" t="s">
        <v>51</v>
      </c>
      <c r="T75" s="53">
        <v>0.2</v>
      </c>
      <c r="U75" s="53" t="s">
        <v>93</v>
      </c>
      <c r="V75" s="34" t="s">
        <v>46</v>
      </c>
      <c r="W75" s="34" t="s">
        <v>80</v>
      </c>
      <c r="X75" s="34">
        <v>0.6</v>
      </c>
      <c r="Y75" s="53" t="s">
        <v>93</v>
      </c>
      <c r="Z75" s="34" t="s">
        <v>52</v>
      </c>
      <c r="AA75" s="32" t="s">
        <v>111</v>
      </c>
      <c r="AB75" s="32" t="s">
        <v>113</v>
      </c>
      <c r="AC75" s="34" t="s">
        <v>53</v>
      </c>
      <c r="AD75" s="34" t="s">
        <v>54</v>
      </c>
      <c r="AE75" s="36"/>
      <c r="AF75" s="54">
        <v>596.18905334500005</v>
      </c>
      <c r="AG75" s="54">
        <v>61724.3515625</v>
      </c>
      <c r="AH75" s="54">
        <v>713.43651733399997</v>
      </c>
      <c r="AI75" s="54">
        <v>178026.570312</v>
      </c>
      <c r="AJ75" s="54">
        <v>202.60130937700001</v>
      </c>
      <c r="AK75" s="54">
        <v>119.64510005699999</v>
      </c>
      <c r="AL75" s="54">
        <v>288.36306215899998</v>
      </c>
      <c r="AM75" s="54">
        <v>67.576478004500004</v>
      </c>
      <c r="AN75" s="54">
        <v>263.48271923099998</v>
      </c>
      <c r="AO75" s="54">
        <v>69.498357772800006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>
        <v>50</v>
      </c>
      <c r="BE75" s="36"/>
      <c r="BF75" s="32" t="s">
        <v>37</v>
      </c>
      <c r="BG75" s="37" t="s">
        <v>109</v>
      </c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</row>
    <row r="76" spans="1:81" ht="10.199999999999999" x14ac:dyDescent="0.2">
      <c r="A76" s="30"/>
      <c r="B76" s="32">
        <v>22</v>
      </c>
      <c r="C76" s="32" t="s">
        <v>55</v>
      </c>
      <c r="D76" s="49" t="s">
        <v>112</v>
      </c>
      <c r="E76" s="34" t="s">
        <v>76</v>
      </c>
      <c r="F76" s="30"/>
      <c r="G76" s="35" t="s">
        <v>39</v>
      </c>
      <c r="H76" s="34" t="s">
        <v>43</v>
      </c>
      <c r="I76" s="53" t="s">
        <v>92</v>
      </c>
      <c r="J76" s="32">
        <v>50</v>
      </c>
      <c r="K76" s="34">
        <v>1</v>
      </c>
      <c r="L76" s="34" t="s">
        <v>45</v>
      </c>
      <c r="M76" s="34" t="s">
        <v>70</v>
      </c>
      <c r="N76" s="34" t="s">
        <v>77</v>
      </c>
      <c r="O76" s="34" t="s">
        <v>78</v>
      </c>
      <c r="P76" s="53">
        <v>0.3</v>
      </c>
      <c r="Q76" s="34" t="s">
        <v>79</v>
      </c>
      <c r="R76" s="53" t="s">
        <v>93</v>
      </c>
      <c r="S76" s="34" t="s">
        <v>51</v>
      </c>
      <c r="T76" s="53">
        <v>0.2</v>
      </c>
      <c r="U76" s="53" t="s">
        <v>93</v>
      </c>
      <c r="V76" s="34" t="s">
        <v>46</v>
      </c>
      <c r="W76" s="34" t="s">
        <v>80</v>
      </c>
      <c r="X76" s="34">
        <v>0.6</v>
      </c>
      <c r="Y76" s="53" t="s">
        <v>114</v>
      </c>
      <c r="Z76" s="34" t="s">
        <v>52</v>
      </c>
      <c r="AA76" s="32" t="s">
        <v>111</v>
      </c>
      <c r="AB76" s="32" t="s">
        <v>113</v>
      </c>
      <c r="AC76" s="34" t="s">
        <v>53</v>
      </c>
      <c r="AD76" s="34" t="s">
        <v>54</v>
      </c>
      <c r="AE76" s="36"/>
      <c r="AF76" s="54">
        <v>2963.1283203100002</v>
      </c>
      <c r="AG76" s="54">
        <v>12585.8183594</v>
      </c>
      <c r="AH76" s="54">
        <v>2995.0079264300002</v>
      </c>
      <c r="AI76" s="54">
        <v>4670037.75</v>
      </c>
      <c r="AJ76" s="54">
        <v>76.814877148500003</v>
      </c>
      <c r="AK76" s="54">
        <v>66.271294593799993</v>
      </c>
      <c r="AL76" s="54">
        <v>167.92147123800001</v>
      </c>
      <c r="AM76" s="54">
        <v>72.546280384100001</v>
      </c>
      <c r="AN76" s="54">
        <v>212.71195132599999</v>
      </c>
      <c r="AO76" s="54">
        <v>70.806242942799997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>
        <v>50</v>
      </c>
      <c r="BE76" s="36"/>
      <c r="BF76" s="32" t="s">
        <v>37</v>
      </c>
      <c r="BG76" s="37" t="s">
        <v>109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</row>
    <row r="77" spans="1:81" ht="10.199999999999999" x14ac:dyDescent="0.2">
      <c r="A77" s="30"/>
      <c r="B77" s="32">
        <v>23</v>
      </c>
      <c r="C77" s="32" t="s">
        <v>55</v>
      </c>
      <c r="D77" s="49" t="s">
        <v>112</v>
      </c>
      <c r="E77" s="34" t="s">
        <v>76</v>
      </c>
      <c r="F77" s="30"/>
      <c r="G77" s="35" t="s">
        <v>39</v>
      </c>
      <c r="H77" s="34" t="s">
        <v>43</v>
      </c>
      <c r="I77" s="53" t="s">
        <v>92</v>
      </c>
      <c r="J77" s="32">
        <v>50</v>
      </c>
      <c r="K77" s="34">
        <v>1</v>
      </c>
      <c r="L77" s="34" t="s">
        <v>45</v>
      </c>
      <c r="M77" s="34" t="s">
        <v>70</v>
      </c>
      <c r="N77" s="34" t="s">
        <v>77</v>
      </c>
      <c r="O77" s="34" t="s">
        <v>78</v>
      </c>
      <c r="P77" s="53">
        <v>0.3</v>
      </c>
      <c r="Q77" s="34" t="s">
        <v>79</v>
      </c>
      <c r="R77" s="53" t="s">
        <v>114</v>
      </c>
      <c r="S77" s="34" t="s">
        <v>51</v>
      </c>
      <c r="T77" s="53">
        <v>0.2</v>
      </c>
      <c r="U77" s="53" t="s">
        <v>114</v>
      </c>
      <c r="V77" s="34" t="s">
        <v>46</v>
      </c>
      <c r="W77" s="34" t="s">
        <v>80</v>
      </c>
      <c r="X77" s="34">
        <v>0.6</v>
      </c>
      <c r="Y77" s="53" t="s">
        <v>115</v>
      </c>
      <c r="Z77" s="34" t="s">
        <v>52</v>
      </c>
      <c r="AA77" s="32" t="s">
        <v>111</v>
      </c>
      <c r="AB77" s="32" t="s">
        <v>113</v>
      </c>
      <c r="AC77" s="34" t="s">
        <v>53</v>
      </c>
      <c r="AD77" s="34" t="s">
        <v>54</v>
      </c>
      <c r="AE77" s="36"/>
      <c r="AF77" s="54">
        <v>5899.2282714800003</v>
      </c>
      <c r="AG77" s="54">
        <v>5701.2290039099998</v>
      </c>
      <c r="AH77" s="54">
        <v>5917.2083984399997</v>
      </c>
      <c r="AI77" s="54">
        <v>46361.7480469</v>
      </c>
      <c r="AJ77" s="54">
        <v>244.30206794700001</v>
      </c>
      <c r="AK77" s="54">
        <v>56.723394393900001</v>
      </c>
      <c r="AL77" s="54">
        <v>65.201705298799993</v>
      </c>
      <c r="AM77" s="54">
        <v>72.283479690600004</v>
      </c>
      <c r="AN77" s="54">
        <v>265.61789019899999</v>
      </c>
      <c r="AO77" s="54">
        <v>67.173610687299998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>
        <v>50</v>
      </c>
      <c r="BE77" s="36"/>
      <c r="BF77" s="32" t="s">
        <v>37</v>
      </c>
      <c r="BG77" s="37" t="s">
        <v>109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</row>
    <row r="78" spans="1:81" ht="4.95" customHeight="1" x14ac:dyDescent="0.2">
      <c r="A78" s="30"/>
      <c r="B78" s="36"/>
      <c r="C78" s="36"/>
      <c r="D78" s="38"/>
      <c r="E78" s="36"/>
      <c r="F78" s="3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1" s="44" customFormat="1" ht="10.199999999999999" x14ac:dyDescent="0.2">
      <c r="A79" s="30"/>
      <c r="B79" s="30" t="s">
        <v>41</v>
      </c>
      <c r="C79" s="30"/>
      <c r="D79" s="41"/>
      <c r="E79" s="30" t="s">
        <v>116</v>
      </c>
      <c r="F79" s="30"/>
      <c r="G79" s="42"/>
      <c r="H79" s="30" t="s">
        <v>117</v>
      </c>
      <c r="I79" s="30" t="s">
        <v>44</v>
      </c>
      <c r="J79" s="30">
        <v>50</v>
      </c>
      <c r="K79" s="30">
        <v>1</v>
      </c>
      <c r="L79" s="30" t="s">
        <v>45</v>
      </c>
      <c r="M79" s="30" t="s">
        <v>70</v>
      </c>
      <c r="N79" s="30" t="s">
        <v>77</v>
      </c>
      <c r="O79" s="30" t="s">
        <v>78</v>
      </c>
      <c r="P79" s="30">
        <v>0.4</v>
      </c>
      <c r="Q79" s="30" t="s">
        <v>79</v>
      </c>
      <c r="R79" s="30" t="s">
        <v>50</v>
      </c>
      <c r="S79" s="30" t="s">
        <v>51</v>
      </c>
      <c r="T79" s="30">
        <v>0.3</v>
      </c>
      <c r="U79" s="30" t="s">
        <v>50</v>
      </c>
      <c r="V79" s="30" t="s">
        <v>46</v>
      </c>
      <c r="W79" s="30" t="s">
        <v>80</v>
      </c>
      <c r="X79" s="30">
        <v>0.6</v>
      </c>
      <c r="Y79" s="30" t="s">
        <v>50</v>
      </c>
      <c r="Z79" s="30" t="s">
        <v>52</v>
      </c>
      <c r="AA79" s="30">
        <v>1E-3</v>
      </c>
      <c r="AB79" s="30" t="s">
        <v>45</v>
      </c>
      <c r="AC79" s="30" t="s">
        <v>53</v>
      </c>
      <c r="AD79" s="30" t="s">
        <v>54</v>
      </c>
      <c r="AE79" s="30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30"/>
      <c r="BF79" s="42"/>
      <c r="BG79" s="43"/>
      <c r="BH79" s="42"/>
      <c r="BI79" s="42"/>
      <c r="BJ79" s="42"/>
      <c r="BK79" s="42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1" ht="10.199999999999999" x14ac:dyDescent="0.2">
      <c r="A80" s="30"/>
      <c r="B80" s="32">
        <v>10</v>
      </c>
      <c r="C80" s="32" t="s">
        <v>55</v>
      </c>
      <c r="D80" s="49" t="s">
        <v>37</v>
      </c>
      <c r="E80" s="34" t="s">
        <v>116</v>
      </c>
      <c r="F80" s="30"/>
      <c r="G80" s="48" t="s">
        <v>118</v>
      </c>
      <c r="H80" s="34" t="s">
        <v>117</v>
      </c>
      <c r="I80" s="53" t="s">
        <v>92</v>
      </c>
      <c r="J80" s="34">
        <v>50</v>
      </c>
      <c r="K80" s="34">
        <v>1</v>
      </c>
      <c r="L80" s="34" t="s">
        <v>45</v>
      </c>
      <c r="M80" s="34" t="s">
        <v>70</v>
      </c>
      <c r="N80" s="34" t="s">
        <v>77</v>
      </c>
      <c r="O80" s="34" t="s">
        <v>78</v>
      </c>
      <c r="P80" s="34">
        <v>0.4</v>
      </c>
      <c r="Q80" s="34" t="s">
        <v>79</v>
      </c>
      <c r="R80" s="53" t="s">
        <v>93</v>
      </c>
      <c r="S80" s="34" t="s">
        <v>51</v>
      </c>
      <c r="T80" s="34">
        <v>0.3</v>
      </c>
      <c r="U80" s="53" t="s">
        <v>93</v>
      </c>
      <c r="V80" s="34" t="s">
        <v>46</v>
      </c>
      <c r="W80" s="34" t="s">
        <v>80</v>
      </c>
      <c r="X80" s="34">
        <v>0.6</v>
      </c>
      <c r="Y80" s="53" t="s">
        <v>93</v>
      </c>
      <c r="Z80" s="34" t="s">
        <v>52</v>
      </c>
      <c r="AA80" s="34">
        <v>1E-3</v>
      </c>
      <c r="AB80" s="34" t="s">
        <v>45</v>
      </c>
      <c r="AC80" s="34" t="s">
        <v>53</v>
      </c>
      <c r="AD80" s="34" t="s">
        <v>54</v>
      </c>
      <c r="AE80" s="36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36"/>
      <c r="BF80" s="32" t="s">
        <v>37</v>
      </c>
      <c r="BG80" s="37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</row>
    <row r="81" spans="1:80" ht="10.199999999999999" x14ac:dyDescent="0.2">
      <c r="A81" s="30"/>
      <c r="B81" s="32">
        <v>11</v>
      </c>
      <c r="C81" s="32" t="s">
        <v>55</v>
      </c>
      <c r="D81" s="49" t="s">
        <v>37</v>
      </c>
      <c r="E81" s="34" t="s">
        <v>116</v>
      </c>
      <c r="F81" s="30"/>
      <c r="G81" s="48" t="s">
        <v>118</v>
      </c>
      <c r="H81" s="34" t="s">
        <v>117</v>
      </c>
      <c r="I81" s="53" t="s">
        <v>92</v>
      </c>
      <c r="J81" s="34">
        <v>50</v>
      </c>
      <c r="K81" s="32">
        <v>2</v>
      </c>
      <c r="L81" s="34" t="s">
        <v>45</v>
      </c>
      <c r="M81" s="34" t="s">
        <v>70</v>
      </c>
      <c r="N81" s="34" t="s">
        <v>77</v>
      </c>
      <c r="O81" s="34" t="s">
        <v>78</v>
      </c>
      <c r="P81" s="34">
        <v>0.4</v>
      </c>
      <c r="Q81" s="34" t="s">
        <v>79</v>
      </c>
      <c r="R81" s="53" t="s">
        <v>93</v>
      </c>
      <c r="S81" s="34" t="s">
        <v>51</v>
      </c>
      <c r="T81" s="34">
        <v>0.3</v>
      </c>
      <c r="U81" s="53" t="s">
        <v>93</v>
      </c>
      <c r="V81" s="34" t="s">
        <v>46</v>
      </c>
      <c r="W81" s="34" t="s">
        <v>80</v>
      </c>
      <c r="X81" s="34">
        <v>0.6</v>
      </c>
      <c r="Y81" s="53" t="s">
        <v>93</v>
      </c>
      <c r="Z81" s="34" t="s">
        <v>52</v>
      </c>
      <c r="AA81" s="32" t="s">
        <v>96</v>
      </c>
      <c r="AB81" s="32" t="s">
        <v>97</v>
      </c>
      <c r="AC81" s="34" t="s">
        <v>53</v>
      </c>
      <c r="AD81" s="34" t="s">
        <v>54</v>
      </c>
      <c r="AE81" s="36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36"/>
      <c r="BF81" s="32" t="s">
        <v>37</v>
      </c>
      <c r="BG81" s="37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</row>
    <row r="82" spans="1:80" ht="10.199999999999999" x14ac:dyDescent="0.2">
      <c r="A82" s="30"/>
      <c r="B82" s="32">
        <v>12</v>
      </c>
      <c r="C82" s="32" t="s">
        <v>55</v>
      </c>
      <c r="D82" s="49" t="s">
        <v>37</v>
      </c>
      <c r="E82" s="34" t="s">
        <v>116</v>
      </c>
      <c r="F82" s="30"/>
      <c r="G82" s="48" t="s">
        <v>118</v>
      </c>
      <c r="H82" s="34" t="s">
        <v>117</v>
      </c>
      <c r="I82" s="53" t="s">
        <v>92</v>
      </c>
      <c r="J82" s="34">
        <v>50</v>
      </c>
      <c r="K82" s="32">
        <v>2</v>
      </c>
      <c r="L82" s="34" t="s">
        <v>45</v>
      </c>
      <c r="M82" s="34" t="s">
        <v>70</v>
      </c>
      <c r="N82" s="34" t="s">
        <v>77</v>
      </c>
      <c r="O82" s="34" t="s">
        <v>78</v>
      </c>
      <c r="P82" s="32">
        <v>0.3</v>
      </c>
      <c r="Q82" s="34" t="s">
        <v>79</v>
      </c>
      <c r="R82" s="53" t="s">
        <v>93</v>
      </c>
      <c r="S82" s="34" t="s">
        <v>51</v>
      </c>
      <c r="T82" s="32">
        <v>0.2</v>
      </c>
      <c r="U82" s="53" t="s">
        <v>93</v>
      </c>
      <c r="V82" s="34" t="s">
        <v>46</v>
      </c>
      <c r="W82" s="34" t="s">
        <v>80</v>
      </c>
      <c r="X82" s="32">
        <v>0.5</v>
      </c>
      <c r="Y82" s="53" t="s">
        <v>93</v>
      </c>
      <c r="Z82" s="34" t="s">
        <v>52</v>
      </c>
      <c r="AA82" s="32" t="s">
        <v>96</v>
      </c>
      <c r="AB82" s="32" t="s">
        <v>97</v>
      </c>
      <c r="AC82" s="34" t="s">
        <v>53</v>
      </c>
      <c r="AD82" s="34" t="s">
        <v>54</v>
      </c>
      <c r="AE82" s="36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36"/>
      <c r="BF82" s="32" t="s">
        <v>37</v>
      </c>
      <c r="BG82" s="37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</row>
    <row r="83" spans="1:80" ht="10.199999999999999" x14ac:dyDescent="0.2">
      <c r="A83" s="30"/>
      <c r="B83" s="32">
        <v>13</v>
      </c>
      <c r="C83" s="32" t="s">
        <v>55</v>
      </c>
      <c r="D83" s="49" t="s">
        <v>37</v>
      </c>
      <c r="E83" s="34" t="s">
        <v>116</v>
      </c>
      <c r="F83" s="30"/>
      <c r="G83" s="48" t="s">
        <v>118</v>
      </c>
      <c r="H83" s="34" t="s">
        <v>117</v>
      </c>
      <c r="I83" s="53" t="s">
        <v>92</v>
      </c>
      <c r="J83" s="34">
        <v>50</v>
      </c>
      <c r="K83" s="34">
        <v>1</v>
      </c>
      <c r="L83" s="34" t="s">
        <v>45</v>
      </c>
      <c r="M83" s="34" t="s">
        <v>70</v>
      </c>
      <c r="N83" s="34" t="s">
        <v>77</v>
      </c>
      <c r="O83" s="34" t="s">
        <v>78</v>
      </c>
      <c r="P83" s="34">
        <v>0.4</v>
      </c>
      <c r="Q83" s="34" t="s">
        <v>79</v>
      </c>
      <c r="R83" s="53" t="s">
        <v>93</v>
      </c>
      <c r="S83" s="34" t="s">
        <v>51</v>
      </c>
      <c r="T83" s="34">
        <v>0.3</v>
      </c>
      <c r="U83" s="53" t="s">
        <v>93</v>
      </c>
      <c r="V83" s="34" t="s">
        <v>46</v>
      </c>
      <c r="W83" s="34" t="s">
        <v>80</v>
      </c>
      <c r="X83" s="34">
        <v>0.6</v>
      </c>
      <c r="Y83" s="53" t="s">
        <v>93</v>
      </c>
      <c r="Z83" s="34" t="s">
        <v>52</v>
      </c>
      <c r="AA83" s="32" t="s">
        <v>96</v>
      </c>
      <c r="AB83" s="32" t="s">
        <v>97</v>
      </c>
      <c r="AC83" s="34" t="s">
        <v>53</v>
      </c>
      <c r="AD83" s="34" t="s">
        <v>54</v>
      </c>
      <c r="AE83" s="36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36"/>
      <c r="BF83" s="32" t="s">
        <v>37</v>
      </c>
      <c r="BG83" s="37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</row>
    <row r="84" spans="1:80" ht="10.199999999999999" x14ac:dyDescent="0.2">
      <c r="A84" s="30"/>
      <c r="B84" s="32">
        <v>14</v>
      </c>
      <c r="C84" s="32" t="s">
        <v>55</v>
      </c>
      <c r="D84" s="49" t="s">
        <v>37</v>
      </c>
      <c r="E84" s="34" t="s">
        <v>116</v>
      </c>
      <c r="F84" s="30"/>
      <c r="G84" s="48" t="s">
        <v>118</v>
      </c>
      <c r="H84" s="34" t="s">
        <v>117</v>
      </c>
      <c r="I84" s="53" t="s">
        <v>92</v>
      </c>
      <c r="J84" s="34">
        <v>50</v>
      </c>
      <c r="K84" s="32">
        <v>2</v>
      </c>
      <c r="L84" s="34" t="s">
        <v>45</v>
      </c>
      <c r="M84" s="34" t="s">
        <v>70</v>
      </c>
      <c r="N84" s="34" t="s">
        <v>77</v>
      </c>
      <c r="O84" s="34" t="s">
        <v>78</v>
      </c>
      <c r="P84" s="34">
        <v>0.4</v>
      </c>
      <c r="Q84" s="34" t="s">
        <v>79</v>
      </c>
      <c r="R84" s="53" t="s">
        <v>93</v>
      </c>
      <c r="S84" s="34" t="s">
        <v>51</v>
      </c>
      <c r="T84" s="34">
        <v>0.3</v>
      </c>
      <c r="U84" s="53" t="s">
        <v>93</v>
      </c>
      <c r="V84" s="34" t="s">
        <v>46</v>
      </c>
      <c r="W84" s="34" t="s">
        <v>80</v>
      </c>
      <c r="X84" s="34">
        <v>0.6</v>
      </c>
      <c r="Y84" s="53" t="s">
        <v>101</v>
      </c>
      <c r="Z84" s="34" t="s">
        <v>52</v>
      </c>
      <c r="AA84" s="32" t="s">
        <v>96</v>
      </c>
      <c r="AB84" s="32" t="s">
        <v>97</v>
      </c>
      <c r="AC84" s="34" t="s">
        <v>53</v>
      </c>
      <c r="AD84" s="34" t="s">
        <v>54</v>
      </c>
      <c r="AE84" s="36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36"/>
      <c r="BF84" s="32" t="s">
        <v>37</v>
      </c>
      <c r="BG84" s="37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</row>
    <row r="85" spans="1:80" ht="10.199999999999999" x14ac:dyDescent="0.2">
      <c r="A85" s="30"/>
      <c r="B85" s="32">
        <v>15</v>
      </c>
      <c r="C85" s="32" t="s">
        <v>55</v>
      </c>
      <c r="D85" s="49" t="s">
        <v>37</v>
      </c>
      <c r="E85" s="34" t="s">
        <v>116</v>
      </c>
      <c r="F85" s="30"/>
      <c r="G85" s="48" t="s">
        <v>118</v>
      </c>
      <c r="H85" s="34" t="s">
        <v>117</v>
      </c>
      <c r="I85" s="53" t="s">
        <v>92</v>
      </c>
      <c r="J85" s="34">
        <v>50</v>
      </c>
      <c r="K85" s="32">
        <v>2</v>
      </c>
      <c r="L85" s="34" t="s">
        <v>45</v>
      </c>
      <c r="M85" s="34" t="s">
        <v>70</v>
      </c>
      <c r="N85" s="34" t="s">
        <v>77</v>
      </c>
      <c r="O85" s="34" t="s">
        <v>78</v>
      </c>
      <c r="P85" s="34">
        <v>0.4</v>
      </c>
      <c r="Q85" s="34" t="s">
        <v>79</v>
      </c>
      <c r="R85" s="53" t="s">
        <v>104</v>
      </c>
      <c r="S85" s="34" t="s">
        <v>51</v>
      </c>
      <c r="T85" s="34">
        <v>0.3</v>
      </c>
      <c r="U85" s="53" t="s">
        <v>104</v>
      </c>
      <c r="V85" s="34" t="s">
        <v>46</v>
      </c>
      <c r="W85" s="34" t="s">
        <v>80</v>
      </c>
      <c r="X85" s="34">
        <v>0.6</v>
      </c>
      <c r="Y85" s="53" t="s">
        <v>104</v>
      </c>
      <c r="Z85" s="34" t="s">
        <v>52</v>
      </c>
      <c r="AA85" s="32" t="s">
        <v>96</v>
      </c>
      <c r="AB85" s="32" t="s">
        <v>97</v>
      </c>
      <c r="AC85" s="34" t="s">
        <v>53</v>
      </c>
      <c r="AD85" s="34" t="s">
        <v>54</v>
      </c>
      <c r="AE85" s="36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36"/>
      <c r="BF85" s="32" t="s">
        <v>37</v>
      </c>
      <c r="BG85" s="37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</row>
    <row r="86" spans="1:80" ht="10.199999999999999" x14ac:dyDescent="0.2">
      <c r="A86" s="30"/>
      <c r="B86" s="32">
        <v>16</v>
      </c>
      <c r="C86" s="32" t="s">
        <v>55</v>
      </c>
      <c r="D86" s="49" t="s">
        <v>37</v>
      </c>
      <c r="E86" s="34" t="s">
        <v>116</v>
      </c>
      <c r="F86" s="30"/>
      <c r="G86" s="35" t="s">
        <v>39</v>
      </c>
      <c r="H86" s="34" t="s">
        <v>117</v>
      </c>
      <c r="I86" s="53" t="s">
        <v>92</v>
      </c>
      <c r="J86" s="34">
        <v>50</v>
      </c>
      <c r="K86" s="32">
        <v>2</v>
      </c>
      <c r="L86" s="34" t="s">
        <v>45</v>
      </c>
      <c r="M86" s="34" t="s">
        <v>70</v>
      </c>
      <c r="N86" s="34" t="s">
        <v>77</v>
      </c>
      <c r="O86" s="34" t="s">
        <v>78</v>
      </c>
      <c r="P86" s="34">
        <v>0.4</v>
      </c>
      <c r="Q86" s="34" t="s">
        <v>79</v>
      </c>
      <c r="R86" s="53" t="s">
        <v>93</v>
      </c>
      <c r="S86" s="34" t="s">
        <v>51</v>
      </c>
      <c r="T86" s="34">
        <v>0.3</v>
      </c>
      <c r="U86" s="53" t="s">
        <v>93</v>
      </c>
      <c r="V86" s="34" t="s">
        <v>46</v>
      </c>
      <c r="W86" s="34" t="s">
        <v>80</v>
      </c>
      <c r="X86" s="34">
        <v>0.6</v>
      </c>
      <c r="Y86" s="53" t="s">
        <v>104</v>
      </c>
      <c r="Z86" s="34" t="s">
        <v>52</v>
      </c>
      <c r="AA86" s="32" t="s">
        <v>96</v>
      </c>
      <c r="AB86" s="32" t="s">
        <v>97</v>
      </c>
      <c r="AC86" s="34" t="s">
        <v>53</v>
      </c>
      <c r="AD86" s="34" t="s">
        <v>54</v>
      </c>
      <c r="AE86" s="36"/>
      <c r="AF86" s="8">
        <v>252.58011576300001</v>
      </c>
      <c r="AG86" s="8">
        <v>165.39179992699999</v>
      </c>
      <c r="AH86" s="8">
        <v>230.522825877</v>
      </c>
      <c r="AI86" s="8">
        <v>150.34063720699999</v>
      </c>
      <c r="AJ86" s="8">
        <v>210.89606424999999</v>
      </c>
      <c r="AK86" s="8">
        <v>165.96090698200001</v>
      </c>
      <c r="AL86" s="8">
        <v>187.24548924800001</v>
      </c>
      <c r="AM86" s="8">
        <v>171.09092712399999</v>
      </c>
      <c r="AN86" s="8">
        <v>190.72239939400001</v>
      </c>
      <c r="AO86" s="8">
        <v>122.603393555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>
        <v>50</v>
      </c>
      <c r="BE86" s="36"/>
      <c r="BF86" s="32" t="s">
        <v>37</v>
      </c>
      <c r="BG86" s="37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</row>
    <row r="87" spans="1:80" ht="10.199999999999999" x14ac:dyDescent="0.2">
      <c r="A87" s="30"/>
      <c r="B87" s="32">
        <v>17</v>
      </c>
      <c r="C87" s="32" t="s">
        <v>55</v>
      </c>
      <c r="D87" s="49" t="s">
        <v>37</v>
      </c>
      <c r="E87" s="34" t="s">
        <v>116</v>
      </c>
      <c r="F87" s="30"/>
      <c r="G87" s="35" t="s">
        <v>39</v>
      </c>
      <c r="H87" s="34" t="s">
        <v>117</v>
      </c>
      <c r="I87" s="53" t="s">
        <v>92</v>
      </c>
      <c r="J87" s="34">
        <v>50</v>
      </c>
      <c r="K87" s="34">
        <v>1</v>
      </c>
      <c r="L87" s="34" t="s">
        <v>45</v>
      </c>
      <c r="M87" s="34" t="s">
        <v>70</v>
      </c>
      <c r="N87" s="34" t="s">
        <v>77</v>
      </c>
      <c r="O87" s="34" t="s">
        <v>78</v>
      </c>
      <c r="P87" s="34">
        <v>0.4</v>
      </c>
      <c r="Q87" s="34" t="s">
        <v>79</v>
      </c>
      <c r="R87" s="53" t="s">
        <v>93</v>
      </c>
      <c r="S87" s="34" t="s">
        <v>51</v>
      </c>
      <c r="T87" s="34">
        <v>0.3</v>
      </c>
      <c r="U87" s="53" t="s">
        <v>93</v>
      </c>
      <c r="V87" s="34" t="s">
        <v>46</v>
      </c>
      <c r="W87" s="34" t="s">
        <v>80</v>
      </c>
      <c r="X87" s="34">
        <v>0.6</v>
      </c>
      <c r="Y87" s="53" t="s">
        <v>101</v>
      </c>
      <c r="Z87" s="34" t="s">
        <v>52</v>
      </c>
      <c r="AA87" s="32" t="s">
        <v>96</v>
      </c>
      <c r="AB87" s="32" t="s">
        <v>97</v>
      </c>
      <c r="AC87" s="34" t="s">
        <v>53</v>
      </c>
      <c r="AD87" s="34" t="s">
        <v>54</v>
      </c>
      <c r="AE87" s="36"/>
      <c r="AF87" s="8">
        <v>167.30880009500001</v>
      </c>
      <c r="AG87" s="8">
        <v>132.09104538</v>
      </c>
      <c r="AH87" s="8">
        <v>138.454982511</v>
      </c>
      <c r="AI87" s="8">
        <v>97.236719131499996</v>
      </c>
      <c r="AJ87" s="8">
        <v>108.40705245700001</v>
      </c>
      <c r="AK87" s="8">
        <v>65.200135231000004</v>
      </c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47">
        <v>74.3224670293</v>
      </c>
      <c r="BC87" s="8">
        <v>21.310717642299998</v>
      </c>
      <c r="BD87" s="8">
        <v>29</v>
      </c>
      <c r="BE87" s="36"/>
      <c r="BF87" s="32" t="s">
        <v>37</v>
      </c>
      <c r="BG87" s="37" t="s">
        <v>119</v>
      </c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</row>
    <row r="88" spans="1:80" ht="10.199999999999999" x14ac:dyDescent="0.2">
      <c r="A88" s="30"/>
      <c r="B88" s="32">
        <v>18</v>
      </c>
      <c r="C88" s="32" t="s">
        <v>55</v>
      </c>
      <c r="D88" s="49" t="s">
        <v>37</v>
      </c>
      <c r="E88" s="34" t="s">
        <v>116</v>
      </c>
      <c r="F88" s="30"/>
      <c r="G88" s="35" t="s">
        <v>39</v>
      </c>
      <c r="H88" s="34" t="s">
        <v>117</v>
      </c>
      <c r="I88" s="53" t="s">
        <v>92</v>
      </c>
      <c r="J88" s="34">
        <v>50</v>
      </c>
      <c r="K88" s="34">
        <v>1</v>
      </c>
      <c r="L88" s="34" t="s">
        <v>45</v>
      </c>
      <c r="M88" s="34" t="s">
        <v>70</v>
      </c>
      <c r="N88" s="34" t="s">
        <v>77</v>
      </c>
      <c r="O88" s="34" t="s">
        <v>78</v>
      </c>
      <c r="P88" s="34">
        <v>0.4</v>
      </c>
      <c r="Q88" s="34" t="s">
        <v>79</v>
      </c>
      <c r="R88" s="53" t="s">
        <v>104</v>
      </c>
      <c r="S88" s="34" t="s">
        <v>51</v>
      </c>
      <c r="T88" s="34">
        <v>0.3</v>
      </c>
      <c r="U88" s="53" t="s">
        <v>104</v>
      </c>
      <c r="V88" s="34" t="s">
        <v>46</v>
      </c>
      <c r="W88" s="34" t="s">
        <v>80</v>
      </c>
      <c r="X88" s="34">
        <v>0.6</v>
      </c>
      <c r="Y88" s="53" t="s">
        <v>104</v>
      </c>
      <c r="Z88" s="34" t="s">
        <v>52</v>
      </c>
      <c r="AA88" s="32" t="s">
        <v>96</v>
      </c>
      <c r="AB88" s="32" t="s">
        <v>97</v>
      </c>
      <c r="AC88" s="34" t="s">
        <v>53</v>
      </c>
      <c r="AD88" s="34" t="s">
        <v>54</v>
      </c>
      <c r="AE88" s="36"/>
      <c r="AF88" s="54">
        <v>168.65747777600001</v>
      </c>
      <c r="AG88" s="54">
        <v>133.59002685499999</v>
      </c>
      <c r="AH88" s="54">
        <v>137.53531753600001</v>
      </c>
      <c r="AI88" s="54">
        <v>98.775894164999997</v>
      </c>
      <c r="AJ88" s="54">
        <v>111.009510905</v>
      </c>
      <c r="AK88" s="54">
        <v>66.794081687900004</v>
      </c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47"/>
      <c r="BC88" s="8"/>
      <c r="BD88" s="8">
        <v>28</v>
      </c>
      <c r="BE88" s="36"/>
      <c r="BF88" s="32" t="s">
        <v>37</v>
      </c>
      <c r="BG88" s="37" t="s">
        <v>119</v>
      </c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</row>
    <row r="89" spans="1:80" ht="10.199999999999999" x14ac:dyDescent="0.2">
      <c r="A89" s="30"/>
      <c r="B89" s="32">
        <v>19</v>
      </c>
      <c r="C89" s="32" t="s">
        <v>55</v>
      </c>
      <c r="D89" s="49" t="s">
        <v>37</v>
      </c>
      <c r="E89" s="34" t="s">
        <v>116</v>
      </c>
      <c r="F89" s="30"/>
      <c r="G89" s="35" t="s">
        <v>39</v>
      </c>
      <c r="H89" s="34" t="s">
        <v>117</v>
      </c>
      <c r="I89" s="53" t="s">
        <v>92</v>
      </c>
      <c r="J89" s="34">
        <v>50</v>
      </c>
      <c r="K89" s="34">
        <v>1</v>
      </c>
      <c r="L89" s="34" t="s">
        <v>45</v>
      </c>
      <c r="M89" s="34" t="s">
        <v>70</v>
      </c>
      <c r="N89" s="34" t="s">
        <v>77</v>
      </c>
      <c r="O89" s="34" t="s">
        <v>78</v>
      </c>
      <c r="P89" s="34">
        <v>0.4</v>
      </c>
      <c r="Q89" s="34" t="s">
        <v>79</v>
      </c>
      <c r="R89" s="53" t="s">
        <v>93</v>
      </c>
      <c r="S89" s="34" t="s">
        <v>51</v>
      </c>
      <c r="T89" s="34">
        <v>0.3</v>
      </c>
      <c r="U89" s="53" t="s">
        <v>93</v>
      </c>
      <c r="V89" s="34" t="s">
        <v>46</v>
      </c>
      <c r="W89" s="34" t="s">
        <v>80</v>
      </c>
      <c r="X89" s="34">
        <v>0.6</v>
      </c>
      <c r="Y89" s="53" t="s">
        <v>104</v>
      </c>
      <c r="Z89" s="34" t="s">
        <v>52</v>
      </c>
      <c r="AA89" s="32" t="s">
        <v>96</v>
      </c>
      <c r="AB89" s="32" t="s">
        <v>97</v>
      </c>
      <c r="AC89" s="34" t="s">
        <v>53</v>
      </c>
      <c r="AD89" s="34" t="s">
        <v>54</v>
      </c>
      <c r="AE89" s="36"/>
      <c r="AF89" s="54">
        <v>166.53646239</v>
      </c>
      <c r="AG89" s="54">
        <v>131.139640808</v>
      </c>
      <c r="AH89" s="8">
        <v>135.51328831500001</v>
      </c>
      <c r="AI89" s="54">
        <v>96.3485145569</v>
      </c>
      <c r="AJ89" s="54">
        <v>108.80808556300001</v>
      </c>
      <c r="AK89" s="54">
        <v>64.371071815500002</v>
      </c>
      <c r="AL89" s="8">
        <v>76.248857731599998</v>
      </c>
      <c r="AM89" s="54">
        <v>19.469361960899999</v>
      </c>
      <c r="AN89" s="54">
        <v>71.043223530099993</v>
      </c>
      <c r="AO89" s="54">
        <v>11.830815318999999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47"/>
      <c r="BC89" s="8"/>
      <c r="BD89" s="8">
        <v>50</v>
      </c>
      <c r="BE89" s="36"/>
      <c r="BF89" s="32" t="s">
        <v>37</v>
      </c>
      <c r="BG89" s="37" t="s">
        <v>120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</row>
    <row r="90" spans="1:80" ht="10.199999999999999" x14ac:dyDescent="0.2">
      <c r="A90" s="30"/>
      <c r="B90" s="32">
        <v>20</v>
      </c>
      <c r="C90" s="32" t="s">
        <v>55</v>
      </c>
      <c r="D90" s="49" t="s">
        <v>37</v>
      </c>
      <c r="E90" s="34" t="s">
        <v>116</v>
      </c>
      <c r="F90" s="30"/>
      <c r="G90" s="35" t="s">
        <v>39</v>
      </c>
      <c r="H90" s="34" t="s">
        <v>117</v>
      </c>
      <c r="I90" s="53" t="s">
        <v>92</v>
      </c>
      <c r="J90" s="34">
        <v>50</v>
      </c>
      <c r="K90" s="34">
        <v>1</v>
      </c>
      <c r="L90" s="34" t="s">
        <v>45</v>
      </c>
      <c r="M90" s="34" t="s">
        <v>70</v>
      </c>
      <c r="N90" s="34" t="s">
        <v>77</v>
      </c>
      <c r="O90" s="34" t="s">
        <v>78</v>
      </c>
      <c r="P90" s="34">
        <v>0.4</v>
      </c>
      <c r="Q90" s="34" t="s">
        <v>79</v>
      </c>
      <c r="R90" s="53" t="s">
        <v>93</v>
      </c>
      <c r="S90" s="34" t="s">
        <v>51</v>
      </c>
      <c r="T90" s="34">
        <v>0.3</v>
      </c>
      <c r="U90" s="53" t="s">
        <v>93</v>
      </c>
      <c r="V90" s="34" t="s">
        <v>46</v>
      </c>
      <c r="W90" s="34" t="s">
        <v>80</v>
      </c>
      <c r="X90" s="34">
        <v>0.6</v>
      </c>
      <c r="Y90" s="53" t="s">
        <v>93</v>
      </c>
      <c r="Z90" s="34" t="s">
        <v>52</v>
      </c>
      <c r="AA90" s="32" t="s">
        <v>111</v>
      </c>
      <c r="AB90" s="32" t="s">
        <v>97</v>
      </c>
      <c r="AC90" s="34" t="s">
        <v>53</v>
      </c>
      <c r="AD90" s="34" t="s">
        <v>54</v>
      </c>
      <c r="AE90" s="36"/>
      <c r="AF90" s="54">
        <v>466.59325866699999</v>
      </c>
      <c r="AG90" s="54">
        <v>2339.9533691400002</v>
      </c>
      <c r="AH90" s="54">
        <v>316.52565225000001</v>
      </c>
      <c r="AI90" s="54">
        <v>26.4007034302</v>
      </c>
      <c r="AJ90" s="54">
        <v>199.29391111499999</v>
      </c>
      <c r="AK90" s="54">
        <v>7.90375876427</v>
      </c>
      <c r="AL90" s="54">
        <v>177.00832268900001</v>
      </c>
      <c r="AM90" s="54">
        <v>8.7462119460099998</v>
      </c>
      <c r="AN90" s="8">
        <v>125.51622924999999</v>
      </c>
      <c r="AO90" s="54">
        <v>9.8502334952399995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47"/>
      <c r="BC90" s="8"/>
      <c r="BD90" s="8">
        <v>50</v>
      </c>
      <c r="BE90" s="36"/>
      <c r="BF90" s="32" t="s">
        <v>37</v>
      </c>
      <c r="BG90" s="37" t="s">
        <v>121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</row>
    <row r="91" spans="1:80" ht="10.199999999999999" x14ac:dyDescent="0.2">
      <c r="A91" s="30"/>
      <c r="B91" s="32">
        <v>21</v>
      </c>
      <c r="C91" s="32" t="s">
        <v>55</v>
      </c>
      <c r="D91" s="49" t="s">
        <v>37</v>
      </c>
      <c r="E91" s="34" t="s">
        <v>116</v>
      </c>
      <c r="F91" s="30"/>
      <c r="G91" s="35" t="s">
        <v>39</v>
      </c>
      <c r="H91" s="34" t="s">
        <v>117</v>
      </c>
      <c r="I91" s="53" t="s">
        <v>92</v>
      </c>
      <c r="J91" s="34">
        <v>50</v>
      </c>
      <c r="K91" s="34">
        <v>1</v>
      </c>
      <c r="L91" s="34" t="s">
        <v>45</v>
      </c>
      <c r="M91" s="34" t="s">
        <v>70</v>
      </c>
      <c r="N91" s="34" t="s">
        <v>77</v>
      </c>
      <c r="O91" s="34" t="s">
        <v>78</v>
      </c>
      <c r="P91" s="53">
        <v>0.3</v>
      </c>
      <c r="Q91" s="34" t="s">
        <v>79</v>
      </c>
      <c r="R91" s="53" t="s">
        <v>93</v>
      </c>
      <c r="S91" s="34" t="s">
        <v>51</v>
      </c>
      <c r="T91" s="53">
        <v>0.2</v>
      </c>
      <c r="U91" s="53" t="s">
        <v>93</v>
      </c>
      <c r="V91" s="34" t="s">
        <v>46</v>
      </c>
      <c r="W91" s="34" t="s">
        <v>80</v>
      </c>
      <c r="X91" s="34">
        <v>0.6</v>
      </c>
      <c r="Y91" s="53" t="s">
        <v>93</v>
      </c>
      <c r="Z91" s="34" t="s">
        <v>52</v>
      </c>
      <c r="AA91" s="32" t="s">
        <v>111</v>
      </c>
      <c r="AB91" s="32" t="s">
        <v>113</v>
      </c>
      <c r="AC91" s="34" t="s">
        <v>53</v>
      </c>
      <c r="AD91" s="34" t="s">
        <v>54</v>
      </c>
      <c r="AE91" s="36"/>
      <c r="AF91" s="54">
        <v>516.70497945099999</v>
      </c>
      <c r="AG91" s="54">
        <v>4276.9228515599998</v>
      </c>
      <c r="AH91" s="54">
        <v>570.22003580700004</v>
      </c>
      <c r="AI91" s="54">
        <v>643503.40625</v>
      </c>
      <c r="AJ91" s="54">
        <v>307.52556117400002</v>
      </c>
      <c r="AK91" s="54">
        <v>6.3012461662300003</v>
      </c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47">
        <v>240.22511809700001</v>
      </c>
      <c r="BC91" s="8">
        <v>29.208317756700001</v>
      </c>
      <c r="BD91" s="8">
        <v>29</v>
      </c>
      <c r="BE91" s="36"/>
      <c r="BF91" s="32" t="s">
        <v>37</v>
      </c>
      <c r="BG91" s="37" t="s">
        <v>119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</row>
    <row r="92" spans="1:80" ht="10.199999999999999" x14ac:dyDescent="0.2">
      <c r="A92" s="30"/>
      <c r="B92" s="32">
        <v>22</v>
      </c>
      <c r="C92" s="32" t="s">
        <v>55</v>
      </c>
      <c r="D92" s="49" t="s">
        <v>37</v>
      </c>
      <c r="E92" s="34" t="s">
        <v>116</v>
      </c>
      <c r="F92" s="30"/>
      <c r="G92" s="35" t="s">
        <v>39</v>
      </c>
      <c r="H92" s="34" t="s">
        <v>117</v>
      </c>
      <c r="I92" s="53" t="s">
        <v>92</v>
      </c>
      <c r="J92" s="34">
        <v>50</v>
      </c>
      <c r="K92" s="34">
        <v>1</v>
      </c>
      <c r="L92" s="34" t="s">
        <v>45</v>
      </c>
      <c r="M92" s="34" t="s">
        <v>70</v>
      </c>
      <c r="N92" s="34" t="s">
        <v>77</v>
      </c>
      <c r="O92" s="34" t="s">
        <v>78</v>
      </c>
      <c r="P92" s="53">
        <v>0.3</v>
      </c>
      <c r="Q92" s="34" t="s">
        <v>79</v>
      </c>
      <c r="R92" s="53" t="s">
        <v>93</v>
      </c>
      <c r="S92" s="34" t="s">
        <v>51</v>
      </c>
      <c r="T92" s="53">
        <v>0.2</v>
      </c>
      <c r="U92" s="53" t="s">
        <v>93</v>
      </c>
      <c r="V92" s="34" t="s">
        <v>46</v>
      </c>
      <c r="W92" s="34" t="s">
        <v>80</v>
      </c>
      <c r="X92" s="34">
        <v>0.6</v>
      </c>
      <c r="Y92" s="53" t="s">
        <v>114</v>
      </c>
      <c r="Z92" s="34" t="s">
        <v>52</v>
      </c>
      <c r="AA92" s="32" t="s">
        <v>111</v>
      </c>
      <c r="AB92" s="32" t="s">
        <v>113</v>
      </c>
      <c r="AC92" s="34" t="s">
        <v>53</v>
      </c>
      <c r="AD92" s="34" t="s">
        <v>54</v>
      </c>
      <c r="AE92" s="36"/>
      <c r="AF92" s="54">
        <v>2855.6061930300002</v>
      </c>
      <c r="AG92" s="54">
        <v>4475.7385253900002</v>
      </c>
      <c r="AH92" s="54">
        <v>2881.5771158900002</v>
      </c>
      <c r="AI92" s="54">
        <v>155051.386719</v>
      </c>
      <c r="AJ92" s="54">
        <v>72.424685776700002</v>
      </c>
      <c r="AK92" s="54">
        <v>14.559167608599999</v>
      </c>
      <c r="AL92" s="54">
        <v>126.608608657</v>
      </c>
      <c r="AM92" s="54">
        <v>8.3098644018200005</v>
      </c>
      <c r="AN92" s="54">
        <v>174.39636702499999</v>
      </c>
      <c r="AO92" s="54">
        <v>10.9181387164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47"/>
      <c r="BC92" s="8"/>
      <c r="BD92" s="8">
        <v>50</v>
      </c>
      <c r="BE92" s="36"/>
      <c r="BF92" s="32" t="s">
        <v>37</v>
      </c>
      <c r="BG92" s="37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ht="10.199999999999999" x14ac:dyDescent="0.2">
      <c r="A93" s="30"/>
      <c r="B93" s="32">
        <v>23</v>
      </c>
      <c r="C93" s="32" t="s">
        <v>55</v>
      </c>
      <c r="D93" s="49" t="s">
        <v>37</v>
      </c>
      <c r="E93" s="34" t="s">
        <v>116</v>
      </c>
      <c r="F93" s="30"/>
      <c r="G93" s="35" t="s">
        <v>39</v>
      </c>
      <c r="H93" s="34" t="s">
        <v>117</v>
      </c>
      <c r="I93" s="53" t="s">
        <v>92</v>
      </c>
      <c r="J93" s="34">
        <v>50</v>
      </c>
      <c r="K93" s="34">
        <v>1</v>
      </c>
      <c r="L93" s="34" t="s">
        <v>45</v>
      </c>
      <c r="M93" s="34" t="s">
        <v>70</v>
      </c>
      <c r="N93" s="34" t="s">
        <v>77</v>
      </c>
      <c r="O93" s="34" t="s">
        <v>78</v>
      </c>
      <c r="P93" s="53">
        <v>0.3</v>
      </c>
      <c r="Q93" s="34" t="s">
        <v>79</v>
      </c>
      <c r="R93" s="53" t="s">
        <v>114</v>
      </c>
      <c r="S93" s="34" t="s">
        <v>51</v>
      </c>
      <c r="T93" s="53">
        <v>0.2</v>
      </c>
      <c r="U93" s="53" t="s">
        <v>114</v>
      </c>
      <c r="V93" s="34" t="s">
        <v>46</v>
      </c>
      <c r="W93" s="34" t="s">
        <v>80</v>
      </c>
      <c r="X93" s="34">
        <v>0.6</v>
      </c>
      <c r="Y93" s="53" t="s">
        <v>115</v>
      </c>
      <c r="Z93" s="34" t="s">
        <v>52</v>
      </c>
      <c r="AA93" s="32" t="s">
        <v>111</v>
      </c>
      <c r="AB93" s="32" t="s">
        <v>113</v>
      </c>
      <c r="AC93" s="34" t="s">
        <v>53</v>
      </c>
      <c r="AD93" s="34" t="s">
        <v>54</v>
      </c>
      <c r="AE93" s="36"/>
      <c r="AF93" s="54">
        <v>5862.0328613299998</v>
      </c>
      <c r="AG93" s="54">
        <v>15239.6889648</v>
      </c>
      <c r="AH93" s="54">
        <v>5733.1167317700001</v>
      </c>
      <c r="AI93" s="54">
        <v>52690.390625</v>
      </c>
      <c r="AJ93" s="54">
        <v>114.48186584299999</v>
      </c>
      <c r="AK93" s="54">
        <v>7.0333166122400002</v>
      </c>
      <c r="AL93" s="54">
        <v>135.467036573</v>
      </c>
      <c r="AM93" s="54">
        <v>8.13075625896</v>
      </c>
      <c r="AN93" s="54">
        <v>132.30524036400001</v>
      </c>
      <c r="AO93" s="54">
        <v>7.2268090248099996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47"/>
      <c r="BC93" s="47"/>
      <c r="BD93" s="8">
        <v>50</v>
      </c>
      <c r="BE93" s="36"/>
      <c r="BF93" s="32" t="s">
        <v>37</v>
      </c>
      <c r="BG93" s="37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</row>
    <row r="94" spans="1:80" ht="4.95" customHeight="1" x14ac:dyDescent="0.2">
      <c r="A94" s="30"/>
      <c r="B94" s="36"/>
      <c r="C94" s="36"/>
      <c r="D94" s="38"/>
      <c r="E94" s="36"/>
      <c r="F94" s="30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s="44" customFormat="1" ht="10.199999999999999" x14ac:dyDescent="0.2">
      <c r="A95" s="30"/>
      <c r="B95" s="30" t="s">
        <v>41</v>
      </c>
      <c r="C95" s="30"/>
      <c r="D95" s="41"/>
      <c r="E95" s="30" t="s">
        <v>122</v>
      </c>
      <c r="F95" s="30"/>
      <c r="G95" s="42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30"/>
      <c r="BF95" s="42"/>
      <c r="BG95" s="43"/>
      <c r="BH95" s="42"/>
      <c r="BI95" s="42"/>
      <c r="BJ95" s="42"/>
      <c r="BK95" s="42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0.199999999999999" x14ac:dyDescent="0.2">
      <c r="A96" s="30"/>
      <c r="B96" s="32"/>
      <c r="C96" s="32"/>
      <c r="D96" s="49"/>
      <c r="E96" s="32"/>
      <c r="F96" s="30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6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36"/>
      <c r="BF96" s="32"/>
      <c r="BG96" s="37"/>
      <c r="BH96" s="32"/>
      <c r="BI96" s="32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</row>
    <row r="97" spans="1:75" ht="10.199999999999999" x14ac:dyDescent="0.2">
      <c r="A97" s="30"/>
      <c r="B97" s="32"/>
      <c r="C97" s="32"/>
      <c r="D97" s="49"/>
      <c r="E97" s="32"/>
      <c r="F97" s="30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6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36"/>
      <c r="BF97" s="32"/>
      <c r="BG97" s="37"/>
      <c r="BH97" s="32"/>
      <c r="BI97" s="32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</row>
    <row r="98" spans="1:75" ht="10.199999999999999" x14ac:dyDescent="0.2">
      <c r="A98" s="30"/>
      <c r="B98" s="32"/>
      <c r="C98" s="32"/>
      <c r="D98" s="49"/>
      <c r="E98" s="32"/>
      <c r="F98" s="30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6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36"/>
      <c r="BF98" s="32"/>
      <c r="BG98" s="37"/>
      <c r="BH98" s="32"/>
      <c r="BI98" s="32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</row>
    <row r="99" spans="1:75" ht="10.199999999999999" x14ac:dyDescent="0.2">
      <c r="A99" s="30"/>
      <c r="B99" s="32"/>
      <c r="C99" s="32"/>
      <c r="D99" s="49"/>
      <c r="E99" s="32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6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36"/>
      <c r="BF99" s="32"/>
      <c r="BG99" s="37"/>
      <c r="BH99" s="32"/>
      <c r="BI99" s="32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</row>
    <row r="100" spans="1:75" ht="10.199999999999999" x14ac:dyDescent="0.2">
      <c r="A100" s="30"/>
      <c r="B100" s="32"/>
      <c r="C100" s="32"/>
      <c r="D100" s="49"/>
      <c r="E100" s="32"/>
      <c r="F100" s="30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6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36"/>
      <c r="BF100" s="32"/>
      <c r="BG100" s="90"/>
      <c r="BH100" s="32"/>
      <c r="BI100" s="32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</row>
    <row r="101" spans="1:75" ht="10.199999999999999" x14ac:dyDescent="0.2">
      <c r="A101" s="30"/>
      <c r="B101" s="32"/>
      <c r="C101" s="32"/>
      <c r="D101" s="49"/>
      <c r="E101" s="32"/>
      <c r="F101" s="30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6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36"/>
      <c r="BF101" s="32"/>
      <c r="BG101" s="91"/>
      <c r="BH101" s="32"/>
      <c r="BI101" s="32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</row>
    <row r="102" spans="1:75" ht="10.199999999999999" x14ac:dyDescent="0.2">
      <c r="A102" s="30"/>
      <c r="B102" s="32"/>
      <c r="C102" s="32"/>
      <c r="D102" s="49"/>
      <c r="E102" s="32"/>
      <c r="F102" s="30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 t="s">
        <v>152</v>
      </c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6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36"/>
      <c r="BF102" s="32"/>
      <c r="BG102" s="91"/>
      <c r="BH102" s="32"/>
      <c r="BI102" s="32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</row>
    <row r="103" spans="1:75" ht="10.199999999999999" x14ac:dyDescent="0.2">
      <c r="A103" s="30"/>
      <c r="B103" s="32"/>
      <c r="C103" s="32"/>
      <c r="D103" s="49"/>
      <c r="E103" s="32"/>
      <c r="F103" s="30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 t="s">
        <v>153</v>
      </c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36"/>
      <c r="BF103" s="32"/>
      <c r="BG103" s="91"/>
      <c r="BH103" s="32"/>
      <c r="BI103" s="32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</row>
    <row r="104" spans="1:75" ht="10.199999999999999" x14ac:dyDescent="0.2">
      <c r="A104" s="30"/>
      <c r="B104" s="32"/>
      <c r="C104" s="32"/>
      <c r="D104" s="49"/>
      <c r="E104" s="32"/>
      <c r="F104" s="30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154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36"/>
      <c r="BF104" s="32"/>
      <c r="BG104" s="91"/>
      <c r="BH104" s="32"/>
      <c r="BI104" s="32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</row>
    <row r="105" spans="1:75" ht="10.199999999999999" x14ac:dyDescent="0.2">
      <c r="A105" s="30"/>
      <c r="B105" s="32"/>
      <c r="C105" s="32"/>
      <c r="D105" s="49"/>
      <c r="E105" s="32"/>
      <c r="F105" s="30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 t="s">
        <v>155</v>
      </c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36"/>
      <c r="BF105" s="32"/>
      <c r="BG105" s="91"/>
      <c r="BH105" s="32"/>
      <c r="BI105" s="32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</row>
    <row r="106" spans="1:75" ht="10.199999999999999" x14ac:dyDescent="0.2">
      <c r="A106" s="30"/>
      <c r="B106" s="32"/>
      <c r="C106" s="32"/>
      <c r="D106" s="49"/>
      <c r="E106" s="32"/>
      <c r="F106" s="30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 t="s">
        <v>156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36"/>
      <c r="BF106" s="32"/>
      <c r="BG106" s="91"/>
      <c r="BH106" s="32"/>
      <c r="BI106" s="32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</row>
    <row r="107" spans="1:75" ht="10.199999999999999" x14ac:dyDescent="0.2">
      <c r="A107" s="30"/>
      <c r="B107" s="32"/>
      <c r="C107" s="32"/>
      <c r="D107" s="49"/>
      <c r="E107" s="32"/>
      <c r="F107" s="30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 t="s">
        <v>157</v>
      </c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36"/>
      <c r="BF107" s="32"/>
      <c r="BG107" s="91"/>
      <c r="BH107" s="32"/>
      <c r="BI107" s="32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</row>
    <row r="108" spans="1:75" ht="10.199999999999999" x14ac:dyDescent="0.2">
      <c r="A108" s="30"/>
      <c r="B108" s="32"/>
      <c r="C108" s="32"/>
      <c r="D108" s="49"/>
      <c r="E108" s="32"/>
      <c r="F108" s="30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 t="s">
        <v>158</v>
      </c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36"/>
      <c r="BF108" s="32"/>
      <c r="BG108" s="91"/>
      <c r="BH108" s="32"/>
      <c r="BI108" s="32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</row>
    <row r="109" spans="1:75" ht="10.199999999999999" x14ac:dyDescent="0.2">
      <c r="A109" s="30"/>
      <c r="B109" s="32"/>
      <c r="C109" s="32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 t="s">
        <v>159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36"/>
      <c r="BF109" s="32"/>
      <c r="BG109" s="91"/>
      <c r="BH109" s="32"/>
      <c r="BI109" s="32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</row>
    <row r="110" spans="1:75" ht="10.199999999999999" x14ac:dyDescent="0.2">
      <c r="A110" s="30"/>
      <c r="B110" s="32"/>
      <c r="C110" s="32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 t="s">
        <v>160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36"/>
      <c r="BF110" s="32"/>
      <c r="BG110" s="91"/>
      <c r="BH110" s="32"/>
      <c r="BI110" s="32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</row>
    <row r="111" spans="1:75" ht="10.199999999999999" x14ac:dyDescent="0.2">
      <c r="A111" s="30"/>
      <c r="B111" s="32"/>
      <c r="C111" s="32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 t="s">
        <v>161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36"/>
      <c r="BF111" s="32"/>
      <c r="BG111" s="91"/>
      <c r="BH111" s="32"/>
      <c r="BI111" s="32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</row>
    <row r="112" spans="1:75" ht="10.199999999999999" x14ac:dyDescent="0.2">
      <c r="A112" s="30"/>
      <c r="B112" s="32"/>
      <c r="C112" s="32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 t="s">
        <v>162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36"/>
      <c r="BF112" s="32"/>
      <c r="BG112" s="91"/>
      <c r="BH112" s="32"/>
      <c r="BI112" s="32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</row>
    <row r="113" spans="1:75" ht="10.199999999999999" x14ac:dyDescent="0.2">
      <c r="A113" s="30"/>
      <c r="B113" s="32"/>
      <c r="C113" s="32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 t="s">
        <v>163</v>
      </c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36"/>
      <c r="BF113" s="32"/>
      <c r="BG113" s="91"/>
      <c r="BH113" s="32"/>
      <c r="BI113" s="32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</row>
    <row r="114" spans="1:75" ht="10.199999999999999" x14ac:dyDescent="0.2">
      <c r="A114" s="30"/>
      <c r="B114" s="32"/>
      <c r="C114" s="32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 t="s">
        <v>164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36"/>
      <c r="BF114" s="32"/>
      <c r="BG114" s="91"/>
      <c r="BH114" s="32"/>
      <c r="BI114" s="32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</row>
    <row r="115" spans="1:75" ht="10.199999999999999" x14ac:dyDescent="0.2">
      <c r="A115" s="30"/>
      <c r="B115" s="32"/>
      <c r="C115" s="32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 t="s">
        <v>165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36"/>
      <c r="BF115" s="32"/>
      <c r="BG115" s="91"/>
      <c r="BH115" s="32"/>
      <c r="BI115" s="32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</row>
    <row r="116" spans="1:75" ht="10.199999999999999" x14ac:dyDescent="0.2">
      <c r="A116" s="30"/>
      <c r="B116" s="32"/>
      <c r="C116" s="32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 t="s">
        <v>166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36"/>
      <c r="BF116" s="32"/>
      <c r="BG116" s="91"/>
      <c r="BH116" s="32"/>
      <c r="BI116" s="32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</row>
    <row r="117" spans="1:75" ht="10.199999999999999" x14ac:dyDescent="0.2">
      <c r="A117" s="30"/>
      <c r="B117" s="32"/>
      <c r="C117" s="32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36"/>
      <c r="BF117" s="32"/>
      <c r="BG117" s="91"/>
      <c r="BH117" s="32"/>
      <c r="BI117" s="32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</row>
    <row r="118" spans="1:75" ht="10.199999999999999" x14ac:dyDescent="0.2">
      <c r="A118" s="30"/>
      <c r="B118" s="32"/>
      <c r="C118" s="32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36"/>
      <c r="BF118" s="32"/>
      <c r="BG118" s="91"/>
      <c r="BH118" s="32"/>
      <c r="BI118" s="32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</row>
    <row r="119" spans="1:75" ht="10.199999999999999" x14ac:dyDescent="0.2">
      <c r="A119" s="30"/>
      <c r="B119" s="32"/>
      <c r="C119" s="32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36"/>
      <c r="BF119" s="32"/>
      <c r="BG119" s="91"/>
      <c r="BH119" s="32"/>
      <c r="BI119" s="32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</row>
    <row r="120" spans="1:75" ht="10.199999999999999" x14ac:dyDescent="0.2">
      <c r="A120" s="30"/>
      <c r="B120" s="32"/>
      <c r="C120" s="32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36"/>
      <c r="BF120" s="32"/>
      <c r="BG120" s="91"/>
      <c r="BH120" s="32"/>
      <c r="BI120" s="32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</row>
    <row r="121" spans="1:75" ht="10.199999999999999" x14ac:dyDescent="0.2">
      <c r="A121" s="30"/>
      <c r="B121" s="32"/>
      <c r="C121" s="32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36"/>
      <c r="BF121" s="32"/>
      <c r="BG121" s="37"/>
      <c r="BH121" s="32"/>
      <c r="BI121" s="32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</row>
    <row r="122" spans="1:75" ht="10.199999999999999" x14ac:dyDescent="0.2">
      <c r="A122" s="30"/>
      <c r="B122" s="32"/>
      <c r="C122" s="32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36"/>
      <c r="BF122" s="32"/>
      <c r="BG122" s="37"/>
      <c r="BH122" s="32"/>
      <c r="BI122" s="32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</row>
    <row r="123" spans="1:75" ht="10.199999999999999" x14ac:dyDescent="0.2">
      <c r="A123" s="30"/>
      <c r="B123" s="32"/>
      <c r="C123" s="32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36"/>
      <c r="BF123" s="32"/>
      <c r="BG123" s="37"/>
      <c r="BH123" s="32"/>
      <c r="BI123" s="32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</row>
    <row r="124" spans="1:75" ht="10.199999999999999" x14ac:dyDescent="0.2">
      <c r="A124" s="30"/>
      <c r="B124" s="32"/>
      <c r="C124" s="32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36"/>
      <c r="BF124" s="32"/>
      <c r="BG124" s="37"/>
      <c r="BH124" s="32"/>
      <c r="BI124" s="32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</row>
    <row r="125" spans="1:75" ht="10.199999999999999" x14ac:dyDescent="0.2">
      <c r="A125" s="30"/>
      <c r="B125" s="32"/>
      <c r="C125" s="32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36"/>
      <c r="BF125" s="32"/>
      <c r="BG125" s="37"/>
      <c r="BH125" s="32"/>
      <c r="BI125" s="32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</row>
    <row r="126" spans="1:75" ht="10.199999999999999" x14ac:dyDescent="0.2">
      <c r="A126" s="30"/>
      <c r="B126" s="32"/>
      <c r="C126" s="32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36"/>
      <c r="BF126" s="32"/>
      <c r="BG126" s="37"/>
      <c r="BH126" s="32"/>
      <c r="BI126" s="32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</row>
    <row r="127" spans="1:75" ht="10.199999999999999" x14ac:dyDescent="0.2">
      <c r="A127" s="30"/>
      <c r="B127" s="32"/>
      <c r="C127" s="32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6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36"/>
      <c r="BF127" s="32"/>
      <c r="BG127" s="37"/>
      <c r="BH127" s="32"/>
      <c r="BI127" s="32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</row>
    <row r="128" spans="1:75" ht="10.199999999999999" x14ac:dyDescent="0.2">
      <c r="A128" s="30"/>
      <c r="B128" s="32"/>
      <c r="C128" s="32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6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36"/>
      <c r="BF128" s="32"/>
      <c r="BG128" s="37"/>
      <c r="BH128" s="32"/>
      <c r="BI128" s="32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</row>
    <row r="129" spans="1:75" ht="10.199999999999999" x14ac:dyDescent="0.2">
      <c r="A129" s="30"/>
      <c r="B129" s="32"/>
      <c r="C129" s="32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36"/>
      <c r="BF129" s="32"/>
      <c r="BG129" s="37"/>
      <c r="BH129" s="32"/>
      <c r="BI129" s="32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</row>
    <row r="130" spans="1:75" ht="10.199999999999999" x14ac:dyDescent="0.2">
      <c r="A130" s="30"/>
      <c r="B130" s="32"/>
      <c r="C130" s="32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6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36"/>
      <c r="BF130" s="32"/>
      <c r="BG130" s="37"/>
      <c r="BH130" s="32"/>
      <c r="BI130" s="32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</row>
    <row r="131" spans="1:75" ht="10.199999999999999" x14ac:dyDescent="0.2">
      <c r="A131" s="30"/>
      <c r="B131" s="32"/>
      <c r="C131" s="32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6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36"/>
      <c r="BF131" s="32"/>
      <c r="BG131" s="37"/>
      <c r="BH131" s="32"/>
      <c r="BI131" s="32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</row>
    <row r="132" spans="1:75" ht="10.199999999999999" x14ac:dyDescent="0.2">
      <c r="A132" s="30"/>
      <c r="B132" s="32"/>
      <c r="C132" s="32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6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36"/>
      <c r="BF132" s="32"/>
      <c r="BG132" s="37"/>
      <c r="BH132" s="32"/>
      <c r="BI132" s="32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</row>
    <row r="133" spans="1:75" ht="10.199999999999999" x14ac:dyDescent="0.2">
      <c r="A133" s="30"/>
      <c r="B133" s="32"/>
      <c r="C133" s="32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6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36"/>
      <c r="BF133" s="32"/>
      <c r="BG133" s="37"/>
      <c r="BH133" s="32"/>
      <c r="BI133" s="32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</row>
    <row r="134" spans="1:75" ht="10.199999999999999" x14ac:dyDescent="0.2">
      <c r="A134" s="30"/>
      <c r="B134" s="32"/>
      <c r="C134" s="32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6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36"/>
      <c r="BF134" s="32"/>
      <c r="BG134" s="37"/>
      <c r="BH134" s="32"/>
      <c r="BI134" s="32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</row>
    <row r="135" spans="1:75" ht="10.199999999999999" x14ac:dyDescent="0.2">
      <c r="A135" s="30"/>
      <c r="B135" s="32"/>
      <c r="C135" s="32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6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36"/>
      <c r="BF135" s="32"/>
      <c r="BG135" s="37"/>
      <c r="BH135" s="32"/>
      <c r="BI135" s="32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</row>
    <row r="136" spans="1:75" ht="10.199999999999999" x14ac:dyDescent="0.2">
      <c r="A136" s="30"/>
      <c r="B136" s="32"/>
      <c r="C136" s="32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6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36"/>
      <c r="BF136" s="32"/>
      <c r="BG136" s="37"/>
      <c r="BH136" s="32"/>
      <c r="BI136" s="32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</row>
    <row r="137" spans="1:75" ht="10.199999999999999" x14ac:dyDescent="0.2">
      <c r="A137" s="30"/>
      <c r="B137" s="32"/>
      <c r="C137" s="32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6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36"/>
      <c r="BF137" s="32"/>
      <c r="BG137" s="37"/>
      <c r="BH137" s="32"/>
      <c r="BI137" s="32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</row>
    <row r="138" spans="1:75" ht="10.199999999999999" x14ac:dyDescent="0.2">
      <c r="A138" s="30"/>
      <c r="B138" s="32"/>
      <c r="C138" s="32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6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36"/>
      <c r="BF138" s="32"/>
      <c r="BG138" s="37"/>
      <c r="BH138" s="32"/>
      <c r="BI138" s="32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</row>
    <row r="139" spans="1:75" ht="10.199999999999999" x14ac:dyDescent="0.2">
      <c r="A139" s="30"/>
      <c r="B139" s="32"/>
      <c r="C139" s="32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6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36"/>
      <c r="BF139" s="32"/>
      <c r="BG139" s="37"/>
      <c r="BH139" s="32"/>
      <c r="BI139" s="32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</row>
    <row r="140" spans="1:75" ht="10.199999999999999" x14ac:dyDescent="0.2">
      <c r="A140" s="30"/>
      <c r="B140" s="32"/>
      <c r="C140" s="32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6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36"/>
      <c r="BF140" s="32"/>
      <c r="BG140" s="37"/>
      <c r="BH140" s="32"/>
      <c r="BI140" s="32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</row>
    <row r="141" spans="1:75" ht="10.199999999999999" x14ac:dyDescent="0.2">
      <c r="A141" s="30"/>
      <c r="B141" s="32"/>
      <c r="C141" s="32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6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36"/>
      <c r="BF141" s="32"/>
      <c r="BG141" s="37"/>
      <c r="BH141" s="32"/>
      <c r="BI141" s="32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</row>
    <row r="142" spans="1:75" ht="10.199999999999999" x14ac:dyDescent="0.2">
      <c r="A142" s="30"/>
      <c r="B142" s="32"/>
      <c r="C142" s="32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6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36"/>
      <c r="BF142" s="32"/>
      <c r="BG142" s="37"/>
      <c r="BH142" s="32"/>
      <c r="BI142" s="32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</row>
    <row r="143" spans="1:75" ht="10.199999999999999" x14ac:dyDescent="0.2">
      <c r="A143" s="30"/>
      <c r="B143" s="32"/>
      <c r="C143" s="32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6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36"/>
      <c r="BF143" s="32"/>
      <c r="BG143" s="37"/>
      <c r="BH143" s="32"/>
      <c r="BI143" s="32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</row>
    <row r="144" spans="1:75" ht="10.199999999999999" x14ac:dyDescent="0.2">
      <c r="A144" s="30"/>
      <c r="B144" s="32"/>
      <c r="C144" s="32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6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36"/>
      <c r="BF144" s="32"/>
      <c r="BG144" s="37"/>
      <c r="BH144" s="32"/>
      <c r="BI144" s="32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</row>
    <row r="145" spans="1:75" ht="10.199999999999999" x14ac:dyDescent="0.2">
      <c r="A145" s="30"/>
      <c r="B145" s="32"/>
      <c r="C145" s="32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6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36"/>
      <c r="BF145" s="32"/>
      <c r="BG145" s="37"/>
      <c r="BH145" s="32"/>
      <c r="BI145" s="32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</row>
    <row r="146" spans="1:75" ht="10.199999999999999" x14ac:dyDescent="0.2">
      <c r="A146" s="30"/>
      <c r="B146" s="32"/>
      <c r="C146" s="32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6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36"/>
      <c r="BF146" s="32"/>
      <c r="BG146" s="37"/>
      <c r="BH146" s="32"/>
      <c r="BI146" s="32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</row>
    <row r="147" spans="1:75" ht="10.199999999999999" x14ac:dyDescent="0.2">
      <c r="A147" s="30"/>
      <c r="B147" s="32"/>
      <c r="C147" s="32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6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36"/>
      <c r="BF147" s="32"/>
      <c r="BG147" s="37"/>
      <c r="BH147" s="32"/>
      <c r="BI147" s="32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</row>
    <row r="148" spans="1:75" ht="10.199999999999999" x14ac:dyDescent="0.2">
      <c r="A148" s="30"/>
      <c r="B148" s="32"/>
      <c r="C148" s="32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6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36"/>
      <c r="BF148" s="32"/>
      <c r="BG148" s="37"/>
      <c r="BH148" s="32"/>
      <c r="BI148" s="32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</row>
    <row r="149" spans="1:75" ht="10.199999999999999" x14ac:dyDescent="0.2">
      <c r="A149" s="30"/>
      <c r="B149" s="32"/>
      <c r="C149" s="32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6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36"/>
      <c r="BF149" s="32"/>
      <c r="BG149" s="37"/>
      <c r="BH149" s="32"/>
      <c r="BI149" s="32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</row>
    <row r="150" spans="1:75" ht="10.199999999999999" x14ac:dyDescent="0.2">
      <c r="A150" s="30"/>
      <c r="B150" s="32"/>
      <c r="C150" s="32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6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36"/>
      <c r="BF150" s="32"/>
      <c r="BG150" s="37"/>
      <c r="BH150" s="32"/>
      <c r="BI150" s="32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</row>
    <row r="151" spans="1:75" ht="10.199999999999999" x14ac:dyDescent="0.2">
      <c r="A151" s="30"/>
      <c r="B151" s="32"/>
      <c r="C151" s="32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6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36"/>
      <c r="BF151" s="32"/>
      <c r="BG151" s="37"/>
      <c r="BH151" s="32"/>
      <c r="BI151" s="32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</row>
    <row r="152" spans="1:75" ht="10.199999999999999" x14ac:dyDescent="0.2">
      <c r="A152" s="30"/>
      <c r="B152" s="32"/>
      <c r="C152" s="32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6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36"/>
      <c r="BF152" s="32"/>
      <c r="BG152" s="37"/>
      <c r="BH152" s="32"/>
      <c r="BI152" s="32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</row>
    <row r="153" spans="1:75" ht="10.199999999999999" x14ac:dyDescent="0.2">
      <c r="A153" s="30"/>
      <c r="B153" s="32"/>
      <c r="C153" s="32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6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36"/>
      <c r="BF153" s="32"/>
      <c r="BG153" s="37"/>
      <c r="BH153" s="32"/>
      <c r="BI153" s="32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</row>
    <row r="154" spans="1:75" ht="10.199999999999999" x14ac:dyDescent="0.2">
      <c r="A154" s="30"/>
      <c r="B154" s="32"/>
      <c r="C154" s="32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6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36"/>
      <c r="BF154" s="32"/>
      <c r="BG154" s="37"/>
      <c r="BH154" s="32"/>
      <c r="BI154" s="32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</row>
    <row r="155" spans="1:75" ht="10.199999999999999" x14ac:dyDescent="0.2">
      <c r="A155" s="30"/>
      <c r="B155" s="32"/>
      <c r="C155" s="32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6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36"/>
      <c r="BF155" s="32"/>
      <c r="BG155" s="37"/>
      <c r="BH155" s="32"/>
      <c r="BI155" s="32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</row>
    <row r="156" spans="1:75" ht="10.199999999999999" x14ac:dyDescent="0.2">
      <c r="A156" s="30"/>
      <c r="B156" s="32"/>
      <c r="C156" s="32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6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36"/>
      <c r="BF156" s="32"/>
      <c r="BG156" s="37"/>
      <c r="BH156" s="32"/>
      <c r="BI156" s="32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</row>
    <row r="157" spans="1:75" ht="10.199999999999999" x14ac:dyDescent="0.2">
      <c r="A157" s="30"/>
      <c r="B157" s="32"/>
      <c r="C157" s="32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6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36"/>
      <c r="BF157" s="32"/>
      <c r="BG157" s="37"/>
      <c r="BH157" s="32"/>
      <c r="BI157" s="32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</row>
    <row r="158" spans="1:75" ht="10.199999999999999" x14ac:dyDescent="0.2">
      <c r="A158" s="30"/>
      <c r="B158" s="32"/>
      <c r="C158" s="32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6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36"/>
      <c r="BF158" s="32"/>
      <c r="BG158" s="37"/>
      <c r="BH158" s="32"/>
      <c r="BI158" s="32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</row>
    <row r="159" spans="1:75" ht="10.199999999999999" x14ac:dyDescent="0.2">
      <c r="A159" s="30"/>
      <c r="B159" s="32"/>
      <c r="C159" s="32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6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36"/>
      <c r="BF159" s="32"/>
      <c r="BG159" s="37"/>
      <c r="BH159" s="32"/>
      <c r="BI159" s="32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</row>
    <row r="160" spans="1:75" ht="10.199999999999999" x14ac:dyDescent="0.2">
      <c r="A160" s="30"/>
      <c r="B160" s="32"/>
      <c r="C160" s="32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6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36"/>
      <c r="BF160" s="32"/>
      <c r="BG160" s="37"/>
      <c r="BH160" s="32"/>
      <c r="BI160" s="32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</row>
    <row r="161" spans="1:75" ht="10.199999999999999" x14ac:dyDescent="0.2">
      <c r="A161" s="30"/>
      <c r="B161" s="32"/>
      <c r="C161" s="32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6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36"/>
      <c r="BF161" s="32"/>
      <c r="BG161" s="37"/>
      <c r="BH161" s="32"/>
      <c r="BI161" s="32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</row>
    <row r="162" spans="1:75" ht="10.199999999999999" x14ac:dyDescent="0.2">
      <c r="A162" s="30"/>
      <c r="B162" s="32"/>
      <c r="C162" s="32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6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36"/>
      <c r="BF162" s="32"/>
      <c r="BG162" s="37"/>
      <c r="BH162" s="32"/>
      <c r="BI162" s="32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</row>
    <row r="163" spans="1:75" ht="10.199999999999999" x14ac:dyDescent="0.2">
      <c r="A163" s="30"/>
      <c r="B163" s="32"/>
      <c r="C163" s="32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6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36"/>
      <c r="BF163" s="32"/>
      <c r="BG163" s="37"/>
      <c r="BH163" s="32"/>
      <c r="BI163" s="32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</row>
    <row r="164" spans="1:75" ht="10.199999999999999" x14ac:dyDescent="0.2">
      <c r="A164" s="30"/>
      <c r="B164" s="32"/>
      <c r="C164" s="32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6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36"/>
      <c r="BF164" s="32"/>
      <c r="BG164" s="37"/>
      <c r="BH164" s="32"/>
      <c r="BI164" s="32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</row>
    <row r="165" spans="1:75" ht="10.199999999999999" x14ac:dyDescent="0.2">
      <c r="A165" s="30"/>
      <c r="B165" s="32"/>
      <c r="C165" s="32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6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36"/>
      <c r="BF165" s="32"/>
      <c r="BG165" s="37"/>
      <c r="BH165" s="32"/>
      <c r="BI165" s="32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</row>
    <row r="166" spans="1:75" ht="10.199999999999999" x14ac:dyDescent="0.2">
      <c r="A166" s="30"/>
      <c r="B166" s="32"/>
      <c r="C166" s="32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6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36"/>
      <c r="BF166" s="32"/>
      <c r="BG166" s="37"/>
      <c r="BH166" s="32"/>
      <c r="BI166" s="32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</row>
    <row r="167" spans="1:75" ht="10.199999999999999" x14ac:dyDescent="0.2">
      <c r="A167" s="30"/>
      <c r="B167" s="32"/>
      <c r="C167" s="32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6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36"/>
      <c r="BF167" s="32"/>
      <c r="BG167" s="37"/>
      <c r="BH167" s="32"/>
      <c r="BI167" s="32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</row>
    <row r="168" spans="1:75" ht="10.199999999999999" x14ac:dyDescent="0.2">
      <c r="A168" s="30"/>
      <c r="B168" s="32"/>
      <c r="C168" s="32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6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36"/>
      <c r="BF168" s="32"/>
      <c r="BG168" s="37"/>
      <c r="BH168" s="32"/>
      <c r="BI168" s="32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</row>
    <row r="169" spans="1:75" ht="10.199999999999999" x14ac:dyDescent="0.2">
      <c r="A169" s="30"/>
      <c r="B169" s="32"/>
      <c r="C169" s="32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6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36"/>
      <c r="BF169" s="32"/>
      <c r="BG169" s="37"/>
      <c r="BH169" s="32"/>
      <c r="BI169" s="32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</row>
    <row r="170" spans="1:75" ht="10.199999999999999" x14ac:dyDescent="0.2">
      <c r="A170" s="30"/>
      <c r="B170" s="32"/>
      <c r="C170" s="32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6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36"/>
      <c r="BF170" s="32"/>
      <c r="BG170" s="37"/>
      <c r="BH170" s="32"/>
      <c r="BI170" s="32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</row>
    <row r="171" spans="1:75" ht="10.199999999999999" x14ac:dyDescent="0.2">
      <c r="A171" s="30"/>
      <c r="B171" s="32"/>
      <c r="C171" s="32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6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36"/>
      <c r="BF171" s="32"/>
      <c r="BG171" s="37"/>
      <c r="BH171" s="32"/>
      <c r="BI171" s="32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</row>
    <row r="172" spans="1:75" ht="10.199999999999999" x14ac:dyDescent="0.2">
      <c r="A172" s="30"/>
      <c r="B172" s="32"/>
      <c r="C172" s="32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6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36"/>
      <c r="BF172" s="32"/>
      <c r="BG172" s="37"/>
      <c r="BH172" s="32"/>
      <c r="BI172" s="32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</row>
    <row r="173" spans="1:75" ht="10.199999999999999" x14ac:dyDescent="0.2">
      <c r="A173" s="30"/>
      <c r="B173" s="32"/>
      <c r="C173" s="32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6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36"/>
      <c r="BF173" s="32"/>
      <c r="BG173" s="37"/>
      <c r="BH173" s="32"/>
      <c r="BI173" s="32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</row>
    <row r="174" spans="1:75" ht="10.199999999999999" x14ac:dyDescent="0.2">
      <c r="A174" s="30"/>
      <c r="B174" s="32"/>
      <c r="C174" s="32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6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36"/>
      <c r="BF174" s="32"/>
      <c r="BG174" s="37"/>
      <c r="BH174" s="32"/>
      <c r="BI174" s="32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</row>
    <row r="175" spans="1:75" ht="10.199999999999999" x14ac:dyDescent="0.2">
      <c r="A175" s="30"/>
      <c r="B175" s="32"/>
      <c r="C175" s="32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6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36"/>
      <c r="BF175" s="32"/>
      <c r="BG175" s="37"/>
      <c r="BH175" s="32"/>
      <c r="BI175" s="32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</row>
    <row r="176" spans="1:75" ht="10.199999999999999" x14ac:dyDescent="0.2">
      <c r="A176" s="30"/>
      <c r="B176" s="32"/>
      <c r="C176" s="32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6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36"/>
      <c r="BF176" s="32"/>
      <c r="BG176" s="37"/>
      <c r="BH176" s="32"/>
      <c r="BI176" s="32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</row>
    <row r="177" spans="1:75" ht="10.199999999999999" x14ac:dyDescent="0.2">
      <c r="A177" s="30"/>
      <c r="B177" s="32"/>
      <c r="C177" s="32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6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36"/>
      <c r="BF177" s="32"/>
      <c r="BG177" s="37"/>
      <c r="BH177" s="32"/>
      <c r="BI177" s="32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</row>
    <row r="178" spans="1:75" ht="10.199999999999999" x14ac:dyDescent="0.2">
      <c r="A178" s="30"/>
      <c r="B178" s="32"/>
      <c r="C178" s="32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6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36"/>
      <c r="BF178" s="32"/>
      <c r="BG178" s="37"/>
      <c r="BH178" s="32"/>
      <c r="BI178" s="32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</row>
    <row r="179" spans="1:75" ht="10.199999999999999" x14ac:dyDescent="0.2">
      <c r="A179" s="30"/>
      <c r="B179" s="32"/>
      <c r="C179" s="32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36"/>
      <c r="BF179" s="32"/>
      <c r="BG179" s="37"/>
      <c r="BH179" s="32"/>
      <c r="BI179" s="32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</row>
    <row r="180" spans="1:75" ht="10.199999999999999" x14ac:dyDescent="0.2">
      <c r="A180" s="30"/>
      <c r="B180" s="32"/>
      <c r="C180" s="32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36"/>
      <c r="BF180" s="32"/>
      <c r="BG180" s="37"/>
      <c r="BH180" s="32"/>
      <c r="BI180" s="32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</row>
    <row r="181" spans="1:75" ht="10.199999999999999" x14ac:dyDescent="0.2">
      <c r="A181" s="30"/>
      <c r="B181" s="32"/>
      <c r="C181" s="32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36"/>
      <c r="BF181" s="32"/>
      <c r="BG181" s="37"/>
      <c r="BH181" s="32"/>
      <c r="BI181" s="32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</row>
    <row r="182" spans="1:75" ht="10.199999999999999" x14ac:dyDescent="0.2">
      <c r="A182" s="30"/>
      <c r="B182" s="32"/>
      <c r="C182" s="32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36"/>
      <c r="BF182" s="32"/>
      <c r="BG182" s="37"/>
      <c r="BH182" s="32"/>
      <c r="BI182" s="32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</row>
    <row r="183" spans="1:75" ht="10.199999999999999" x14ac:dyDescent="0.2">
      <c r="A183" s="30"/>
      <c r="B183" s="32"/>
      <c r="C183" s="32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36"/>
      <c r="BF183" s="32"/>
      <c r="BG183" s="37"/>
      <c r="BH183" s="32"/>
      <c r="BI183" s="32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</row>
    <row r="184" spans="1:75" ht="10.199999999999999" x14ac:dyDescent="0.2">
      <c r="A184" s="30"/>
      <c r="B184" s="32"/>
      <c r="C184" s="32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36"/>
      <c r="BF184" s="32"/>
      <c r="BG184" s="37"/>
      <c r="BH184" s="32"/>
      <c r="BI184" s="32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</row>
    <row r="185" spans="1:75" ht="10.199999999999999" x14ac:dyDescent="0.2">
      <c r="A185" s="30"/>
      <c r="B185" s="32"/>
      <c r="C185" s="32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36"/>
      <c r="BF185" s="32"/>
      <c r="BG185" s="37"/>
      <c r="BH185" s="32"/>
      <c r="BI185" s="32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</row>
    <row r="186" spans="1:75" ht="10.199999999999999" x14ac:dyDescent="0.2">
      <c r="A186" s="30"/>
      <c r="B186" s="32"/>
      <c r="C186" s="32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36"/>
      <c r="BF186" s="32"/>
      <c r="BG186" s="37"/>
      <c r="BH186" s="32"/>
      <c r="BI186" s="32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</row>
    <row r="187" spans="1:75" ht="10.199999999999999" x14ac:dyDescent="0.2">
      <c r="A187" s="30"/>
      <c r="B187" s="32"/>
      <c r="C187" s="32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36"/>
      <c r="BF187" s="32"/>
      <c r="BG187" s="37"/>
      <c r="BH187" s="32"/>
      <c r="BI187" s="32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</row>
    <row r="188" spans="1:75" ht="10.199999999999999" x14ac:dyDescent="0.2">
      <c r="A188" s="30"/>
      <c r="B188" s="32"/>
      <c r="C188" s="32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36"/>
      <c r="BF188" s="32"/>
      <c r="BG188" s="37"/>
      <c r="BH188" s="32"/>
      <c r="BI188" s="32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</row>
    <row r="189" spans="1:75" ht="10.199999999999999" x14ac:dyDescent="0.2">
      <c r="A189" s="30"/>
      <c r="B189" s="32"/>
      <c r="C189" s="32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36"/>
      <c r="BF189" s="32"/>
      <c r="BG189" s="37"/>
      <c r="BH189" s="32"/>
      <c r="BI189" s="32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</row>
    <row r="190" spans="1:75" ht="10.199999999999999" x14ac:dyDescent="0.2">
      <c r="A190" s="30"/>
      <c r="B190" s="32"/>
      <c r="C190" s="32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36"/>
      <c r="BF190" s="32"/>
      <c r="BG190" s="37"/>
      <c r="BH190" s="32"/>
      <c r="BI190" s="32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</row>
    <row r="191" spans="1:75" ht="10.199999999999999" x14ac:dyDescent="0.2">
      <c r="A191" s="30"/>
      <c r="B191" s="32"/>
      <c r="C191" s="32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36"/>
      <c r="BF191" s="32"/>
      <c r="BG191" s="37"/>
      <c r="BH191" s="32"/>
      <c r="BI191" s="32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</row>
    <row r="192" spans="1:75" ht="10.199999999999999" x14ac:dyDescent="0.2">
      <c r="A192" s="30"/>
      <c r="B192" s="32"/>
      <c r="C192" s="32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36"/>
      <c r="BF192" s="32"/>
      <c r="BG192" s="37"/>
      <c r="BH192" s="32"/>
      <c r="BI192" s="32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</row>
    <row r="193" spans="1:75" ht="10.199999999999999" x14ac:dyDescent="0.2">
      <c r="A193" s="30"/>
      <c r="B193" s="32"/>
      <c r="C193" s="32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36"/>
      <c r="BF193" s="32"/>
      <c r="BG193" s="37"/>
      <c r="BH193" s="32"/>
      <c r="BI193" s="32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</row>
    <row r="194" spans="1:75" ht="10.199999999999999" x14ac:dyDescent="0.2">
      <c r="A194" s="30"/>
      <c r="B194" s="32"/>
      <c r="C194" s="32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36"/>
      <c r="BF194" s="32"/>
      <c r="BG194" s="37"/>
      <c r="BH194" s="32"/>
      <c r="BI194" s="32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</row>
    <row r="195" spans="1:75" ht="10.199999999999999" x14ac:dyDescent="0.2">
      <c r="A195" s="30"/>
      <c r="B195" s="32"/>
      <c r="C195" s="32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36"/>
      <c r="BF195" s="32"/>
      <c r="BG195" s="37"/>
      <c r="BH195" s="32"/>
      <c r="BI195" s="32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</row>
    <row r="196" spans="1:75" ht="10.199999999999999" x14ac:dyDescent="0.2">
      <c r="A196" s="30"/>
      <c r="B196" s="32"/>
      <c r="C196" s="32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36"/>
      <c r="BF196" s="32"/>
      <c r="BG196" s="37"/>
      <c r="BH196" s="32"/>
      <c r="BI196" s="32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</row>
    <row r="197" spans="1:75" ht="10.199999999999999" x14ac:dyDescent="0.2">
      <c r="A197" s="30"/>
      <c r="B197" s="32"/>
      <c r="C197" s="32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36"/>
      <c r="BF197" s="32"/>
      <c r="BG197" s="37"/>
      <c r="BH197" s="32"/>
      <c r="BI197" s="32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</row>
    <row r="198" spans="1:75" ht="10.199999999999999" x14ac:dyDescent="0.2">
      <c r="A198" s="30"/>
      <c r="B198" s="32"/>
      <c r="C198" s="32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36"/>
      <c r="BF198" s="32"/>
      <c r="BG198" s="37"/>
      <c r="BH198" s="32"/>
      <c r="BI198" s="32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</row>
    <row r="199" spans="1:75" ht="10.199999999999999" x14ac:dyDescent="0.2">
      <c r="A199" s="30"/>
      <c r="B199" s="32"/>
      <c r="C199" s="32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36"/>
      <c r="BF199" s="32"/>
      <c r="BG199" s="37"/>
      <c r="BH199" s="32"/>
      <c r="BI199" s="32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</row>
    <row r="200" spans="1:75" ht="10.199999999999999" x14ac:dyDescent="0.2">
      <c r="A200" s="30"/>
      <c r="B200" s="32"/>
      <c r="C200" s="32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36"/>
      <c r="BF200" s="32"/>
      <c r="BG200" s="37"/>
      <c r="BH200" s="32"/>
      <c r="BI200" s="32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</row>
    <row r="201" spans="1:75" ht="10.199999999999999" x14ac:dyDescent="0.2">
      <c r="A201" s="30"/>
      <c r="B201" s="32"/>
      <c r="C201" s="32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36"/>
      <c r="BF201" s="32"/>
      <c r="BG201" s="37"/>
      <c r="BH201" s="32"/>
      <c r="BI201" s="32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</row>
    <row r="202" spans="1:75" ht="10.199999999999999" x14ac:dyDescent="0.2">
      <c r="A202" s="30"/>
      <c r="B202" s="32"/>
      <c r="C202" s="32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36"/>
      <c r="BF202" s="32"/>
      <c r="BG202" s="37"/>
      <c r="BH202" s="32"/>
      <c r="BI202" s="32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</row>
    <row r="203" spans="1:75" ht="10.199999999999999" x14ac:dyDescent="0.2">
      <c r="A203" s="30"/>
      <c r="B203" s="32"/>
      <c r="C203" s="32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6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36"/>
      <c r="BF203" s="32"/>
      <c r="BG203" s="37"/>
      <c r="BH203" s="32"/>
      <c r="BI203" s="32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</row>
    <row r="204" spans="1:75" ht="10.199999999999999" x14ac:dyDescent="0.2">
      <c r="A204" s="30"/>
      <c r="B204" s="32"/>
      <c r="C204" s="32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6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36"/>
      <c r="BF204" s="32"/>
      <c r="BG204" s="37"/>
      <c r="BH204" s="32"/>
      <c r="BI204" s="32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</row>
    <row r="205" spans="1:75" ht="10.199999999999999" x14ac:dyDescent="0.2">
      <c r="A205" s="30"/>
      <c r="B205" s="32"/>
      <c r="C205" s="32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36"/>
      <c r="BF205" s="32"/>
      <c r="BG205" s="37"/>
      <c r="BH205" s="32"/>
      <c r="BI205" s="32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</row>
    <row r="206" spans="1:75" ht="10.199999999999999" x14ac:dyDescent="0.2">
      <c r="A206" s="30"/>
      <c r="B206" s="32"/>
      <c r="C206" s="32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6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36"/>
      <c r="BF206" s="32"/>
      <c r="BG206" s="37"/>
      <c r="BH206" s="32"/>
      <c r="BI206" s="32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</row>
    <row r="207" spans="1:75" ht="10.199999999999999" x14ac:dyDescent="0.2">
      <c r="A207" s="30"/>
      <c r="B207" s="32"/>
      <c r="C207" s="32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6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36"/>
      <c r="BF207" s="32"/>
      <c r="BG207" s="37"/>
      <c r="BH207" s="32"/>
      <c r="BI207" s="32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</row>
    <row r="208" spans="1:75" ht="10.199999999999999" x14ac:dyDescent="0.2">
      <c r="A208" s="30"/>
      <c r="B208" s="32"/>
      <c r="C208" s="32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6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36"/>
      <c r="BF208" s="32"/>
      <c r="BG208" s="37"/>
      <c r="BH208" s="32"/>
      <c r="BI208" s="32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</row>
    <row r="209" spans="1:75" ht="10.199999999999999" x14ac:dyDescent="0.2">
      <c r="A209" s="30"/>
      <c r="B209" s="32"/>
      <c r="C209" s="32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6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36"/>
      <c r="BF209" s="32"/>
      <c r="BG209" s="37"/>
      <c r="BH209" s="32"/>
      <c r="BI209" s="32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</row>
    <row r="210" spans="1:75" ht="10.199999999999999" x14ac:dyDescent="0.2">
      <c r="A210" s="30"/>
      <c r="B210" s="32"/>
      <c r="C210" s="32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6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36"/>
      <c r="BF210" s="32"/>
      <c r="BG210" s="37"/>
      <c r="BH210" s="32"/>
      <c r="BI210" s="32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</row>
    <row r="211" spans="1:75" ht="10.199999999999999" x14ac:dyDescent="0.2">
      <c r="A211" s="30"/>
      <c r="B211" s="32"/>
      <c r="C211" s="32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6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36"/>
      <c r="BF211" s="32"/>
      <c r="BG211" s="37"/>
      <c r="BH211" s="32"/>
      <c r="BI211" s="32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</row>
    <row r="212" spans="1:75" ht="10.199999999999999" x14ac:dyDescent="0.2">
      <c r="A212" s="30"/>
      <c r="B212" s="32"/>
      <c r="C212" s="32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6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36"/>
      <c r="BF212" s="32"/>
      <c r="BG212" s="37"/>
      <c r="BH212" s="32"/>
      <c r="BI212" s="32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</row>
    <row r="213" spans="1:75" ht="10.199999999999999" x14ac:dyDescent="0.2">
      <c r="A213" s="30"/>
      <c r="B213" s="32"/>
      <c r="C213" s="32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6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36"/>
      <c r="BF213" s="32"/>
      <c r="BG213" s="37"/>
      <c r="BH213" s="32"/>
      <c r="BI213" s="32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</row>
    <row r="214" spans="1:75" ht="10.199999999999999" x14ac:dyDescent="0.2">
      <c r="A214" s="30"/>
      <c r="B214" s="32"/>
      <c r="C214" s="32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6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36"/>
      <c r="BF214" s="32"/>
      <c r="BG214" s="37"/>
      <c r="BH214" s="32"/>
      <c r="BI214" s="32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</row>
    <row r="215" spans="1:75" ht="10.199999999999999" x14ac:dyDescent="0.2">
      <c r="A215" s="30"/>
      <c r="B215" s="32"/>
      <c r="C215" s="32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6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36"/>
      <c r="BF215" s="32"/>
      <c r="BG215" s="37"/>
      <c r="BH215" s="32"/>
      <c r="BI215" s="32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</row>
    <row r="216" spans="1:75" ht="10.199999999999999" x14ac:dyDescent="0.2">
      <c r="A216" s="30"/>
      <c r="B216" s="32"/>
      <c r="C216" s="32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6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36"/>
      <c r="BF216" s="32"/>
      <c r="BG216" s="37"/>
      <c r="BH216" s="32"/>
      <c r="BI216" s="32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</row>
    <row r="217" spans="1:75" ht="10.199999999999999" x14ac:dyDescent="0.2">
      <c r="A217" s="30"/>
      <c r="B217" s="32"/>
      <c r="C217" s="32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6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36"/>
      <c r="BF217" s="32"/>
      <c r="BG217" s="37"/>
      <c r="BH217" s="32"/>
      <c r="BI217" s="32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</row>
    <row r="218" spans="1:75" ht="10.199999999999999" x14ac:dyDescent="0.2">
      <c r="A218" s="30"/>
      <c r="B218" s="32"/>
      <c r="C218" s="32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6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36"/>
      <c r="BF218" s="32"/>
      <c r="BG218" s="37"/>
      <c r="BH218" s="32"/>
      <c r="BI218" s="32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</row>
    <row r="219" spans="1:75" ht="10.199999999999999" x14ac:dyDescent="0.2">
      <c r="A219" s="30"/>
      <c r="B219" s="32"/>
      <c r="C219" s="32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6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36"/>
      <c r="BF219" s="32"/>
      <c r="BG219" s="37"/>
      <c r="BH219" s="32"/>
      <c r="BI219" s="32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</row>
    <row r="220" spans="1:75" ht="10.199999999999999" x14ac:dyDescent="0.2">
      <c r="A220" s="30"/>
      <c r="B220" s="32"/>
      <c r="C220" s="32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6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36"/>
      <c r="BF220" s="32"/>
      <c r="BG220" s="37"/>
      <c r="BH220" s="32"/>
      <c r="BI220" s="32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</row>
    <row r="221" spans="1:75" ht="10.199999999999999" x14ac:dyDescent="0.2">
      <c r="A221" s="30"/>
      <c r="B221" s="32"/>
      <c r="C221" s="32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6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36"/>
      <c r="BF221" s="32"/>
      <c r="BG221" s="37"/>
      <c r="BH221" s="32"/>
      <c r="BI221" s="32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</row>
    <row r="222" spans="1:75" ht="10.199999999999999" x14ac:dyDescent="0.2">
      <c r="A222" s="30"/>
      <c r="B222" s="32"/>
      <c r="C222" s="32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6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36"/>
      <c r="BF222" s="32"/>
      <c r="BG222" s="37"/>
      <c r="BH222" s="32"/>
      <c r="BI222" s="32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</row>
    <row r="223" spans="1:75" ht="10.199999999999999" x14ac:dyDescent="0.2">
      <c r="A223" s="30"/>
      <c r="B223" s="32"/>
      <c r="C223" s="32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6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36"/>
      <c r="BF223" s="32"/>
      <c r="BG223" s="37"/>
      <c r="BH223" s="32"/>
      <c r="BI223" s="32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</row>
    <row r="224" spans="1:75" ht="10.199999999999999" x14ac:dyDescent="0.2">
      <c r="A224" s="30"/>
      <c r="B224" s="32"/>
      <c r="C224" s="32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6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36"/>
      <c r="BF224" s="32"/>
      <c r="BG224" s="37"/>
      <c r="BH224" s="32"/>
      <c r="BI224" s="32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</row>
    <row r="225" spans="1:75" ht="10.199999999999999" x14ac:dyDescent="0.2">
      <c r="A225" s="30"/>
      <c r="B225" s="32"/>
      <c r="C225" s="32"/>
      <c r="D225" s="49"/>
      <c r="E225" s="32"/>
      <c r="F225" s="30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6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36"/>
      <c r="BF225" s="32"/>
      <c r="BG225" s="37"/>
      <c r="BH225" s="32"/>
      <c r="BI225" s="32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</row>
    <row r="226" spans="1:75" ht="10.199999999999999" x14ac:dyDescent="0.2">
      <c r="A226" s="30"/>
      <c r="B226" s="32"/>
      <c r="C226" s="32"/>
      <c r="D226" s="49"/>
      <c r="E226" s="32"/>
      <c r="F226" s="30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6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36"/>
      <c r="BF226" s="32"/>
      <c r="BG226" s="37"/>
      <c r="BH226" s="32"/>
      <c r="BI226" s="32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</row>
    <row r="227" spans="1:75" ht="10.199999999999999" x14ac:dyDescent="0.2">
      <c r="A227" s="30"/>
      <c r="B227" s="32"/>
      <c r="C227" s="32"/>
      <c r="D227" s="49"/>
      <c r="E227" s="32"/>
      <c r="F227" s="30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6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36"/>
      <c r="BF227" s="32"/>
      <c r="BG227" s="37"/>
      <c r="BH227" s="32"/>
      <c r="BI227" s="32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</row>
    <row r="228" spans="1:75" ht="10.199999999999999" x14ac:dyDescent="0.2">
      <c r="A228" s="30"/>
      <c r="B228" s="32"/>
      <c r="C228" s="32"/>
      <c r="D228" s="49"/>
      <c r="E228" s="32"/>
      <c r="F228" s="30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6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36"/>
      <c r="BF228" s="32"/>
      <c r="BG228" s="37"/>
      <c r="BH228" s="32"/>
      <c r="BI228" s="32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</row>
    <row r="229" spans="1:75" ht="10.199999999999999" x14ac:dyDescent="0.2">
      <c r="A229" s="30"/>
      <c r="B229" s="32"/>
      <c r="C229" s="32"/>
      <c r="D229" s="49"/>
      <c r="E229" s="32"/>
      <c r="F229" s="30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6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36"/>
      <c r="BF229" s="32"/>
      <c r="BG229" s="37"/>
      <c r="BH229" s="32"/>
      <c r="BI229" s="32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</row>
    <row r="230" spans="1:75" ht="10.199999999999999" x14ac:dyDescent="0.2">
      <c r="A230" s="30"/>
      <c r="B230" s="32"/>
      <c r="C230" s="32"/>
      <c r="D230" s="49"/>
      <c r="E230" s="32"/>
      <c r="F230" s="30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6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36"/>
      <c r="BF230" s="32"/>
      <c r="BG230" s="37"/>
      <c r="BH230" s="32"/>
      <c r="BI230" s="32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</row>
    <row r="231" spans="1:75" ht="10.199999999999999" x14ac:dyDescent="0.2">
      <c r="A231" s="30"/>
      <c r="B231" s="32"/>
      <c r="C231" s="32"/>
      <c r="D231" s="49"/>
      <c r="E231" s="32"/>
      <c r="F231" s="30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6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36"/>
      <c r="BF231" s="32"/>
      <c r="BG231" s="37"/>
      <c r="BH231" s="32"/>
      <c r="BI231" s="32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</row>
    <row r="232" spans="1:75" ht="10.199999999999999" x14ac:dyDescent="0.2">
      <c r="A232" s="30"/>
      <c r="B232" s="32"/>
      <c r="C232" s="32"/>
      <c r="D232" s="49"/>
      <c r="E232" s="32"/>
      <c r="F232" s="30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6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36"/>
      <c r="BF232" s="32"/>
      <c r="BG232" s="37"/>
      <c r="BH232" s="32"/>
      <c r="BI232" s="32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</row>
    <row r="233" spans="1:75" ht="10.199999999999999" x14ac:dyDescent="0.2">
      <c r="A233" s="30"/>
      <c r="B233" s="32"/>
      <c r="C233" s="32"/>
      <c r="D233" s="49"/>
      <c r="E233" s="32"/>
      <c r="F233" s="30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6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36"/>
      <c r="BF233" s="32"/>
      <c r="BG233" s="37"/>
      <c r="BH233" s="32"/>
      <c r="BI233" s="32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</row>
    <row r="234" spans="1:75" ht="10.199999999999999" x14ac:dyDescent="0.2">
      <c r="A234" s="30"/>
      <c r="B234" s="32"/>
      <c r="C234" s="32"/>
      <c r="D234" s="49"/>
      <c r="E234" s="32"/>
      <c r="F234" s="30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6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36"/>
      <c r="BF234" s="32"/>
      <c r="BG234" s="37"/>
      <c r="BH234" s="32"/>
      <c r="BI234" s="32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</row>
    <row r="235" spans="1:75" ht="10.199999999999999" x14ac:dyDescent="0.2">
      <c r="A235" s="30"/>
      <c r="B235" s="32"/>
      <c r="C235" s="32"/>
      <c r="D235" s="49"/>
      <c r="E235" s="32"/>
      <c r="F235" s="30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6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36"/>
      <c r="BF235" s="32"/>
      <c r="BG235" s="37"/>
      <c r="BH235" s="32"/>
      <c r="BI235" s="32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</row>
    <row r="236" spans="1:75" ht="10.199999999999999" x14ac:dyDescent="0.2">
      <c r="A236" s="30"/>
      <c r="B236" s="32"/>
      <c r="C236" s="32"/>
      <c r="D236" s="49"/>
      <c r="E236" s="32"/>
      <c r="F236" s="30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6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36"/>
      <c r="BF236" s="32"/>
      <c r="BG236" s="37"/>
      <c r="BH236" s="32"/>
      <c r="BI236" s="32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</row>
    <row r="237" spans="1:75" ht="10.199999999999999" x14ac:dyDescent="0.2">
      <c r="A237" s="30"/>
      <c r="B237" s="32"/>
      <c r="C237" s="32"/>
      <c r="D237" s="49"/>
      <c r="E237" s="32"/>
      <c r="F237" s="30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6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36"/>
      <c r="BF237" s="32"/>
      <c r="BG237" s="37"/>
      <c r="BH237" s="32"/>
      <c r="BI237" s="32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</row>
    <row r="238" spans="1:75" ht="10.199999999999999" x14ac:dyDescent="0.2">
      <c r="A238" s="30"/>
      <c r="B238" s="32"/>
      <c r="C238" s="32"/>
      <c r="D238" s="49"/>
      <c r="E238" s="32"/>
      <c r="F238" s="30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6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36"/>
      <c r="BF238" s="32"/>
      <c r="BG238" s="37"/>
      <c r="BH238" s="32"/>
      <c r="BI238" s="32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</row>
    <row r="239" spans="1:75" ht="10.199999999999999" x14ac:dyDescent="0.2">
      <c r="A239" s="30"/>
      <c r="B239" s="32"/>
      <c r="C239" s="32"/>
      <c r="D239" s="49"/>
      <c r="E239" s="32"/>
      <c r="F239" s="30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6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36"/>
      <c r="BF239" s="32"/>
      <c r="BG239" s="37"/>
      <c r="BH239" s="32"/>
      <c r="BI239" s="32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</row>
    <row r="240" spans="1:75" ht="10.199999999999999" x14ac:dyDescent="0.2">
      <c r="A240" s="30"/>
      <c r="B240" s="32"/>
      <c r="C240" s="32"/>
      <c r="D240" s="49"/>
      <c r="E240" s="32"/>
      <c r="F240" s="30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6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36"/>
      <c r="BF240" s="32"/>
      <c r="BG240" s="37"/>
      <c r="BH240" s="32"/>
      <c r="BI240" s="32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</row>
    <row r="241" spans="1:75" ht="10.199999999999999" x14ac:dyDescent="0.2">
      <c r="A241" s="30"/>
      <c r="B241" s="32"/>
      <c r="C241" s="32"/>
      <c r="D241" s="49"/>
      <c r="E241" s="32"/>
      <c r="F241" s="30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6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36"/>
      <c r="BF241" s="32"/>
      <c r="BG241" s="37"/>
      <c r="BH241" s="32"/>
      <c r="BI241" s="32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</row>
    <row r="242" spans="1:75" ht="10.199999999999999" x14ac:dyDescent="0.2">
      <c r="A242" s="30"/>
      <c r="B242" s="32"/>
      <c r="C242" s="32"/>
      <c r="D242" s="49"/>
      <c r="E242" s="32"/>
      <c r="F242" s="30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6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36"/>
      <c r="BF242" s="32"/>
      <c r="BG242" s="37"/>
      <c r="BH242" s="32"/>
      <c r="BI242" s="32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</row>
    <row r="243" spans="1:75" ht="10.199999999999999" x14ac:dyDescent="0.2">
      <c r="A243" s="30"/>
      <c r="B243" s="32"/>
      <c r="C243" s="32"/>
      <c r="D243" s="49"/>
      <c r="E243" s="32"/>
      <c r="F243" s="30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6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36"/>
      <c r="BF243" s="32"/>
      <c r="BG243" s="37"/>
      <c r="BH243" s="32"/>
      <c r="BI243" s="32"/>
    </row>
    <row r="244" spans="1:75" ht="10.199999999999999" x14ac:dyDescent="0.2">
      <c r="A244" s="30"/>
      <c r="B244" s="32"/>
      <c r="C244" s="32"/>
      <c r="D244" s="49"/>
      <c r="E244" s="32"/>
      <c r="F244" s="30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6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36"/>
      <c r="BF244" s="32"/>
      <c r="BG244" s="37"/>
      <c r="BH244" s="32"/>
      <c r="BI244" s="32"/>
    </row>
    <row r="245" spans="1:75" ht="10.199999999999999" x14ac:dyDescent="0.2">
      <c r="A245" s="30"/>
      <c r="B245" s="32"/>
      <c r="C245" s="32"/>
      <c r="D245" s="49"/>
      <c r="E245" s="32"/>
      <c r="F245" s="30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6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36"/>
      <c r="BF245" s="32"/>
      <c r="BG245" s="37"/>
      <c r="BH245" s="32"/>
      <c r="BI245" s="32"/>
    </row>
    <row r="246" spans="1:75" ht="10.199999999999999" x14ac:dyDescent="0.2">
      <c r="A246" s="30"/>
      <c r="B246" s="32"/>
      <c r="C246" s="32"/>
      <c r="D246" s="49"/>
      <c r="E246" s="32"/>
      <c r="F246" s="30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6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36"/>
      <c r="BF246" s="32"/>
      <c r="BG246" s="37"/>
      <c r="BH246" s="32"/>
      <c r="BI246" s="32"/>
    </row>
    <row r="247" spans="1:75" ht="10.199999999999999" x14ac:dyDescent="0.2">
      <c r="A247" s="30"/>
      <c r="B247" s="32"/>
      <c r="C247" s="32"/>
      <c r="D247" s="49"/>
      <c r="E247" s="32"/>
      <c r="F247" s="30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6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36"/>
      <c r="BF247" s="32"/>
      <c r="BG247" s="37"/>
      <c r="BH247" s="32"/>
      <c r="BI247" s="32"/>
    </row>
    <row r="248" spans="1:75" ht="10.199999999999999" x14ac:dyDescent="0.2">
      <c r="A248" s="30"/>
      <c r="B248" s="32"/>
      <c r="C248" s="32"/>
      <c r="D248" s="49"/>
      <c r="E248" s="32"/>
      <c r="F248" s="30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6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36"/>
      <c r="BF248" s="32"/>
      <c r="BG248" s="37"/>
      <c r="BH248" s="32"/>
      <c r="BI248" s="32"/>
    </row>
    <row r="249" spans="1:75" ht="10.199999999999999" x14ac:dyDescent="0.2">
      <c r="A249" s="30"/>
      <c r="B249" s="32"/>
      <c r="C249" s="32"/>
      <c r="D249" s="49"/>
      <c r="E249" s="32"/>
      <c r="F249" s="30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6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36"/>
      <c r="BF249" s="32"/>
      <c r="BG249" s="37"/>
      <c r="BH249" s="32"/>
      <c r="BI249" s="32"/>
    </row>
    <row r="250" spans="1:75" ht="10.199999999999999" x14ac:dyDescent="0.2">
      <c r="A250" s="30"/>
      <c r="B250" s="32"/>
      <c r="C250" s="32"/>
      <c r="D250" s="49"/>
      <c r="E250" s="32"/>
      <c r="F250" s="30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6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36"/>
      <c r="BF250" s="32"/>
      <c r="BG250" s="37"/>
      <c r="BH250" s="32"/>
      <c r="BI250" s="32"/>
    </row>
    <row r="251" spans="1:75" ht="10.199999999999999" x14ac:dyDescent="0.2">
      <c r="A251" s="30"/>
      <c r="B251" s="32"/>
      <c r="C251" s="32"/>
      <c r="D251" s="49"/>
      <c r="E251" s="32"/>
      <c r="F251" s="30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6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36"/>
      <c r="BF251" s="32"/>
      <c r="BG251" s="37"/>
      <c r="BH251" s="32"/>
      <c r="BI251" s="32"/>
    </row>
    <row r="252" spans="1:75" ht="10.199999999999999" x14ac:dyDescent="0.2">
      <c r="A252" s="30"/>
      <c r="B252" s="32"/>
      <c r="C252" s="32"/>
      <c r="D252" s="49"/>
      <c r="E252" s="32"/>
      <c r="F252" s="30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6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36"/>
      <c r="BF252" s="32"/>
      <c r="BG252" s="37"/>
      <c r="BH252" s="32"/>
      <c r="BI252" s="32"/>
    </row>
    <row r="253" spans="1:75" ht="10.199999999999999" x14ac:dyDescent="0.2">
      <c r="A253" s="30"/>
      <c r="B253" s="32"/>
      <c r="C253" s="32"/>
      <c r="D253" s="49"/>
      <c r="E253" s="32"/>
      <c r="F253" s="30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6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36"/>
      <c r="BF253" s="32"/>
      <c r="BG253" s="37"/>
      <c r="BH253" s="32"/>
      <c r="BI253" s="32"/>
    </row>
    <row r="254" spans="1:75" ht="10.199999999999999" x14ac:dyDescent="0.2">
      <c r="A254" s="30"/>
      <c r="B254" s="32"/>
      <c r="C254" s="32"/>
      <c r="D254" s="49"/>
      <c r="E254" s="32"/>
      <c r="F254" s="30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6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36"/>
      <c r="BF254" s="32"/>
      <c r="BG254" s="37"/>
      <c r="BH254" s="32"/>
      <c r="BI254" s="32"/>
    </row>
    <row r="255" spans="1:75" ht="10.199999999999999" x14ac:dyDescent="0.2">
      <c r="A255" s="30"/>
      <c r="B255" s="32"/>
      <c r="C255" s="32"/>
      <c r="D255" s="49"/>
      <c r="E255" s="32"/>
      <c r="F255" s="30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36"/>
      <c r="BF255" s="32"/>
      <c r="BG255" s="37"/>
      <c r="BH255" s="32"/>
      <c r="BI255" s="32"/>
    </row>
    <row r="256" spans="1:75" ht="10.199999999999999" x14ac:dyDescent="0.2">
      <c r="A256" s="30"/>
      <c r="B256" s="32"/>
      <c r="C256" s="32"/>
      <c r="D256" s="49"/>
      <c r="E256" s="32"/>
      <c r="F256" s="30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36"/>
      <c r="BF256" s="32"/>
      <c r="BG256" s="37"/>
      <c r="BH256" s="32"/>
      <c r="BI256" s="32"/>
    </row>
    <row r="257" spans="1:61" ht="10.199999999999999" x14ac:dyDescent="0.2">
      <c r="A257" s="30"/>
      <c r="B257" s="32"/>
      <c r="C257" s="32"/>
      <c r="D257" s="49"/>
      <c r="E257" s="32"/>
      <c r="F257" s="30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36"/>
      <c r="BF257" s="32"/>
      <c r="BG257" s="37"/>
      <c r="BH257" s="32"/>
      <c r="BI257" s="32"/>
    </row>
    <row r="258" spans="1:61" ht="10.199999999999999" x14ac:dyDescent="0.2">
      <c r="A258" s="30"/>
      <c r="B258" s="32"/>
      <c r="C258" s="32"/>
      <c r="D258" s="49"/>
      <c r="E258" s="32"/>
      <c r="F258" s="30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36"/>
      <c r="BF258" s="32"/>
      <c r="BG258" s="37"/>
      <c r="BH258" s="32"/>
      <c r="BI258" s="32"/>
    </row>
    <row r="259" spans="1:61" ht="10.199999999999999" x14ac:dyDescent="0.2">
      <c r="A259" s="30"/>
      <c r="B259" s="32"/>
      <c r="C259" s="32"/>
      <c r="D259" s="49"/>
      <c r="E259" s="32"/>
      <c r="F259" s="30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36"/>
      <c r="BF259" s="32"/>
      <c r="BG259" s="37"/>
      <c r="BH259" s="32"/>
      <c r="BI259" s="32"/>
    </row>
    <row r="260" spans="1:61" ht="10.199999999999999" x14ac:dyDescent="0.2">
      <c r="A260" s="30"/>
      <c r="B260" s="32"/>
      <c r="C260" s="32"/>
      <c r="D260" s="49"/>
      <c r="E260" s="32"/>
      <c r="F260" s="30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36"/>
      <c r="BF260" s="32"/>
      <c r="BG260" s="37"/>
      <c r="BH260" s="32"/>
      <c r="BI260" s="32"/>
    </row>
    <row r="261" spans="1:61" ht="10.199999999999999" x14ac:dyDescent="0.2">
      <c r="A261" s="30"/>
      <c r="B261" s="32"/>
      <c r="C261" s="32"/>
      <c r="D261" s="49"/>
      <c r="E261" s="32"/>
      <c r="F261" s="30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36"/>
      <c r="BF261" s="32"/>
      <c r="BG261" s="37"/>
      <c r="BH261" s="32"/>
      <c r="BI261" s="32"/>
    </row>
    <row r="262" spans="1:61" ht="10.199999999999999" x14ac:dyDescent="0.2">
      <c r="A262" s="30"/>
      <c r="B262" s="32"/>
      <c r="C262" s="32"/>
      <c r="D262" s="49"/>
      <c r="E262" s="32"/>
      <c r="F262" s="30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36"/>
      <c r="BF262" s="32"/>
      <c r="BG262" s="37"/>
      <c r="BH262" s="32"/>
      <c r="BI262" s="32"/>
    </row>
    <row r="263" spans="1:61" ht="10.199999999999999" x14ac:dyDescent="0.2">
      <c r="A263" s="30"/>
      <c r="B263" s="32"/>
      <c r="C263" s="32"/>
      <c r="D263" s="49"/>
      <c r="E263" s="32"/>
      <c r="F263" s="30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36"/>
      <c r="BF263" s="32"/>
      <c r="BG263" s="37"/>
      <c r="BH263" s="32"/>
      <c r="BI263" s="32"/>
    </row>
    <row r="264" spans="1:61" ht="10.199999999999999" x14ac:dyDescent="0.2">
      <c r="A264" s="30"/>
      <c r="B264" s="32"/>
      <c r="C264" s="32"/>
      <c r="D264" s="49"/>
      <c r="E264" s="32"/>
      <c r="F264" s="30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36"/>
      <c r="BF264" s="32"/>
      <c r="BG264" s="37"/>
      <c r="BH264" s="32"/>
      <c r="BI264" s="32"/>
    </row>
    <row r="265" spans="1:61" ht="10.199999999999999" x14ac:dyDescent="0.2">
      <c r="A265" s="30"/>
      <c r="B265" s="32"/>
      <c r="C265" s="32"/>
      <c r="D265" s="49"/>
      <c r="E265" s="32"/>
      <c r="F265" s="30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36"/>
      <c r="BF265" s="32"/>
      <c r="BG265" s="37"/>
      <c r="BH265" s="32"/>
      <c r="BI265" s="32"/>
    </row>
    <row r="266" spans="1:61" ht="10.199999999999999" x14ac:dyDescent="0.2">
      <c r="A266" s="30"/>
      <c r="B266" s="32"/>
      <c r="C266" s="32"/>
      <c r="D266" s="49"/>
      <c r="E266" s="32"/>
      <c r="F266" s="30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36"/>
      <c r="BF266" s="32"/>
      <c r="BG266" s="37"/>
      <c r="BH266" s="32"/>
      <c r="BI266" s="32"/>
    </row>
    <row r="267" spans="1:61" ht="10.199999999999999" x14ac:dyDescent="0.2">
      <c r="A267" s="30"/>
      <c r="B267" s="32"/>
      <c r="C267" s="32"/>
      <c r="D267" s="49"/>
      <c r="E267" s="32"/>
      <c r="F267" s="30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36"/>
      <c r="BF267" s="32"/>
      <c r="BG267" s="37"/>
      <c r="BH267" s="32"/>
      <c r="BI267" s="32"/>
    </row>
    <row r="268" spans="1:61" ht="10.199999999999999" x14ac:dyDescent="0.2">
      <c r="A268" s="30"/>
      <c r="B268" s="32"/>
      <c r="C268" s="32"/>
      <c r="D268" s="49"/>
      <c r="E268" s="32"/>
      <c r="F268" s="30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36"/>
      <c r="BF268" s="32"/>
      <c r="BG268" s="37"/>
      <c r="BH268" s="32"/>
      <c r="BI268" s="32"/>
    </row>
    <row r="269" spans="1:61" ht="10.199999999999999" x14ac:dyDescent="0.2">
      <c r="A269" s="30"/>
      <c r="B269" s="32"/>
      <c r="C269" s="32"/>
      <c r="D269" s="49"/>
      <c r="E269" s="32"/>
      <c r="F269" s="30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36"/>
      <c r="BF269" s="32"/>
      <c r="BG269" s="37"/>
      <c r="BH269" s="32"/>
      <c r="BI269" s="32"/>
    </row>
    <row r="270" spans="1:61" ht="10.199999999999999" x14ac:dyDescent="0.2">
      <c r="A270" s="30"/>
      <c r="B270" s="32"/>
      <c r="C270" s="32"/>
      <c r="D270" s="49"/>
      <c r="E270" s="32"/>
      <c r="F270" s="30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36"/>
      <c r="BF270" s="32"/>
      <c r="BG270" s="37"/>
      <c r="BH270" s="32"/>
      <c r="BI270" s="32"/>
    </row>
    <row r="271" spans="1:61" ht="10.199999999999999" x14ac:dyDescent="0.2">
      <c r="A271" s="30"/>
      <c r="B271" s="32"/>
      <c r="C271" s="32"/>
      <c r="D271" s="49"/>
      <c r="E271" s="32"/>
      <c r="F271" s="30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36"/>
      <c r="BF271" s="32"/>
      <c r="BG271" s="37"/>
      <c r="BH271" s="32"/>
      <c r="BI271" s="32"/>
    </row>
    <row r="272" spans="1:61" ht="10.199999999999999" x14ac:dyDescent="0.2">
      <c r="A272" s="30"/>
      <c r="B272" s="32"/>
      <c r="C272" s="32"/>
      <c r="D272" s="49"/>
      <c r="E272" s="32"/>
      <c r="F272" s="30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36"/>
      <c r="BF272" s="32"/>
      <c r="BG272" s="37"/>
      <c r="BH272" s="32"/>
      <c r="BI272" s="32"/>
    </row>
    <row r="273" spans="1:61" ht="10.199999999999999" x14ac:dyDescent="0.2">
      <c r="A273" s="30"/>
      <c r="B273" s="32"/>
      <c r="C273" s="32"/>
      <c r="D273" s="49"/>
      <c r="E273" s="32"/>
      <c r="F273" s="30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36"/>
      <c r="BF273" s="32"/>
      <c r="BG273" s="37"/>
      <c r="BH273" s="32"/>
      <c r="BI273" s="32"/>
    </row>
    <row r="274" spans="1:61" ht="10.199999999999999" x14ac:dyDescent="0.2">
      <c r="A274" s="30"/>
      <c r="B274" s="32"/>
      <c r="C274" s="32"/>
      <c r="D274" s="49"/>
      <c r="E274" s="32"/>
      <c r="F274" s="30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36"/>
      <c r="BF274" s="32"/>
      <c r="BG274" s="37"/>
      <c r="BH274" s="32"/>
      <c r="BI274" s="32"/>
    </row>
    <row r="275" spans="1:61" ht="10.199999999999999" x14ac:dyDescent="0.2">
      <c r="A275" s="30"/>
      <c r="B275" s="32"/>
      <c r="C275" s="32"/>
      <c r="D275" s="49"/>
      <c r="E275" s="32"/>
      <c r="F275" s="30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36"/>
      <c r="BF275" s="32"/>
      <c r="BG275" s="37"/>
      <c r="BH275" s="32"/>
      <c r="BI275" s="32"/>
    </row>
    <row r="276" spans="1:61" ht="10.199999999999999" x14ac:dyDescent="0.2">
      <c r="A276" s="30"/>
      <c r="B276" s="32"/>
      <c r="C276" s="32"/>
      <c r="D276" s="49"/>
      <c r="E276" s="32"/>
      <c r="F276" s="30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36"/>
      <c r="BF276" s="32"/>
      <c r="BG276" s="37"/>
      <c r="BH276" s="32"/>
      <c r="BI276" s="32"/>
    </row>
    <row r="277" spans="1:61" ht="10.199999999999999" x14ac:dyDescent="0.2">
      <c r="A277" s="30"/>
      <c r="B277" s="32"/>
      <c r="C277" s="32"/>
      <c r="D277" s="49"/>
      <c r="E277" s="32"/>
      <c r="F277" s="30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36"/>
      <c r="BF277" s="32"/>
      <c r="BG277" s="37"/>
      <c r="BH277" s="32"/>
      <c r="BI277" s="32"/>
    </row>
    <row r="278" spans="1:61" ht="10.199999999999999" x14ac:dyDescent="0.2">
      <c r="A278" s="30"/>
      <c r="B278" s="32"/>
      <c r="C278" s="32"/>
      <c r="D278" s="49"/>
      <c r="E278" s="32"/>
      <c r="F278" s="30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36"/>
      <c r="BF278" s="32"/>
      <c r="BG278" s="37"/>
      <c r="BH278" s="32"/>
      <c r="BI278" s="32"/>
    </row>
    <row r="279" spans="1:61" ht="10.199999999999999" x14ac:dyDescent="0.2">
      <c r="A279" s="30"/>
      <c r="B279" s="32"/>
      <c r="C279" s="32"/>
      <c r="D279" s="49"/>
      <c r="E279" s="32"/>
      <c r="F279" s="30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6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36"/>
      <c r="BF279" s="32"/>
      <c r="BG279" s="37"/>
      <c r="BH279" s="32"/>
      <c r="BI279" s="32"/>
    </row>
    <row r="280" spans="1:61" ht="10.199999999999999" x14ac:dyDescent="0.2">
      <c r="A280" s="30"/>
      <c r="B280" s="32"/>
      <c r="C280" s="32"/>
      <c r="D280" s="49"/>
      <c r="E280" s="32"/>
      <c r="F280" s="30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6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36"/>
      <c r="BF280" s="32"/>
      <c r="BG280" s="37"/>
      <c r="BH280" s="32"/>
      <c r="BI280" s="32"/>
    </row>
    <row r="281" spans="1:61" ht="10.199999999999999" x14ac:dyDescent="0.2">
      <c r="A281" s="30"/>
      <c r="B281" s="32"/>
      <c r="C281" s="32"/>
      <c r="D281" s="49"/>
      <c r="E281" s="32"/>
      <c r="F281" s="30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36"/>
      <c r="BF281" s="32"/>
      <c r="BG281" s="37"/>
      <c r="BH281" s="32"/>
      <c r="BI281" s="32"/>
    </row>
    <row r="282" spans="1:61" ht="10.199999999999999" x14ac:dyDescent="0.2">
      <c r="A282" s="30"/>
      <c r="B282" s="32"/>
      <c r="C282" s="32"/>
      <c r="D282" s="49"/>
      <c r="E282" s="32"/>
      <c r="F282" s="30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6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36"/>
      <c r="BF282" s="32"/>
      <c r="BG282" s="37"/>
      <c r="BH282" s="32"/>
      <c r="BI282" s="32"/>
    </row>
    <row r="283" spans="1:61" ht="10.199999999999999" x14ac:dyDescent="0.2">
      <c r="A283" s="30"/>
      <c r="B283" s="32"/>
      <c r="C283" s="32"/>
      <c r="D283" s="49"/>
      <c r="E283" s="32"/>
      <c r="F283" s="30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6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36"/>
      <c r="BF283" s="32"/>
      <c r="BG283" s="37"/>
      <c r="BH283" s="32"/>
      <c r="BI283" s="32"/>
    </row>
    <row r="284" spans="1:61" ht="10.199999999999999" x14ac:dyDescent="0.2">
      <c r="A284" s="30"/>
      <c r="B284" s="32"/>
      <c r="C284" s="32"/>
      <c r="D284" s="49"/>
      <c r="E284" s="32"/>
      <c r="F284" s="30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6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36"/>
      <c r="BF284" s="32"/>
      <c r="BG284" s="37"/>
      <c r="BH284" s="32"/>
      <c r="BI284" s="32"/>
    </row>
    <row r="285" spans="1:61" ht="10.199999999999999" x14ac:dyDescent="0.2">
      <c r="A285" s="30"/>
      <c r="B285" s="32"/>
      <c r="C285" s="32"/>
      <c r="D285" s="49"/>
      <c r="E285" s="32"/>
      <c r="F285" s="30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6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36"/>
      <c r="BF285" s="32"/>
      <c r="BG285" s="37"/>
      <c r="BH285" s="32"/>
      <c r="BI285" s="32"/>
    </row>
    <row r="286" spans="1:61" ht="10.199999999999999" x14ac:dyDescent="0.2">
      <c r="A286" s="30"/>
      <c r="B286" s="32"/>
      <c r="C286" s="32"/>
      <c r="D286" s="49"/>
      <c r="E286" s="32"/>
      <c r="F286" s="30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6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36"/>
      <c r="BF286" s="32"/>
      <c r="BG286" s="37"/>
      <c r="BH286" s="32"/>
      <c r="BI286" s="32"/>
    </row>
    <row r="287" spans="1:61" ht="10.199999999999999" x14ac:dyDescent="0.2">
      <c r="A287" s="30"/>
      <c r="B287" s="32"/>
      <c r="C287" s="32"/>
      <c r="D287" s="49"/>
      <c r="E287" s="32"/>
      <c r="F287" s="30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6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36"/>
      <c r="BF287" s="32"/>
      <c r="BG287" s="37"/>
      <c r="BH287" s="32"/>
      <c r="BI287" s="32"/>
    </row>
    <row r="288" spans="1:61" ht="10.199999999999999" x14ac:dyDescent="0.2">
      <c r="A288" s="30"/>
      <c r="B288" s="32"/>
      <c r="C288" s="32"/>
      <c r="D288" s="49"/>
      <c r="E288" s="32"/>
      <c r="F288" s="30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6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36"/>
      <c r="BF288" s="32"/>
      <c r="BG288" s="37"/>
      <c r="BH288" s="32"/>
      <c r="BI288" s="32"/>
    </row>
    <row r="289" spans="1:61" ht="10.199999999999999" x14ac:dyDescent="0.2">
      <c r="A289" s="30"/>
      <c r="B289" s="32"/>
      <c r="C289" s="32"/>
      <c r="D289" s="49"/>
      <c r="E289" s="32"/>
      <c r="F289" s="30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6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36"/>
      <c r="BF289" s="32"/>
      <c r="BG289" s="37"/>
      <c r="BH289" s="32"/>
      <c r="BI289" s="32"/>
    </row>
    <row r="290" spans="1:61" ht="10.199999999999999" x14ac:dyDescent="0.2">
      <c r="A290" s="30"/>
      <c r="B290" s="32"/>
      <c r="C290" s="32"/>
      <c r="D290" s="49"/>
      <c r="E290" s="32"/>
      <c r="F290" s="30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6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36"/>
      <c r="BF290" s="32"/>
      <c r="BG290" s="37"/>
      <c r="BH290" s="32"/>
      <c r="BI290" s="32"/>
    </row>
    <row r="291" spans="1:61" ht="10.199999999999999" x14ac:dyDescent="0.2">
      <c r="A291" s="30"/>
      <c r="B291" s="32"/>
      <c r="C291" s="32"/>
      <c r="D291" s="49"/>
      <c r="E291" s="32"/>
      <c r="F291" s="30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6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36"/>
      <c r="BF291" s="32"/>
      <c r="BG291" s="37"/>
      <c r="BH291" s="32"/>
      <c r="BI291" s="32"/>
    </row>
    <row r="292" spans="1:61" ht="10.199999999999999" x14ac:dyDescent="0.2">
      <c r="A292" s="30"/>
      <c r="B292" s="32"/>
      <c r="C292" s="32"/>
      <c r="D292" s="49"/>
      <c r="E292" s="32"/>
      <c r="F292" s="30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6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36"/>
      <c r="BF292" s="32"/>
      <c r="BG292" s="37"/>
      <c r="BH292" s="32"/>
      <c r="BI292" s="32"/>
    </row>
    <row r="293" spans="1:61" ht="10.199999999999999" x14ac:dyDescent="0.2">
      <c r="A293" s="30"/>
      <c r="B293" s="32"/>
      <c r="C293" s="32"/>
      <c r="D293" s="49"/>
      <c r="E293" s="32"/>
      <c r="F293" s="30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6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36"/>
      <c r="BF293" s="32"/>
      <c r="BG293" s="37"/>
      <c r="BH293" s="32"/>
      <c r="BI293" s="32"/>
    </row>
    <row r="294" spans="1:61" ht="10.199999999999999" x14ac:dyDescent="0.2">
      <c r="A294" s="30"/>
      <c r="B294" s="32"/>
      <c r="C294" s="32"/>
      <c r="D294" s="49"/>
      <c r="E294" s="32"/>
      <c r="F294" s="30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6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36"/>
      <c r="BF294" s="32"/>
      <c r="BG294" s="37"/>
      <c r="BH294" s="32"/>
      <c r="BI294" s="32"/>
    </row>
    <row r="295" spans="1:61" ht="10.199999999999999" x14ac:dyDescent="0.2">
      <c r="A295" s="30"/>
      <c r="B295" s="32"/>
      <c r="C295" s="32"/>
      <c r="D295" s="49"/>
      <c r="E295" s="32"/>
      <c r="F295" s="30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6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36"/>
      <c r="BF295" s="32"/>
      <c r="BG295" s="37"/>
      <c r="BH295" s="32"/>
      <c r="BI295" s="32"/>
    </row>
    <row r="296" spans="1:61" ht="10.199999999999999" x14ac:dyDescent="0.2">
      <c r="A296" s="30"/>
      <c r="B296" s="32"/>
      <c r="C296" s="32"/>
      <c r="D296" s="49"/>
      <c r="E296" s="32"/>
      <c r="F296" s="30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6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36"/>
      <c r="BF296" s="32"/>
      <c r="BG296" s="37"/>
      <c r="BH296" s="32"/>
      <c r="BI296" s="32"/>
    </row>
    <row r="297" spans="1:61" ht="10.199999999999999" x14ac:dyDescent="0.2">
      <c r="A297" s="30"/>
      <c r="B297" s="32"/>
      <c r="C297" s="32"/>
      <c r="D297" s="49"/>
      <c r="E297" s="32"/>
      <c r="F297" s="30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6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36"/>
      <c r="BF297" s="32"/>
      <c r="BG297" s="37"/>
      <c r="BH297" s="32"/>
      <c r="BI297" s="32"/>
    </row>
    <row r="298" spans="1:61" ht="10.199999999999999" x14ac:dyDescent="0.2">
      <c r="A298" s="30"/>
      <c r="B298" s="32"/>
      <c r="C298" s="32"/>
      <c r="D298" s="49"/>
      <c r="E298" s="32"/>
      <c r="F298" s="30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6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36"/>
      <c r="BF298" s="32"/>
      <c r="BG298" s="37"/>
      <c r="BH298" s="32"/>
      <c r="BI298" s="32"/>
    </row>
    <row r="299" spans="1:61" ht="10.199999999999999" x14ac:dyDescent="0.2">
      <c r="A299" s="30"/>
      <c r="B299" s="32"/>
      <c r="C299" s="32"/>
      <c r="D299" s="49"/>
      <c r="E299" s="32"/>
      <c r="F299" s="30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6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36"/>
      <c r="BF299" s="32"/>
      <c r="BG299" s="37"/>
      <c r="BH299" s="32"/>
      <c r="BI299" s="32"/>
    </row>
    <row r="300" spans="1:61" ht="10.199999999999999" x14ac:dyDescent="0.2">
      <c r="A300" s="30"/>
      <c r="B300" s="32"/>
      <c r="C300" s="32"/>
      <c r="D300" s="49"/>
      <c r="E300" s="32"/>
      <c r="F300" s="30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6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36"/>
      <c r="BF300" s="32"/>
      <c r="BG300" s="37"/>
      <c r="BH300" s="32"/>
      <c r="BI300" s="32"/>
    </row>
    <row r="301" spans="1:61" ht="10.199999999999999" x14ac:dyDescent="0.2">
      <c r="A301" s="30"/>
      <c r="B301" s="32"/>
      <c r="C301" s="32"/>
      <c r="D301" s="49"/>
      <c r="E301" s="32"/>
      <c r="F301" s="30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6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36"/>
      <c r="BF301" s="32"/>
      <c r="BG301" s="37"/>
      <c r="BH301" s="32"/>
      <c r="BI301" s="32"/>
    </row>
    <row r="302" spans="1:61" ht="10.199999999999999" x14ac:dyDescent="0.2">
      <c r="A302" s="30"/>
      <c r="B302" s="32"/>
      <c r="C302" s="32"/>
      <c r="D302" s="49"/>
      <c r="E302" s="32"/>
      <c r="F302" s="30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6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36"/>
      <c r="BF302" s="32"/>
      <c r="BG302" s="37"/>
      <c r="BH302" s="32"/>
      <c r="BI302" s="32"/>
    </row>
    <row r="303" spans="1:61" ht="10.199999999999999" x14ac:dyDescent="0.2">
      <c r="A303" s="30"/>
      <c r="B303" s="32"/>
      <c r="C303" s="32"/>
      <c r="D303" s="49"/>
      <c r="E303" s="32"/>
      <c r="F303" s="30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6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36"/>
      <c r="BF303" s="32"/>
      <c r="BG303" s="37"/>
      <c r="BH303" s="32"/>
      <c r="BI303" s="32"/>
    </row>
    <row r="304" spans="1:61" ht="10.199999999999999" x14ac:dyDescent="0.2">
      <c r="A304" s="30"/>
      <c r="B304" s="32"/>
      <c r="C304" s="32"/>
      <c r="D304" s="49"/>
      <c r="E304" s="32"/>
      <c r="F304" s="30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6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36"/>
      <c r="BF304" s="32"/>
      <c r="BG304" s="37"/>
      <c r="BH304" s="32"/>
      <c r="BI304" s="32"/>
    </row>
    <row r="305" spans="1:61" ht="10.199999999999999" x14ac:dyDescent="0.2">
      <c r="A305" s="30"/>
      <c r="B305" s="32"/>
      <c r="C305" s="32"/>
      <c r="D305" s="49"/>
      <c r="E305" s="32"/>
      <c r="F305" s="30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6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36"/>
      <c r="BF305" s="32"/>
      <c r="BG305" s="37"/>
      <c r="BH305" s="32"/>
      <c r="BI305" s="32"/>
    </row>
    <row r="306" spans="1:61" ht="10.199999999999999" x14ac:dyDescent="0.2">
      <c r="A306" s="30"/>
      <c r="B306" s="32"/>
      <c r="C306" s="32"/>
      <c r="D306" s="49"/>
      <c r="E306" s="32"/>
      <c r="F306" s="30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6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36"/>
      <c r="BF306" s="32"/>
      <c r="BG306" s="37"/>
      <c r="BH306" s="32"/>
      <c r="BI306" s="32"/>
    </row>
    <row r="307" spans="1:61" ht="10.199999999999999" x14ac:dyDescent="0.2">
      <c r="A307" s="30"/>
      <c r="B307" s="32"/>
      <c r="C307" s="32"/>
      <c r="D307" s="49"/>
      <c r="E307" s="32"/>
      <c r="F307" s="30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6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36"/>
      <c r="BF307" s="32"/>
      <c r="BG307" s="37"/>
      <c r="BH307" s="32"/>
      <c r="BI307" s="32"/>
    </row>
    <row r="308" spans="1:61" ht="10.199999999999999" x14ac:dyDescent="0.2">
      <c r="A308" s="30"/>
      <c r="B308" s="32"/>
      <c r="C308" s="32"/>
      <c r="D308" s="49"/>
      <c r="E308" s="32"/>
      <c r="F308" s="30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6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36"/>
      <c r="BF308" s="32"/>
      <c r="BG308" s="37"/>
      <c r="BH308" s="32"/>
      <c r="BI308" s="32"/>
    </row>
    <row r="309" spans="1:61" ht="10.199999999999999" x14ac:dyDescent="0.2">
      <c r="A309" s="30"/>
      <c r="B309" s="32"/>
      <c r="C309" s="32"/>
      <c r="D309" s="49"/>
      <c r="E309" s="32"/>
      <c r="F309" s="30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6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36"/>
      <c r="BF309" s="32"/>
      <c r="BG309" s="37"/>
      <c r="BH309" s="32"/>
      <c r="BI309" s="32"/>
    </row>
    <row r="310" spans="1:61" ht="10.199999999999999" x14ac:dyDescent="0.2">
      <c r="A310" s="30"/>
      <c r="B310" s="32"/>
      <c r="C310" s="32"/>
      <c r="D310" s="49"/>
      <c r="E310" s="32"/>
      <c r="F310" s="30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6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36"/>
      <c r="BF310" s="32"/>
      <c r="BG310" s="37"/>
      <c r="BH310" s="32"/>
      <c r="BI310" s="32"/>
    </row>
    <row r="311" spans="1:61" ht="10.199999999999999" x14ac:dyDescent="0.2">
      <c r="A311" s="30"/>
      <c r="B311" s="32"/>
      <c r="C311" s="32"/>
      <c r="D311" s="49"/>
      <c r="E311" s="32"/>
      <c r="F311" s="30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6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36"/>
      <c r="BF311" s="32"/>
      <c r="BG311" s="37"/>
      <c r="BH311" s="32"/>
      <c r="BI311" s="32"/>
    </row>
    <row r="312" spans="1:61" ht="10.199999999999999" x14ac:dyDescent="0.2">
      <c r="A312" s="30"/>
      <c r="B312" s="32"/>
      <c r="C312" s="32"/>
      <c r="D312" s="49"/>
      <c r="E312" s="32"/>
      <c r="F312" s="30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6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36"/>
      <c r="BF312" s="32"/>
      <c r="BG312" s="37"/>
      <c r="BH312" s="32"/>
      <c r="BI312" s="32"/>
    </row>
    <row r="313" spans="1:61" ht="10.199999999999999" x14ac:dyDescent="0.2">
      <c r="A313" s="30"/>
      <c r="B313" s="32"/>
      <c r="C313" s="32"/>
      <c r="D313" s="49"/>
      <c r="E313" s="32"/>
      <c r="F313" s="30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6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36"/>
      <c r="BF313" s="32"/>
      <c r="BG313" s="37"/>
      <c r="BH313" s="32"/>
      <c r="BI313" s="32"/>
    </row>
    <row r="314" spans="1:61" ht="10.199999999999999" x14ac:dyDescent="0.2">
      <c r="A314" s="30"/>
      <c r="B314" s="32"/>
      <c r="C314" s="32"/>
      <c r="D314" s="49"/>
      <c r="E314" s="32"/>
      <c r="F314" s="30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36"/>
      <c r="BF314" s="32"/>
      <c r="BG314" s="37"/>
      <c r="BH314" s="32"/>
      <c r="BI314" s="32"/>
    </row>
    <row r="315" spans="1:61" ht="10.199999999999999" x14ac:dyDescent="0.2">
      <c r="A315" s="30"/>
      <c r="B315" s="32"/>
      <c r="C315" s="32"/>
      <c r="D315" s="49"/>
      <c r="E315" s="32"/>
      <c r="F315" s="30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36"/>
      <c r="BF315" s="32"/>
      <c r="BG315" s="37"/>
      <c r="BH315" s="32"/>
      <c r="BI315" s="32"/>
    </row>
    <row r="316" spans="1:61" ht="10.199999999999999" x14ac:dyDescent="0.2">
      <c r="A316" s="30"/>
      <c r="B316" s="32"/>
      <c r="C316" s="32"/>
      <c r="D316" s="49"/>
      <c r="E316" s="32"/>
      <c r="F316" s="30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36"/>
      <c r="BF316" s="32"/>
      <c r="BG316" s="37"/>
      <c r="BH316" s="32"/>
      <c r="BI316" s="32"/>
    </row>
    <row r="317" spans="1:61" ht="10.199999999999999" x14ac:dyDescent="0.2">
      <c r="A317" s="30"/>
      <c r="B317" s="32"/>
      <c r="C317" s="32"/>
      <c r="D317" s="49"/>
      <c r="E317" s="32"/>
      <c r="F317" s="30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36"/>
      <c r="BF317" s="32"/>
      <c r="BG317" s="37"/>
      <c r="BH317" s="32"/>
      <c r="BI317" s="32"/>
    </row>
    <row r="318" spans="1:61" ht="10.199999999999999" x14ac:dyDescent="0.2">
      <c r="A318" s="30"/>
      <c r="B318" s="32"/>
      <c r="C318" s="32"/>
      <c r="D318" s="49"/>
      <c r="E318" s="32"/>
      <c r="F318" s="30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36"/>
      <c r="BF318" s="32"/>
      <c r="BG318" s="37"/>
      <c r="BH318" s="32"/>
      <c r="BI318" s="32"/>
    </row>
    <row r="319" spans="1:61" ht="10.199999999999999" x14ac:dyDescent="0.2">
      <c r="A319" s="30"/>
      <c r="B319" s="32"/>
      <c r="C319" s="32"/>
      <c r="D319" s="49"/>
      <c r="E319" s="32"/>
      <c r="F319" s="30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36"/>
      <c r="BF319" s="32"/>
      <c r="BG319" s="37"/>
      <c r="BH319" s="32"/>
      <c r="BI319" s="32"/>
    </row>
    <row r="320" spans="1:61" ht="10.199999999999999" x14ac:dyDescent="0.2">
      <c r="A320" s="30"/>
      <c r="B320" s="32"/>
      <c r="C320" s="32"/>
      <c r="D320" s="49"/>
      <c r="E320" s="32"/>
      <c r="F320" s="30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36"/>
      <c r="BF320" s="32"/>
      <c r="BG320" s="37"/>
      <c r="BH320" s="32"/>
      <c r="BI320" s="32"/>
    </row>
    <row r="321" spans="1:61" ht="10.199999999999999" x14ac:dyDescent="0.2">
      <c r="A321" s="30"/>
      <c r="B321" s="32"/>
      <c r="C321" s="32"/>
      <c r="D321" s="49"/>
      <c r="E321" s="32"/>
      <c r="F321" s="30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36"/>
      <c r="BF321" s="32"/>
      <c r="BG321" s="37"/>
      <c r="BH321" s="32"/>
      <c r="BI321" s="32"/>
    </row>
    <row r="322" spans="1:61" ht="10.199999999999999" x14ac:dyDescent="0.2">
      <c r="A322" s="30"/>
      <c r="B322" s="32"/>
      <c r="C322" s="32"/>
      <c r="D322" s="49"/>
      <c r="E322" s="32"/>
      <c r="F322" s="30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36"/>
      <c r="BF322" s="32"/>
      <c r="BG322" s="37"/>
      <c r="BH322" s="32"/>
      <c r="BI322" s="32"/>
    </row>
    <row r="323" spans="1:61" ht="10.199999999999999" x14ac:dyDescent="0.2">
      <c r="A323" s="30"/>
      <c r="B323" s="32"/>
      <c r="C323" s="32"/>
      <c r="D323" s="49"/>
      <c r="E323" s="32"/>
      <c r="F323" s="30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36"/>
      <c r="BF323" s="32"/>
      <c r="BG323" s="37"/>
      <c r="BH323" s="32"/>
      <c r="BI323" s="32"/>
    </row>
    <row r="324" spans="1:61" ht="10.199999999999999" x14ac:dyDescent="0.2">
      <c r="A324" s="30"/>
      <c r="B324" s="32"/>
      <c r="C324" s="32"/>
      <c r="D324" s="49"/>
      <c r="E324" s="32"/>
      <c r="F324" s="30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36"/>
      <c r="BF324" s="32"/>
      <c r="BG324" s="37"/>
      <c r="BH324" s="32"/>
      <c r="BI324" s="32"/>
    </row>
    <row r="325" spans="1:61" ht="10.199999999999999" x14ac:dyDescent="0.2">
      <c r="A325" s="30"/>
      <c r="B325" s="32"/>
      <c r="C325" s="32"/>
      <c r="D325" s="49"/>
      <c r="E325" s="32"/>
      <c r="F325" s="30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36"/>
      <c r="BF325" s="32"/>
      <c r="BG325" s="37"/>
      <c r="BH325" s="32"/>
      <c r="BI325" s="32"/>
    </row>
    <row r="326" spans="1:61" ht="10.199999999999999" x14ac:dyDescent="0.2">
      <c r="A326" s="30"/>
      <c r="B326" s="32"/>
      <c r="C326" s="32"/>
      <c r="D326" s="49"/>
      <c r="E326" s="32"/>
      <c r="F326" s="30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6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36"/>
      <c r="BF326" s="32"/>
      <c r="BG326" s="37"/>
      <c r="BH326" s="32"/>
      <c r="BI326" s="32"/>
    </row>
    <row r="327" spans="1:61" ht="10.199999999999999" x14ac:dyDescent="0.2">
      <c r="A327" s="30"/>
      <c r="B327" s="32"/>
      <c r="C327" s="32"/>
      <c r="D327" s="49"/>
      <c r="E327" s="32"/>
      <c r="F327" s="30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36"/>
      <c r="BF327" s="32"/>
      <c r="BG327" s="37"/>
      <c r="BH327" s="32"/>
      <c r="BI327" s="32"/>
    </row>
    <row r="328" spans="1:61" ht="10.199999999999999" x14ac:dyDescent="0.2">
      <c r="A328" s="30"/>
      <c r="B328" s="32"/>
      <c r="C328" s="32"/>
      <c r="D328" s="49"/>
      <c r="E328" s="32"/>
      <c r="F328" s="30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36"/>
      <c r="BF328" s="32"/>
      <c r="BG328" s="37"/>
      <c r="BH328" s="32"/>
      <c r="BI328" s="32"/>
    </row>
    <row r="329" spans="1:61" ht="10.199999999999999" x14ac:dyDescent="0.2">
      <c r="A329" s="30"/>
      <c r="B329" s="32"/>
      <c r="C329" s="32"/>
      <c r="D329" s="49"/>
      <c r="E329" s="32"/>
      <c r="F329" s="30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36"/>
      <c r="BF329" s="32"/>
      <c r="BG329" s="37"/>
      <c r="BH329" s="32"/>
      <c r="BI329" s="32"/>
    </row>
    <row r="330" spans="1:61" ht="10.199999999999999" x14ac:dyDescent="0.2">
      <c r="A330" s="30"/>
      <c r="B330" s="32"/>
      <c r="C330" s="32"/>
      <c r="D330" s="49"/>
      <c r="E330" s="32"/>
      <c r="F330" s="30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6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36"/>
      <c r="BF330" s="32"/>
      <c r="BG330" s="37"/>
      <c r="BH330" s="32"/>
      <c r="BI330" s="32"/>
    </row>
    <row r="331" spans="1:61" ht="10.199999999999999" x14ac:dyDescent="0.2">
      <c r="A331" s="30"/>
      <c r="B331" s="32"/>
      <c r="C331" s="32"/>
      <c r="D331" s="49"/>
      <c r="E331" s="32"/>
      <c r="F331" s="30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6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36"/>
      <c r="BF331" s="32"/>
      <c r="BG331" s="37"/>
      <c r="BH331" s="32"/>
      <c r="BI331" s="32"/>
    </row>
    <row r="332" spans="1:61" ht="10.199999999999999" x14ac:dyDescent="0.2">
      <c r="A332" s="30"/>
      <c r="B332" s="32"/>
      <c r="C332" s="32"/>
      <c r="D332" s="49"/>
      <c r="E332" s="32"/>
      <c r="F332" s="30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6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36"/>
      <c r="BF332" s="32"/>
      <c r="BG332" s="37"/>
      <c r="BH332" s="32"/>
      <c r="BI332" s="32"/>
    </row>
    <row r="333" spans="1:61" ht="10.199999999999999" x14ac:dyDescent="0.2">
      <c r="A333" s="30"/>
      <c r="B333" s="32"/>
      <c r="C333" s="32"/>
      <c r="D333" s="49"/>
      <c r="E333" s="32"/>
      <c r="F333" s="30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6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36"/>
      <c r="BF333" s="32"/>
      <c r="BG333" s="37"/>
      <c r="BH333" s="32"/>
      <c r="BI333" s="32"/>
    </row>
    <row r="334" spans="1:61" ht="10.199999999999999" x14ac:dyDescent="0.2">
      <c r="A334" s="30"/>
      <c r="B334" s="32"/>
      <c r="C334" s="32"/>
      <c r="D334" s="49"/>
      <c r="E334" s="32"/>
      <c r="F334" s="30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6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36"/>
      <c r="BF334" s="32"/>
      <c r="BG334" s="37"/>
      <c r="BH334" s="32"/>
      <c r="BI334" s="32"/>
    </row>
    <row r="335" spans="1:61" ht="10.199999999999999" x14ac:dyDescent="0.2">
      <c r="A335" s="30"/>
      <c r="B335" s="32"/>
      <c r="C335" s="32"/>
      <c r="D335" s="49"/>
      <c r="E335" s="32"/>
      <c r="F335" s="30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6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36"/>
      <c r="BF335" s="32"/>
      <c r="BG335" s="37"/>
      <c r="BH335" s="32"/>
      <c r="BI335" s="32"/>
    </row>
    <row r="336" spans="1:61" ht="10.199999999999999" x14ac:dyDescent="0.2">
      <c r="A336" s="30"/>
      <c r="B336" s="32"/>
      <c r="C336" s="32"/>
      <c r="D336" s="49"/>
      <c r="E336" s="32"/>
      <c r="F336" s="30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6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36"/>
      <c r="BF336" s="32"/>
      <c r="BG336" s="37"/>
      <c r="BH336" s="32"/>
      <c r="BI336" s="32"/>
    </row>
    <row r="337" spans="1:61" ht="10.199999999999999" x14ac:dyDescent="0.2">
      <c r="A337" s="30"/>
      <c r="B337" s="32"/>
      <c r="C337" s="32"/>
      <c r="D337" s="49"/>
      <c r="E337" s="32"/>
      <c r="F337" s="30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6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36"/>
      <c r="BF337" s="32"/>
      <c r="BG337" s="37"/>
      <c r="BH337" s="32"/>
      <c r="BI337" s="32"/>
    </row>
    <row r="338" spans="1:61" ht="10.199999999999999" x14ac:dyDescent="0.2">
      <c r="A338" s="30"/>
      <c r="B338" s="32"/>
      <c r="C338" s="32"/>
      <c r="D338" s="49"/>
      <c r="E338" s="32"/>
      <c r="F338" s="30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6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36"/>
      <c r="BF338" s="32"/>
      <c r="BG338" s="37"/>
      <c r="BH338" s="32"/>
      <c r="BI338" s="32"/>
    </row>
    <row r="339" spans="1:61" ht="10.199999999999999" x14ac:dyDescent="0.2">
      <c r="A339" s="30"/>
      <c r="B339" s="32"/>
      <c r="C339" s="32"/>
      <c r="D339" s="49"/>
      <c r="E339" s="32"/>
      <c r="F339" s="30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6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36"/>
      <c r="BF339" s="32"/>
      <c r="BG339" s="37"/>
      <c r="BH339" s="32"/>
      <c r="BI339" s="32"/>
    </row>
    <row r="340" spans="1:61" ht="10.199999999999999" x14ac:dyDescent="0.2">
      <c r="A340" s="30"/>
      <c r="B340" s="32"/>
      <c r="C340" s="32"/>
      <c r="D340" s="49"/>
      <c r="E340" s="32"/>
      <c r="F340" s="30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6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36"/>
      <c r="BF340" s="32"/>
      <c r="BG340" s="37"/>
      <c r="BH340" s="32"/>
      <c r="BI340" s="32"/>
    </row>
    <row r="341" spans="1:61" ht="10.199999999999999" x14ac:dyDescent="0.2">
      <c r="A341" s="30"/>
      <c r="B341" s="32"/>
      <c r="C341" s="32"/>
      <c r="D341" s="49"/>
      <c r="E341" s="32"/>
      <c r="F341" s="30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6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36"/>
      <c r="BF341" s="32"/>
      <c r="BG341" s="37"/>
      <c r="BH341" s="32"/>
      <c r="BI341" s="32"/>
    </row>
    <row r="342" spans="1:61" ht="10.199999999999999" x14ac:dyDescent="0.2">
      <c r="A342" s="30"/>
      <c r="B342" s="32"/>
      <c r="C342" s="32"/>
      <c r="D342" s="49"/>
      <c r="E342" s="32"/>
      <c r="F342" s="30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6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36"/>
      <c r="BF342" s="32"/>
      <c r="BG342" s="37"/>
      <c r="BH342" s="32"/>
      <c r="BI342" s="32"/>
    </row>
    <row r="343" spans="1:61" ht="10.199999999999999" x14ac:dyDescent="0.2">
      <c r="A343" s="30"/>
      <c r="B343" s="32"/>
      <c r="C343" s="32"/>
      <c r="D343" s="49"/>
      <c r="E343" s="32"/>
      <c r="F343" s="30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6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36"/>
      <c r="BF343" s="32"/>
      <c r="BG343" s="37"/>
      <c r="BH343" s="32"/>
      <c r="BI343" s="32"/>
    </row>
    <row r="344" spans="1:61" ht="10.199999999999999" x14ac:dyDescent="0.2">
      <c r="A344" s="30"/>
      <c r="B344" s="32"/>
      <c r="C344" s="32"/>
      <c r="D344" s="49"/>
      <c r="E344" s="32"/>
      <c r="F344" s="30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6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36"/>
      <c r="BF344" s="32"/>
      <c r="BG344" s="37"/>
      <c r="BH344" s="32"/>
      <c r="BI344" s="32"/>
    </row>
    <row r="345" spans="1:61" ht="10.199999999999999" x14ac:dyDescent="0.2">
      <c r="A345" s="30"/>
      <c r="B345" s="32"/>
      <c r="C345" s="32"/>
      <c r="D345" s="49"/>
      <c r="E345" s="32"/>
      <c r="F345" s="30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6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36"/>
      <c r="BF345" s="32"/>
      <c r="BG345" s="37"/>
      <c r="BH345" s="32"/>
      <c r="BI345" s="32"/>
    </row>
    <row r="346" spans="1:61" ht="10.199999999999999" x14ac:dyDescent="0.2">
      <c r="A346" s="30"/>
      <c r="B346" s="32"/>
      <c r="C346" s="32"/>
      <c r="D346" s="49"/>
      <c r="E346" s="32"/>
      <c r="F346" s="30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6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36"/>
      <c r="BF346" s="32"/>
      <c r="BG346" s="37"/>
      <c r="BH346" s="32"/>
      <c r="BI346" s="32"/>
    </row>
    <row r="347" spans="1:61" ht="10.199999999999999" x14ac:dyDescent="0.2">
      <c r="A347" s="30"/>
      <c r="B347" s="32"/>
      <c r="C347" s="32"/>
      <c r="D347" s="49"/>
      <c r="E347" s="32"/>
      <c r="F347" s="30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6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36"/>
      <c r="BF347" s="32"/>
      <c r="BG347" s="37"/>
      <c r="BH347" s="32"/>
      <c r="BI347" s="32"/>
    </row>
    <row r="348" spans="1:61" ht="10.199999999999999" x14ac:dyDescent="0.2">
      <c r="A348" s="30"/>
      <c r="B348" s="32"/>
      <c r="C348" s="32"/>
      <c r="D348" s="49"/>
      <c r="E348" s="32"/>
      <c r="F348" s="30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6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36"/>
      <c r="BF348" s="32"/>
      <c r="BG348" s="37"/>
      <c r="BH348" s="32"/>
      <c r="BI348" s="32"/>
    </row>
    <row r="349" spans="1:61" ht="10.199999999999999" x14ac:dyDescent="0.2">
      <c r="A349" s="30"/>
      <c r="B349" s="32"/>
      <c r="C349" s="32"/>
      <c r="D349" s="49"/>
      <c r="E349" s="32"/>
      <c r="F349" s="30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6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36"/>
      <c r="BF349" s="32"/>
      <c r="BG349" s="37"/>
      <c r="BH349" s="32"/>
      <c r="BI349" s="32"/>
    </row>
    <row r="350" spans="1:61" ht="10.199999999999999" x14ac:dyDescent="0.2">
      <c r="A350" s="30"/>
      <c r="B350" s="32"/>
      <c r="C350" s="32"/>
      <c r="D350" s="49"/>
      <c r="E350" s="32"/>
      <c r="F350" s="30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6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36"/>
      <c r="BF350" s="32"/>
      <c r="BG350" s="37"/>
      <c r="BH350" s="32"/>
      <c r="BI350" s="32"/>
    </row>
    <row r="351" spans="1:61" ht="10.199999999999999" x14ac:dyDescent="0.2">
      <c r="A351" s="30"/>
      <c r="B351" s="32"/>
      <c r="C351" s="32"/>
      <c r="D351" s="49"/>
      <c r="E351" s="32"/>
      <c r="F351" s="30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6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36"/>
      <c r="BF351" s="32"/>
      <c r="BG351" s="37"/>
      <c r="BH351" s="32"/>
      <c r="BI351" s="32"/>
    </row>
    <row r="352" spans="1:61" ht="10.199999999999999" x14ac:dyDescent="0.2">
      <c r="A352" s="30"/>
      <c r="B352" s="32"/>
      <c r="C352" s="32"/>
      <c r="D352" s="49"/>
      <c r="E352" s="32"/>
      <c r="F352" s="30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6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36"/>
      <c r="BF352" s="32"/>
      <c r="BG352" s="37"/>
      <c r="BH352" s="32"/>
      <c r="BI352" s="32"/>
    </row>
    <row r="353" spans="1:61" ht="10.199999999999999" x14ac:dyDescent="0.2">
      <c r="A353" s="30"/>
      <c r="B353" s="32"/>
      <c r="C353" s="32"/>
      <c r="D353" s="49"/>
      <c r="E353" s="32"/>
      <c r="F353" s="30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6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36"/>
      <c r="BF353" s="32"/>
      <c r="BG353" s="37"/>
      <c r="BH353" s="32"/>
      <c r="BI353" s="32"/>
    </row>
    <row r="354" spans="1:61" ht="10.199999999999999" x14ac:dyDescent="0.2">
      <c r="A354" s="30"/>
      <c r="B354" s="32"/>
      <c r="C354" s="32"/>
      <c r="D354" s="49"/>
      <c r="E354" s="32"/>
      <c r="F354" s="30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6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36"/>
      <c r="BF354" s="32"/>
      <c r="BG354" s="37"/>
      <c r="BH354" s="32"/>
      <c r="BI354" s="32"/>
    </row>
    <row r="355" spans="1:61" ht="10.199999999999999" x14ac:dyDescent="0.2">
      <c r="A355" s="30"/>
      <c r="B355" s="32"/>
      <c r="C355" s="32"/>
      <c r="D355" s="49"/>
      <c r="E355" s="32"/>
      <c r="F355" s="30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6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36"/>
      <c r="BF355" s="32"/>
      <c r="BG355" s="37"/>
      <c r="BH355" s="32"/>
      <c r="BI355" s="32"/>
    </row>
    <row r="356" spans="1:61" ht="10.199999999999999" x14ac:dyDescent="0.2">
      <c r="A356" s="30"/>
      <c r="B356" s="32"/>
      <c r="C356" s="32"/>
      <c r="D356" s="49"/>
      <c r="E356" s="32"/>
      <c r="F356" s="30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6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36"/>
      <c r="BF356" s="32"/>
      <c r="BG356" s="37"/>
      <c r="BH356" s="32"/>
      <c r="BI356" s="32"/>
    </row>
    <row r="357" spans="1:61" ht="10.199999999999999" x14ac:dyDescent="0.2">
      <c r="A357" s="30"/>
      <c r="B357" s="32"/>
      <c r="C357" s="32"/>
      <c r="D357" s="49"/>
      <c r="E357" s="32"/>
      <c r="F357" s="30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6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36"/>
      <c r="BF357" s="32"/>
      <c r="BG357" s="37"/>
      <c r="BH357" s="32"/>
      <c r="BI357" s="32"/>
    </row>
    <row r="358" spans="1:61" ht="10.199999999999999" x14ac:dyDescent="0.2">
      <c r="A358" s="30"/>
      <c r="B358" s="32"/>
      <c r="C358" s="32"/>
      <c r="D358" s="49"/>
      <c r="E358" s="32"/>
      <c r="F358" s="30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6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36"/>
      <c r="BF358" s="32"/>
      <c r="BG358" s="37"/>
      <c r="BH358" s="32"/>
      <c r="BI358" s="32"/>
    </row>
    <row r="359" spans="1:61" ht="10.199999999999999" x14ac:dyDescent="0.2">
      <c r="A359" s="30"/>
      <c r="B359" s="32"/>
      <c r="C359" s="32"/>
      <c r="D359" s="49"/>
      <c r="E359" s="32"/>
      <c r="F359" s="30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6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36"/>
      <c r="BF359" s="32"/>
      <c r="BG359" s="37"/>
      <c r="BH359" s="32"/>
      <c r="BI359" s="32"/>
    </row>
    <row r="360" spans="1:61" ht="10.199999999999999" x14ac:dyDescent="0.2">
      <c r="A360" s="30"/>
      <c r="B360" s="32"/>
      <c r="C360" s="32"/>
      <c r="D360" s="49"/>
      <c r="E360" s="32"/>
      <c r="F360" s="30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6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36"/>
      <c r="BF360" s="32"/>
      <c r="BG360" s="37"/>
      <c r="BH360" s="32"/>
      <c r="BI360" s="32"/>
    </row>
    <row r="361" spans="1:61" ht="10.199999999999999" x14ac:dyDescent="0.2">
      <c r="A361" s="30"/>
      <c r="B361" s="32"/>
      <c r="C361" s="32"/>
      <c r="D361" s="49"/>
      <c r="E361" s="32"/>
      <c r="F361" s="30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6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36"/>
      <c r="BF361" s="32"/>
      <c r="BG361" s="37"/>
      <c r="BH361" s="32"/>
      <c r="BI361" s="32"/>
    </row>
    <row r="362" spans="1:61" ht="10.199999999999999" x14ac:dyDescent="0.2">
      <c r="A362" s="30"/>
      <c r="B362" s="32"/>
      <c r="C362" s="32"/>
      <c r="D362" s="49"/>
      <c r="E362" s="32"/>
      <c r="F362" s="30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6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36"/>
      <c r="BF362" s="32"/>
      <c r="BG362" s="37"/>
      <c r="BH362" s="32"/>
      <c r="BI362" s="32"/>
    </row>
    <row r="363" spans="1:61" ht="10.199999999999999" x14ac:dyDescent="0.2">
      <c r="A363" s="30"/>
      <c r="B363" s="32"/>
      <c r="C363" s="32"/>
      <c r="D363" s="49"/>
      <c r="E363" s="32"/>
      <c r="F363" s="30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6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36"/>
      <c r="BF363" s="32"/>
      <c r="BG363" s="37"/>
      <c r="BH363" s="32"/>
      <c r="BI363" s="32"/>
    </row>
    <row r="364" spans="1:61" ht="10.199999999999999" x14ac:dyDescent="0.2">
      <c r="A364" s="30"/>
      <c r="B364" s="32"/>
      <c r="C364" s="32"/>
      <c r="D364" s="49"/>
      <c r="E364" s="32"/>
      <c r="F364" s="30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6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36"/>
      <c r="BF364" s="32"/>
      <c r="BG364" s="37"/>
      <c r="BH364" s="32"/>
      <c r="BI364" s="32"/>
    </row>
    <row r="365" spans="1:61" ht="10.199999999999999" x14ac:dyDescent="0.2">
      <c r="A365" s="30"/>
      <c r="B365" s="32"/>
      <c r="C365" s="32"/>
      <c r="D365" s="49"/>
      <c r="E365" s="32"/>
      <c r="F365" s="30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6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36"/>
      <c r="BF365" s="32"/>
      <c r="BG365" s="37"/>
      <c r="BH365" s="32"/>
      <c r="BI365" s="32"/>
    </row>
    <row r="366" spans="1:61" ht="10.199999999999999" x14ac:dyDescent="0.2">
      <c r="A366" s="30"/>
      <c r="B366" s="32"/>
      <c r="C366" s="32"/>
      <c r="D366" s="49"/>
      <c r="E366" s="32"/>
      <c r="F366" s="30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6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36"/>
      <c r="BF366" s="32"/>
      <c r="BG366" s="37"/>
      <c r="BH366" s="32"/>
      <c r="BI366" s="32"/>
    </row>
    <row r="367" spans="1:61" ht="10.199999999999999" x14ac:dyDescent="0.2">
      <c r="A367" s="30"/>
      <c r="B367" s="32"/>
      <c r="C367" s="32"/>
      <c r="D367" s="49"/>
      <c r="E367" s="32"/>
      <c r="F367" s="30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6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36"/>
      <c r="BF367" s="32"/>
      <c r="BG367" s="37"/>
      <c r="BH367" s="32"/>
      <c r="BI367" s="32"/>
    </row>
    <row r="368" spans="1:61" ht="10.199999999999999" x14ac:dyDescent="0.2">
      <c r="A368" s="30"/>
      <c r="B368" s="32"/>
      <c r="C368" s="32"/>
      <c r="D368" s="49"/>
      <c r="E368" s="32"/>
      <c r="F368" s="30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6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36"/>
      <c r="BF368" s="32"/>
      <c r="BG368" s="37"/>
      <c r="BH368" s="32"/>
      <c r="BI368" s="32"/>
    </row>
    <row r="369" spans="1:61" ht="10.199999999999999" x14ac:dyDescent="0.2">
      <c r="A369" s="30"/>
      <c r="B369" s="32"/>
      <c r="C369" s="32"/>
      <c r="D369" s="49"/>
      <c r="E369" s="32"/>
      <c r="F369" s="30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6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36"/>
      <c r="BF369" s="32"/>
      <c r="BG369" s="37"/>
      <c r="BH369" s="32"/>
      <c r="BI369" s="32"/>
    </row>
    <row r="370" spans="1:61" ht="10.199999999999999" x14ac:dyDescent="0.2">
      <c r="A370" s="30"/>
      <c r="B370" s="32"/>
      <c r="C370" s="32"/>
      <c r="D370" s="49"/>
      <c r="E370" s="32"/>
      <c r="F370" s="30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6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36"/>
      <c r="BF370" s="32"/>
      <c r="BG370" s="37"/>
      <c r="BH370" s="32"/>
      <c r="BI370" s="32"/>
    </row>
    <row r="371" spans="1:61" ht="10.199999999999999" x14ac:dyDescent="0.2">
      <c r="A371" s="30"/>
      <c r="B371" s="32"/>
      <c r="C371" s="32"/>
      <c r="D371" s="49"/>
      <c r="E371" s="32"/>
      <c r="F371" s="30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6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36"/>
      <c r="BF371" s="32"/>
      <c r="BG371" s="37"/>
      <c r="BH371" s="32"/>
      <c r="BI371" s="32"/>
    </row>
    <row r="372" spans="1:61" ht="10.199999999999999" x14ac:dyDescent="0.2">
      <c r="A372" s="30"/>
      <c r="B372" s="32"/>
      <c r="C372" s="32"/>
      <c r="D372" s="49"/>
      <c r="E372" s="32"/>
      <c r="F372" s="30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6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36"/>
      <c r="BF372" s="32"/>
      <c r="BG372" s="37"/>
      <c r="BH372" s="32"/>
      <c r="BI372" s="32"/>
    </row>
    <row r="373" spans="1:61" ht="10.199999999999999" x14ac:dyDescent="0.2">
      <c r="A373" s="30"/>
      <c r="B373" s="32"/>
      <c r="C373" s="32"/>
      <c r="D373" s="49"/>
      <c r="E373" s="32"/>
      <c r="F373" s="30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6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36"/>
      <c r="BF373" s="32"/>
      <c r="BG373" s="37"/>
      <c r="BH373" s="32"/>
      <c r="BI373" s="32"/>
    </row>
    <row r="374" spans="1:61" ht="10.199999999999999" x14ac:dyDescent="0.2">
      <c r="A374" s="30"/>
      <c r="B374" s="32"/>
      <c r="C374" s="32"/>
      <c r="D374" s="49"/>
      <c r="E374" s="32"/>
      <c r="F374" s="30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6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36"/>
      <c r="BF374" s="32"/>
      <c r="BG374" s="37"/>
      <c r="BH374" s="32"/>
      <c r="BI374" s="32"/>
    </row>
    <row r="375" spans="1:61" ht="10.199999999999999" x14ac:dyDescent="0.2">
      <c r="A375" s="30"/>
      <c r="B375" s="32"/>
      <c r="C375" s="32"/>
      <c r="D375" s="49"/>
      <c r="E375" s="32"/>
      <c r="F375" s="30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6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36"/>
      <c r="BF375" s="32"/>
      <c r="BG375" s="37"/>
      <c r="BH375" s="32"/>
      <c r="BI375" s="32"/>
    </row>
    <row r="376" spans="1:61" ht="10.199999999999999" x14ac:dyDescent="0.2">
      <c r="A376" s="30"/>
      <c r="B376" s="32"/>
      <c r="C376" s="32"/>
      <c r="D376" s="49"/>
      <c r="E376" s="32"/>
      <c r="F376" s="30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6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36"/>
      <c r="BF376" s="32"/>
      <c r="BG376" s="37"/>
      <c r="BH376" s="32"/>
      <c r="BI376" s="32"/>
    </row>
    <row r="377" spans="1:61" ht="10.199999999999999" x14ac:dyDescent="0.2">
      <c r="A377" s="30"/>
      <c r="B377" s="32"/>
      <c r="C377" s="32"/>
      <c r="D377" s="49"/>
      <c r="E377" s="32"/>
      <c r="F377" s="30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6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36"/>
      <c r="BF377" s="32"/>
      <c r="BG377" s="37"/>
      <c r="BH377" s="32"/>
      <c r="BI377" s="32"/>
    </row>
    <row r="378" spans="1:61" ht="10.199999999999999" x14ac:dyDescent="0.2">
      <c r="A378" s="30"/>
      <c r="B378" s="32"/>
      <c r="C378" s="32"/>
      <c r="D378" s="49"/>
      <c r="E378" s="32"/>
      <c r="F378" s="30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6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36"/>
      <c r="BF378" s="32"/>
      <c r="BG378" s="37"/>
      <c r="BH378" s="32"/>
      <c r="BI378" s="32"/>
    </row>
    <row r="379" spans="1:61" ht="10.199999999999999" x14ac:dyDescent="0.2">
      <c r="A379" s="30"/>
      <c r="B379" s="32"/>
      <c r="C379" s="32"/>
      <c r="D379" s="49"/>
      <c r="E379" s="32"/>
      <c r="F379" s="30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6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36"/>
      <c r="BF379" s="32"/>
      <c r="BG379" s="37"/>
      <c r="BH379" s="32"/>
      <c r="BI379" s="32"/>
    </row>
    <row r="380" spans="1:61" ht="10.199999999999999" x14ac:dyDescent="0.2">
      <c r="A380" s="30"/>
      <c r="B380" s="32"/>
      <c r="C380" s="32"/>
      <c r="D380" s="49"/>
      <c r="E380" s="32"/>
      <c r="F380" s="30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6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36"/>
      <c r="BF380" s="32"/>
      <c r="BG380" s="37"/>
      <c r="BH380" s="32"/>
      <c r="BI380" s="32"/>
    </row>
    <row r="381" spans="1:61" ht="10.199999999999999" x14ac:dyDescent="0.2">
      <c r="A381" s="30"/>
      <c r="B381" s="32"/>
      <c r="C381" s="32"/>
      <c r="D381" s="49"/>
      <c r="E381" s="32"/>
      <c r="F381" s="30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6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36"/>
      <c r="BF381" s="32"/>
      <c r="BG381" s="37"/>
      <c r="BH381" s="32"/>
      <c r="BI381" s="32"/>
    </row>
    <row r="382" spans="1:61" ht="10.199999999999999" x14ac:dyDescent="0.2">
      <c r="A382" s="30"/>
      <c r="B382" s="32"/>
      <c r="C382" s="32"/>
      <c r="D382" s="49"/>
      <c r="E382" s="32"/>
      <c r="F382" s="30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6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36"/>
      <c r="BF382" s="32"/>
      <c r="BG382" s="37"/>
      <c r="BH382" s="32"/>
      <c r="BI382" s="32"/>
    </row>
    <row r="383" spans="1:61" ht="10.199999999999999" x14ac:dyDescent="0.2">
      <c r="A383" s="30"/>
      <c r="B383" s="32"/>
      <c r="C383" s="32"/>
      <c r="D383" s="49"/>
      <c r="E383" s="32"/>
      <c r="F383" s="30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6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36"/>
      <c r="BF383" s="32"/>
      <c r="BG383" s="37"/>
      <c r="BH383" s="32"/>
      <c r="BI383" s="32"/>
    </row>
    <row r="384" spans="1:61" ht="10.199999999999999" x14ac:dyDescent="0.2">
      <c r="A384" s="30"/>
      <c r="B384" s="32"/>
      <c r="C384" s="32"/>
      <c r="D384" s="49"/>
      <c r="E384" s="32"/>
      <c r="F384" s="30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6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36"/>
      <c r="BF384" s="32"/>
      <c r="BG384" s="37"/>
      <c r="BH384" s="32"/>
      <c r="BI384" s="32"/>
    </row>
    <row r="385" spans="1:61" ht="10.199999999999999" x14ac:dyDescent="0.2">
      <c r="A385" s="30"/>
      <c r="B385" s="32"/>
      <c r="C385" s="32"/>
      <c r="D385" s="49"/>
      <c r="E385" s="32"/>
      <c r="F385" s="30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6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36"/>
      <c r="BF385" s="32"/>
      <c r="BG385" s="37"/>
      <c r="BH385" s="32"/>
      <c r="BI385" s="32"/>
    </row>
    <row r="386" spans="1:61" ht="10.199999999999999" x14ac:dyDescent="0.2">
      <c r="A386" s="30"/>
      <c r="B386" s="32"/>
      <c r="C386" s="32"/>
      <c r="D386" s="49"/>
      <c r="E386" s="32"/>
      <c r="F386" s="30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6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36"/>
      <c r="BF386" s="32"/>
      <c r="BG386" s="37"/>
      <c r="BH386" s="32"/>
      <c r="BI386" s="32"/>
    </row>
    <row r="387" spans="1:61" ht="10.199999999999999" x14ac:dyDescent="0.2">
      <c r="A387" s="30"/>
      <c r="B387" s="32"/>
      <c r="C387" s="32"/>
      <c r="D387" s="49"/>
      <c r="E387" s="32"/>
      <c r="F387" s="30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6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36"/>
      <c r="BF387" s="32"/>
      <c r="BG387" s="37"/>
      <c r="BH387" s="32"/>
      <c r="BI387" s="32"/>
    </row>
    <row r="388" spans="1:61" ht="10.199999999999999" x14ac:dyDescent="0.2">
      <c r="A388" s="30"/>
      <c r="B388" s="32"/>
      <c r="C388" s="32"/>
      <c r="D388" s="49"/>
      <c r="E388" s="32"/>
      <c r="F388" s="30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6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36"/>
      <c r="BF388" s="32"/>
      <c r="BG388" s="37"/>
      <c r="BH388" s="32"/>
      <c r="BI388" s="32"/>
    </row>
    <row r="389" spans="1:61" ht="10.199999999999999" x14ac:dyDescent="0.2">
      <c r="A389" s="30"/>
      <c r="B389" s="32"/>
      <c r="C389" s="32"/>
      <c r="D389" s="49"/>
      <c r="E389" s="32"/>
      <c r="F389" s="30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6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36"/>
      <c r="BF389" s="32"/>
      <c r="BG389" s="37"/>
      <c r="BH389" s="32"/>
      <c r="BI389" s="32"/>
    </row>
    <row r="390" spans="1:61" ht="10.199999999999999" x14ac:dyDescent="0.2">
      <c r="A390" s="30"/>
      <c r="B390" s="32"/>
      <c r="C390" s="32"/>
      <c r="D390" s="49"/>
      <c r="E390" s="32"/>
      <c r="F390" s="30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6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36"/>
      <c r="BF390" s="32"/>
      <c r="BG390" s="37"/>
      <c r="BH390" s="32"/>
      <c r="BI390" s="32"/>
    </row>
    <row r="391" spans="1:61" ht="10.199999999999999" x14ac:dyDescent="0.2">
      <c r="A391" s="30"/>
      <c r="B391" s="32"/>
      <c r="C391" s="32"/>
      <c r="D391" s="49"/>
      <c r="E391" s="32"/>
      <c r="F391" s="30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6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36"/>
      <c r="BF391" s="32"/>
      <c r="BG391" s="37"/>
      <c r="BH391" s="32"/>
      <c r="BI391" s="32"/>
    </row>
    <row r="392" spans="1:61" ht="10.199999999999999" x14ac:dyDescent="0.2">
      <c r="A392" s="30"/>
      <c r="B392" s="32"/>
      <c r="C392" s="32"/>
      <c r="D392" s="49"/>
      <c r="E392" s="32"/>
      <c r="F392" s="30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6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36"/>
      <c r="BF392" s="32"/>
      <c r="BG392" s="37"/>
      <c r="BH392" s="32"/>
      <c r="BI392" s="32"/>
    </row>
    <row r="393" spans="1:61" ht="10.199999999999999" x14ac:dyDescent="0.2">
      <c r="A393" s="30"/>
      <c r="B393" s="32"/>
      <c r="C393" s="32"/>
      <c r="D393" s="49"/>
      <c r="E393" s="32"/>
      <c r="F393" s="30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6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36"/>
      <c r="BF393" s="32"/>
      <c r="BG393" s="37"/>
      <c r="BH393" s="32"/>
      <c r="BI393" s="32"/>
    </row>
    <row r="394" spans="1:61" ht="10.199999999999999" x14ac:dyDescent="0.2">
      <c r="A394" s="30"/>
      <c r="B394" s="32"/>
      <c r="C394" s="32"/>
      <c r="D394" s="49"/>
      <c r="E394" s="32"/>
      <c r="F394" s="30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6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36"/>
      <c r="BF394" s="32"/>
      <c r="BG394" s="37"/>
      <c r="BH394" s="32"/>
      <c r="BI394" s="32"/>
    </row>
    <row r="395" spans="1:61" ht="10.199999999999999" x14ac:dyDescent="0.2">
      <c r="A395" s="30"/>
      <c r="B395" s="32"/>
      <c r="C395" s="32"/>
      <c r="D395" s="49"/>
      <c r="E395" s="32"/>
      <c r="F395" s="30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6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36"/>
      <c r="BF395" s="32"/>
      <c r="BG395" s="37"/>
      <c r="BH395" s="32"/>
      <c r="BI395" s="32"/>
    </row>
    <row r="396" spans="1:61" ht="10.199999999999999" x14ac:dyDescent="0.2">
      <c r="A396" s="30"/>
      <c r="B396" s="32"/>
      <c r="C396" s="32"/>
      <c r="D396" s="49"/>
      <c r="E396" s="32"/>
      <c r="F396" s="30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6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36"/>
      <c r="BF396" s="32"/>
      <c r="BG396" s="37"/>
      <c r="BH396" s="32"/>
      <c r="BI396" s="32"/>
    </row>
    <row r="397" spans="1:61" ht="10.199999999999999" x14ac:dyDescent="0.2">
      <c r="A397" s="30"/>
      <c r="B397" s="32"/>
      <c r="C397" s="32"/>
      <c r="D397" s="49"/>
      <c r="E397" s="32"/>
      <c r="F397" s="30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6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36"/>
      <c r="BF397" s="32"/>
      <c r="BG397" s="37"/>
      <c r="BH397" s="32"/>
      <c r="BI397" s="32"/>
    </row>
    <row r="398" spans="1:61" ht="10.199999999999999" x14ac:dyDescent="0.2">
      <c r="A398" s="30"/>
      <c r="B398" s="32"/>
      <c r="C398" s="32"/>
      <c r="D398" s="49"/>
      <c r="E398" s="32"/>
      <c r="F398" s="30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6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36"/>
      <c r="BF398" s="32"/>
      <c r="BG398" s="37"/>
      <c r="BH398" s="32"/>
      <c r="BI398" s="32"/>
    </row>
    <row r="399" spans="1:61" ht="10.199999999999999" x14ac:dyDescent="0.2">
      <c r="A399" s="30"/>
      <c r="B399" s="32"/>
      <c r="C399" s="32"/>
      <c r="D399" s="49"/>
      <c r="E399" s="32"/>
      <c r="F399" s="30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6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36"/>
      <c r="BF399" s="32"/>
      <c r="BG399" s="37"/>
      <c r="BH399" s="32"/>
      <c r="BI399" s="32"/>
    </row>
    <row r="400" spans="1:61" ht="10.199999999999999" x14ac:dyDescent="0.2">
      <c r="A400" s="30"/>
      <c r="B400" s="32"/>
      <c r="C400" s="32"/>
      <c r="D400" s="49"/>
      <c r="E400" s="32"/>
      <c r="F400" s="30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6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36"/>
      <c r="BF400" s="32"/>
      <c r="BG400" s="37"/>
      <c r="BH400" s="32"/>
      <c r="BI400" s="32"/>
    </row>
    <row r="401" spans="1:61" ht="10.199999999999999" x14ac:dyDescent="0.2">
      <c r="A401" s="30"/>
      <c r="B401" s="32"/>
      <c r="C401" s="32"/>
      <c r="D401" s="49"/>
      <c r="E401" s="32"/>
      <c r="F401" s="30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6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36"/>
      <c r="BF401" s="32"/>
      <c r="BG401" s="37"/>
      <c r="BH401" s="32"/>
      <c r="BI401" s="32"/>
    </row>
    <row r="402" spans="1:61" ht="10.199999999999999" x14ac:dyDescent="0.2">
      <c r="A402" s="30"/>
      <c r="B402" s="32"/>
      <c r="C402" s="32"/>
      <c r="D402" s="49"/>
      <c r="E402" s="32"/>
      <c r="F402" s="30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6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36"/>
      <c r="BF402" s="32"/>
      <c r="BG402" s="37"/>
      <c r="BH402" s="32"/>
      <c r="BI402" s="32"/>
    </row>
    <row r="403" spans="1:61" ht="10.199999999999999" x14ac:dyDescent="0.2">
      <c r="A403" s="30"/>
      <c r="B403" s="32"/>
      <c r="C403" s="32"/>
      <c r="D403" s="49"/>
      <c r="E403" s="32"/>
      <c r="F403" s="30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6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36"/>
      <c r="BF403" s="32"/>
      <c r="BG403" s="37"/>
      <c r="BH403" s="32"/>
      <c r="BI403" s="32"/>
    </row>
    <row r="404" spans="1:61" ht="10.199999999999999" x14ac:dyDescent="0.2">
      <c r="A404" s="30"/>
      <c r="B404" s="32"/>
      <c r="C404" s="32"/>
      <c r="D404" s="49"/>
      <c r="E404" s="32"/>
      <c r="F404" s="30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6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36"/>
      <c r="BF404" s="32"/>
      <c r="BG404" s="37"/>
      <c r="BH404" s="32"/>
      <c r="BI404" s="32"/>
    </row>
    <row r="405" spans="1:61" ht="10.199999999999999" x14ac:dyDescent="0.2">
      <c r="A405" s="30"/>
      <c r="B405" s="32"/>
      <c r="C405" s="32"/>
      <c r="D405" s="49"/>
      <c r="E405" s="32"/>
      <c r="F405" s="30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6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36"/>
      <c r="BF405" s="32"/>
      <c r="BG405" s="37"/>
      <c r="BH405" s="32"/>
      <c r="BI405" s="32"/>
    </row>
    <row r="406" spans="1:61" ht="10.199999999999999" x14ac:dyDescent="0.2">
      <c r="A406" s="30"/>
      <c r="B406" s="32"/>
      <c r="C406" s="32"/>
      <c r="D406" s="49"/>
      <c r="E406" s="32"/>
      <c r="F406" s="30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6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36"/>
      <c r="BF406" s="32"/>
      <c r="BG406" s="37"/>
      <c r="BH406" s="32"/>
      <c r="BI406" s="32"/>
    </row>
    <row r="407" spans="1:61" ht="10.199999999999999" x14ac:dyDescent="0.2">
      <c r="A407" s="30"/>
      <c r="B407" s="32"/>
      <c r="C407" s="32"/>
      <c r="D407" s="49"/>
      <c r="E407" s="32"/>
      <c r="F407" s="30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6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36"/>
      <c r="BF407" s="32"/>
      <c r="BG407" s="37"/>
      <c r="BH407" s="32"/>
      <c r="BI407" s="32"/>
    </row>
    <row r="408" spans="1:61" ht="10.199999999999999" x14ac:dyDescent="0.2">
      <c r="A408" s="30"/>
      <c r="B408" s="32"/>
      <c r="C408" s="32"/>
      <c r="D408" s="49"/>
      <c r="E408" s="32"/>
      <c r="F408" s="30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6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36"/>
      <c r="BF408" s="32"/>
      <c r="BG408" s="37"/>
      <c r="BH408" s="32"/>
      <c r="BI408" s="32"/>
    </row>
    <row r="409" spans="1:61" ht="10.199999999999999" x14ac:dyDescent="0.2">
      <c r="A409" s="30"/>
      <c r="B409" s="32"/>
      <c r="C409" s="32"/>
      <c r="D409" s="49"/>
      <c r="E409" s="32"/>
      <c r="F409" s="30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6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36"/>
      <c r="BF409" s="32"/>
      <c r="BG409" s="37"/>
      <c r="BH409" s="32"/>
      <c r="BI409" s="32"/>
    </row>
    <row r="410" spans="1:61" ht="10.199999999999999" x14ac:dyDescent="0.2">
      <c r="A410" s="30"/>
      <c r="B410" s="32"/>
      <c r="C410" s="32"/>
      <c r="D410" s="49"/>
      <c r="E410" s="32"/>
      <c r="F410" s="30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6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36"/>
      <c r="BF410" s="32"/>
      <c r="BG410" s="37"/>
      <c r="BH410" s="32"/>
      <c r="BI410" s="32"/>
    </row>
    <row r="411" spans="1:61" ht="10.199999999999999" x14ac:dyDescent="0.2">
      <c r="A411" s="30"/>
      <c r="B411" s="32"/>
      <c r="C411" s="32"/>
      <c r="D411" s="49"/>
      <c r="E411" s="32"/>
      <c r="F411" s="30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6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36"/>
      <c r="BF411" s="32"/>
      <c r="BG411" s="37"/>
      <c r="BH411" s="32"/>
      <c r="BI411" s="32"/>
    </row>
    <row r="412" spans="1:61" ht="10.199999999999999" x14ac:dyDescent="0.2">
      <c r="A412" s="30"/>
      <c r="B412" s="32"/>
      <c r="C412" s="32"/>
      <c r="D412" s="49"/>
      <c r="E412" s="32"/>
      <c r="F412" s="30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6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36"/>
      <c r="BF412" s="32"/>
      <c r="BG412" s="37"/>
      <c r="BH412" s="32"/>
      <c r="BI412" s="32"/>
    </row>
    <row r="413" spans="1:61" ht="10.199999999999999" x14ac:dyDescent="0.2">
      <c r="A413" s="30"/>
      <c r="B413" s="32"/>
      <c r="C413" s="32"/>
      <c r="D413" s="49"/>
      <c r="E413" s="32"/>
      <c r="F413" s="30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6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36"/>
      <c r="BF413" s="32"/>
      <c r="BG413" s="37"/>
      <c r="BH413" s="32"/>
      <c r="BI413" s="32"/>
    </row>
    <row r="414" spans="1:61" ht="10.199999999999999" x14ac:dyDescent="0.2">
      <c r="A414" s="30"/>
      <c r="B414" s="32"/>
      <c r="C414" s="32"/>
      <c r="D414" s="49"/>
      <c r="E414" s="32"/>
      <c r="F414" s="30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6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36"/>
      <c r="BF414" s="32"/>
      <c r="BG414" s="37"/>
      <c r="BH414" s="32"/>
      <c r="BI414" s="32"/>
    </row>
    <row r="415" spans="1:61" ht="10.199999999999999" x14ac:dyDescent="0.2">
      <c r="A415" s="30"/>
      <c r="B415" s="32"/>
      <c r="C415" s="32"/>
      <c r="D415" s="49"/>
      <c r="E415" s="32"/>
      <c r="F415" s="30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6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36"/>
      <c r="BF415" s="32"/>
      <c r="BG415" s="37"/>
      <c r="BH415" s="32"/>
      <c r="BI415" s="32"/>
    </row>
    <row r="416" spans="1:61" ht="10.199999999999999" x14ac:dyDescent="0.2">
      <c r="A416" s="30"/>
      <c r="B416" s="32"/>
      <c r="C416" s="32"/>
      <c r="D416" s="49"/>
      <c r="E416" s="32"/>
      <c r="F416" s="30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6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36"/>
      <c r="BF416" s="32"/>
      <c r="BG416" s="37"/>
      <c r="BH416" s="32"/>
      <c r="BI416" s="32"/>
    </row>
    <row r="417" spans="1:61" ht="10.199999999999999" x14ac:dyDescent="0.2">
      <c r="A417" s="30"/>
      <c r="B417" s="32"/>
      <c r="C417" s="32"/>
      <c r="D417" s="49"/>
      <c r="E417" s="32"/>
      <c r="F417" s="30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6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36"/>
      <c r="BF417" s="32"/>
      <c r="BG417" s="37"/>
      <c r="BH417" s="32"/>
      <c r="BI417" s="32"/>
    </row>
    <row r="418" spans="1:61" ht="10.199999999999999" x14ac:dyDescent="0.2">
      <c r="A418" s="30"/>
      <c r="B418" s="32"/>
      <c r="C418" s="32"/>
      <c r="D418" s="49"/>
      <c r="E418" s="32"/>
      <c r="F418" s="30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6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36"/>
      <c r="BF418" s="32"/>
      <c r="BG418" s="37"/>
      <c r="BH418" s="32"/>
      <c r="BI418" s="32"/>
    </row>
    <row r="419" spans="1:61" ht="10.199999999999999" x14ac:dyDescent="0.2">
      <c r="A419" s="30"/>
      <c r="B419" s="32"/>
      <c r="C419" s="32"/>
      <c r="D419" s="49"/>
      <c r="E419" s="32"/>
      <c r="F419" s="30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6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36"/>
      <c r="BF419" s="32"/>
      <c r="BG419" s="37"/>
      <c r="BH419" s="32"/>
      <c r="BI419" s="32"/>
    </row>
    <row r="420" spans="1:61" ht="10.199999999999999" x14ac:dyDescent="0.2">
      <c r="A420" s="30"/>
      <c r="B420" s="32"/>
      <c r="C420" s="32"/>
      <c r="D420" s="49"/>
      <c r="E420" s="32"/>
      <c r="F420" s="30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6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36"/>
      <c r="BF420" s="32"/>
      <c r="BG420" s="37"/>
      <c r="BH420" s="32"/>
      <c r="BI420" s="32"/>
    </row>
    <row r="421" spans="1:61" ht="10.199999999999999" x14ac:dyDescent="0.2">
      <c r="A421" s="30"/>
      <c r="B421" s="32"/>
      <c r="C421" s="32"/>
      <c r="D421" s="49"/>
      <c r="E421" s="32"/>
      <c r="F421" s="30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6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36"/>
      <c r="BF421" s="32"/>
      <c r="BG421" s="37"/>
      <c r="BH421" s="32"/>
      <c r="BI421" s="32"/>
    </row>
    <row r="422" spans="1:61" ht="10.199999999999999" x14ac:dyDescent="0.2">
      <c r="A422" s="30"/>
      <c r="B422" s="32"/>
      <c r="C422" s="32"/>
      <c r="D422" s="49"/>
      <c r="E422" s="32"/>
      <c r="F422" s="30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6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36"/>
      <c r="BF422" s="32"/>
      <c r="BG422" s="37"/>
      <c r="BH422" s="32"/>
      <c r="BI422" s="32"/>
    </row>
    <row r="423" spans="1:61" ht="10.199999999999999" x14ac:dyDescent="0.2">
      <c r="A423" s="30"/>
      <c r="B423" s="32"/>
      <c r="C423" s="32"/>
      <c r="D423" s="49"/>
      <c r="E423" s="32"/>
      <c r="F423" s="30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6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36"/>
      <c r="BF423" s="32"/>
      <c r="BG423" s="37"/>
      <c r="BH423" s="32"/>
      <c r="BI423" s="32"/>
    </row>
    <row r="424" spans="1:61" ht="10.199999999999999" x14ac:dyDescent="0.2">
      <c r="A424" s="30"/>
      <c r="B424" s="32"/>
      <c r="C424" s="32"/>
      <c r="D424" s="49"/>
      <c r="E424" s="32"/>
      <c r="F424" s="30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6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36"/>
      <c r="BF424" s="32"/>
      <c r="BG424" s="37"/>
      <c r="BH424" s="32"/>
      <c r="BI424" s="32"/>
    </row>
    <row r="425" spans="1:61" ht="10.199999999999999" x14ac:dyDescent="0.2">
      <c r="A425" s="30"/>
      <c r="B425" s="32"/>
      <c r="C425" s="32"/>
      <c r="D425" s="49"/>
      <c r="E425" s="32"/>
      <c r="F425" s="30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6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36"/>
      <c r="BF425" s="32"/>
      <c r="BG425" s="37"/>
      <c r="BH425" s="32"/>
      <c r="BI425" s="32"/>
    </row>
    <row r="426" spans="1:61" ht="10.199999999999999" x14ac:dyDescent="0.2">
      <c r="A426" s="30"/>
      <c r="B426" s="32"/>
      <c r="C426" s="32"/>
      <c r="D426" s="49"/>
      <c r="E426" s="32"/>
      <c r="F426" s="30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6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36"/>
      <c r="BF426" s="32"/>
      <c r="BG426" s="37"/>
      <c r="BH426" s="32"/>
      <c r="BI426" s="32"/>
    </row>
    <row r="427" spans="1:61" ht="10.199999999999999" x14ac:dyDescent="0.2">
      <c r="A427" s="30"/>
      <c r="B427" s="32"/>
      <c r="C427" s="32"/>
      <c r="D427" s="49"/>
      <c r="E427" s="32"/>
      <c r="F427" s="30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6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36"/>
      <c r="BF427" s="32"/>
      <c r="BG427" s="37"/>
      <c r="BH427" s="32"/>
      <c r="BI427" s="32"/>
    </row>
    <row r="428" spans="1:61" ht="10.199999999999999" x14ac:dyDescent="0.2">
      <c r="A428" s="30"/>
      <c r="B428" s="32"/>
      <c r="C428" s="32"/>
      <c r="D428" s="49"/>
      <c r="E428" s="32"/>
      <c r="F428" s="30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6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36"/>
      <c r="BF428" s="32"/>
      <c r="BG428" s="37"/>
      <c r="BH428" s="32"/>
      <c r="BI428" s="32"/>
    </row>
    <row r="429" spans="1:61" ht="10.199999999999999" x14ac:dyDescent="0.2">
      <c r="A429" s="30"/>
      <c r="B429" s="32"/>
      <c r="C429" s="32"/>
      <c r="D429" s="49"/>
      <c r="E429" s="32"/>
      <c r="F429" s="30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6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36"/>
      <c r="BF429" s="32"/>
      <c r="BG429" s="37"/>
      <c r="BH429" s="32"/>
      <c r="BI429" s="32"/>
    </row>
    <row r="430" spans="1:61" ht="10.199999999999999" x14ac:dyDescent="0.2">
      <c r="A430" s="30"/>
      <c r="B430" s="32"/>
      <c r="C430" s="32"/>
      <c r="D430" s="49"/>
      <c r="E430" s="32"/>
      <c r="F430" s="30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6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36"/>
      <c r="BF430" s="32"/>
      <c r="BG430" s="37"/>
      <c r="BH430" s="32"/>
      <c r="BI430" s="32"/>
    </row>
    <row r="431" spans="1:61" ht="10.199999999999999" x14ac:dyDescent="0.2">
      <c r="A431" s="30"/>
      <c r="B431" s="32"/>
      <c r="C431" s="32"/>
      <c r="D431" s="49"/>
      <c r="E431" s="32"/>
      <c r="F431" s="30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6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36"/>
      <c r="BF431" s="32"/>
      <c r="BG431" s="37"/>
      <c r="BH431" s="32"/>
      <c r="BI431" s="32"/>
    </row>
    <row r="432" spans="1:61" ht="10.199999999999999" x14ac:dyDescent="0.2">
      <c r="A432" s="30"/>
      <c r="B432" s="32"/>
      <c r="C432" s="32"/>
      <c r="D432" s="49"/>
      <c r="E432" s="32"/>
      <c r="F432" s="30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6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36"/>
      <c r="BF432" s="32"/>
      <c r="BG432" s="37"/>
      <c r="BH432" s="32"/>
      <c r="BI432" s="32"/>
    </row>
    <row r="433" spans="1:61" ht="10.199999999999999" x14ac:dyDescent="0.2">
      <c r="A433" s="30"/>
      <c r="B433" s="32"/>
      <c r="C433" s="32"/>
      <c r="D433" s="49"/>
      <c r="E433" s="32"/>
      <c r="F433" s="30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6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36"/>
      <c r="BF433" s="32"/>
      <c r="BG433" s="37"/>
      <c r="BH433" s="32"/>
      <c r="BI433" s="32"/>
    </row>
    <row r="434" spans="1:61" ht="10.199999999999999" x14ac:dyDescent="0.2">
      <c r="A434" s="30"/>
      <c r="B434" s="32"/>
      <c r="C434" s="32"/>
      <c r="D434" s="49"/>
      <c r="E434" s="32"/>
      <c r="F434" s="30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6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36"/>
      <c r="BF434" s="32"/>
      <c r="BG434" s="37"/>
      <c r="BH434" s="32"/>
      <c r="BI434" s="32"/>
    </row>
    <row r="435" spans="1:61" ht="10.199999999999999" x14ac:dyDescent="0.2">
      <c r="A435" s="30"/>
      <c r="B435" s="32"/>
      <c r="C435" s="32"/>
      <c r="D435" s="49"/>
      <c r="E435" s="32"/>
      <c r="F435" s="30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6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36"/>
      <c r="BF435" s="32"/>
      <c r="BG435" s="37"/>
      <c r="BH435" s="32"/>
      <c r="BI435" s="32"/>
    </row>
    <row r="436" spans="1:61" ht="10.199999999999999" x14ac:dyDescent="0.2">
      <c r="A436" s="30"/>
      <c r="B436" s="32"/>
      <c r="C436" s="32"/>
      <c r="D436" s="49"/>
      <c r="E436" s="32"/>
      <c r="F436" s="30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6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36"/>
      <c r="BF436" s="32"/>
      <c r="BG436" s="37"/>
      <c r="BH436" s="32"/>
      <c r="BI436" s="32"/>
    </row>
    <row r="437" spans="1:61" ht="10.199999999999999" x14ac:dyDescent="0.2">
      <c r="A437" s="30"/>
      <c r="B437" s="32"/>
      <c r="C437" s="32"/>
      <c r="D437" s="49"/>
      <c r="E437" s="32"/>
      <c r="F437" s="30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6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36"/>
      <c r="BF437" s="32"/>
      <c r="BG437" s="37"/>
      <c r="BH437" s="32"/>
      <c r="BI437" s="32"/>
    </row>
    <row r="438" spans="1:61" ht="10.199999999999999" x14ac:dyDescent="0.2">
      <c r="A438" s="30"/>
      <c r="B438" s="32"/>
      <c r="C438" s="32"/>
      <c r="D438" s="49"/>
      <c r="E438" s="32"/>
      <c r="F438" s="30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6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36"/>
      <c r="BF438" s="32"/>
      <c r="BG438" s="37"/>
      <c r="BH438" s="32"/>
      <c r="BI438" s="32"/>
    </row>
    <row r="439" spans="1:61" ht="10.199999999999999" x14ac:dyDescent="0.2">
      <c r="A439" s="30"/>
      <c r="B439" s="32"/>
      <c r="C439" s="32"/>
      <c r="D439" s="49"/>
      <c r="E439" s="32"/>
      <c r="F439" s="30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6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36"/>
      <c r="BF439" s="32"/>
      <c r="BG439" s="37"/>
      <c r="BH439" s="32"/>
      <c r="BI439" s="32"/>
    </row>
    <row r="440" spans="1:61" ht="10.199999999999999" x14ac:dyDescent="0.2">
      <c r="A440" s="30"/>
      <c r="B440" s="32"/>
      <c r="C440" s="32"/>
      <c r="D440" s="49"/>
      <c r="E440" s="32"/>
      <c r="F440" s="30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6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36"/>
      <c r="BF440" s="32"/>
      <c r="BG440" s="37"/>
      <c r="BH440" s="32"/>
      <c r="BI440" s="32"/>
    </row>
    <row r="441" spans="1:61" ht="10.199999999999999" x14ac:dyDescent="0.2">
      <c r="A441" s="30"/>
      <c r="B441" s="32"/>
      <c r="C441" s="32"/>
      <c r="D441" s="49"/>
      <c r="E441" s="32"/>
      <c r="F441" s="30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6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36"/>
      <c r="BF441" s="32"/>
      <c r="BG441" s="37"/>
      <c r="BH441" s="32"/>
      <c r="BI441" s="32"/>
    </row>
    <row r="442" spans="1:61" ht="10.199999999999999" x14ac:dyDescent="0.2">
      <c r="A442" s="30"/>
      <c r="B442" s="32"/>
      <c r="C442" s="32"/>
      <c r="D442" s="49"/>
      <c r="E442" s="32"/>
      <c r="F442" s="30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6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36"/>
      <c r="BF442" s="32"/>
      <c r="BG442" s="37"/>
      <c r="BH442" s="32"/>
      <c r="BI442" s="32"/>
    </row>
    <row r="443" spans="1:61" ht="10.199999999999999" x14ac:dyDescent="0.2">
      <c r="A443" s="30"/>
      <c r="B443" s="32"/>
      <c r="C443" s="32"/>
      <c r="D443" s="49"/>
      <c r="E443" s="32"/>
      <c r="F443" s="30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6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36"/>
      <c r="BF443" s="32"/>
      <c r="BG443" s="37"/>
      <c r="BH443" s="32"/>
      <c r="BI443" s="32"/>
    </row>
    <row r="444" spans="1:61" ht="10.199999999999999" x14ac:dyDescent="0.2">
      <c r="A444" s="30"/>
      <c r="B444" s="32"/>
      <c r="C444" s="32"/>
      <c r="D444" s="49"/>
      <c r="E444" s="32"/>
      <c r="F444" s="30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6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36"/>
      <c r="BF444" s="32"/>
      <c r="BG444" s="37"/>
      <c r="BH444" s="32"/>
      <c r="BI444" s="32"/>
    </row>
    <row r="445" spans="1:61" ht="10.199999999999999" x14ac:dyDescent="0.2">
      <c r="A445" s="30"/>
      <c r="B445" s="32"/>
      <c r="C445" s="32"/>
      <c r="D445" s="49"/>
      <c r="E445" s="32"/>
      <c r="F445" s="30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6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36"/>
      <c r="BF445" s="32"/>
      <c r="BG445" s="37"/>
      <c r="BH445" s="32"/>
      <c r="BI445" s="32"/>
    </row>
    <row r="446" spans="1:61" ht="10.199999999999999" x14ac:dyDescent="0.2">
      <c r="A446" s="30"/>
      <c r="B446" s="32"/>
      <c r="C446" s="32"/>
      <c r="D446" s="49"/>
      <c r="E446" s="32"/>
      <c r="F446" s="30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6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36"/>
      <c r="BF446" s="32"/>
      <c r="BG446" s="37"/>
      <c r="BH446" s="32"/>
      <c r="BI446" s="32"/>
    </row>
    <row r="447" spans="1:61" ht="10.199999999999999" x14ac:dyDescent="0.2">
      <c r="A447" s="30"/>
      <c r="B447" s="32"/>
      <c r="C447" s="32"/>
      <c r="D447" s="49"/>
      <c r="E447" s="32"/>
      <c r="F447" s="30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6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36"/>
      <c r="BF447" s="32"/>
      <c r="BG447" s="37"/>
      <c r="BH447" s="32"/>
      <c r="BI447" s="32"/>
    </row>
    <row r="448" spans="1:61" ht="10.199999999999999" x14ac:dyDescent="0.2">
      <c r="A448" s="30"/>
      <c r="B448" s="32"/>
      <c r="C448" s="32"/>
      <c r="D448" s="49"/>
      <c r="E448" s="32"/>
      <c r="F448" s="30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6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36"/>
      <c r="BF448" s="32"/>
      <c r="BG448" s="37"/>
      <c r="BH448" s="32"/>
      <c r="BI448" s="32"/>
    </row>
    <row r="449" spans="1:61" ht="10.199999999999999" x14ac:dyDescent="0.2">
      <c r="A449" s="30"/>
      <c r="B449" s="32"/>
      <c r="C449" s="32"/>
      <c r="D449" s="49"/>
      <c r="E449" s="32"/>
      <c r="F449" s="30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6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36"/>
      <c r="BF449" s="32"/>
      <c r="BG449" s="37"/>
      <c r="BH449" s="32"/>
      <c r="BI449" s="32"/>
    </row>
    <row r="450" spans="1:61" ht="10.199999999999999" x14ac:dyDescent="0.2">
      <c r="A450" s="30"/>
      <c r="B450" s="32"/>
      <c r="C450" s="32"/>
      <c r="D450" s="49"/>
      <c r="E450" s="32"/>
      <c r="F450" s="30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6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36"/>
      <c r="BF450" s="32"/>
      <c r="BG450" s="37"/>
      <c r="BH450" s="32"/>
      <c r="BI450" s="32"/>
    </row>
    <row r="451" spans="1:61" ht="10.199999999999999" x14ac:dyDescent="0.2">
      <c r="A451" s="30"/>
      <c r="B451" s="32"/>
      <c r="C451" s="32"/>
      <c r="D451" s="49"/>
      <c r="E451" s="32"/>
      <c r="F451" s="30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6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36"/>
      <c r="BF451" s="32"/>
      <c r="BG451" s="37"/>
      <c r="BH451" s="32"/>
      <c r="BI451" s="32"/>
    </row>
    <row r="452" spans="1:61" ht="10.199999999999999" x14ac:dyDescent="0.2">
      <c r="A452" s="30"/>
      <c r="B452" s="32"/>
      <c r="C452" s="32"/>
      <c r="D452" s="49"/>
      <c r="E452" s="32"/>
      <c r="F452" s="30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6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36"/>
      <c r="BF452" s="32"/>
      <c r="BG452" s="37"/>
      <c r="BH452" s="32"/>
      <c r="BI452" s="32"/>
    </row>
    <row r="453" spans="1:61" ht="10.199999999999999" x14ac:dyDescent="0.2">
      <c r="A453" s="30"/>
      <c r="B453" s="32"/>
      <c r="C453" s="32"/>
      <c r="D453" s="49"/>
      <c r="E453" s="32"/>
      <c r="F453" s="30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6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36"/>
      <c r="BF453" s="32"/>
      <c r="BG453" s="37"/>
      <c r="BH453" s="32"/>
      <c r="BI453" s="32"/>
    </row>
    <row r="454" spans="1:61" ht="10.199999999999999" x14ac:dyDescent="0.2">
      <c r="A454" s="30"/>
      <c r="B454" s="32"/>
      <c r="C454" s="32"/>
      <c r="D454" s="49"/>
      <c r="E454" s="32"/>
      <c r="F454" s="30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6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36"/>
      <c r="BF454" s="32"/>
      <c r="BG454" s="37"/>
      <c r="BH454" s="32"/>
      <c r="BI454" s="32"/>
    </row>
    <row r="455" spans="1:61" ht="10.199999999999999" x14ac:dyDescent="0.2">
      <c r="A455" s="30"/>
      <c r="B455" s="32"/>
      <c r="C455" s="32"/>
      <c r="D455" s="49"/>
      <c r="E455" s="32"/>
      <c r="F455" s="30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6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36"/>
      <c r="BF455" s="32"/>
      <c r="BG455" s="37"/>
      <c r="BH455" s="32"/>
      <c r="BI455" s="32"/>
    </row>
    <row r="456" spans="1:61" ht="10.199999999999999" x14ac:dyDescent="0.2">
      <c r="A456" s="30"/>
      <c r="B456" s="32"/>
      <c r="C456" s="32"/>
      <c r="D456" s="49"/>
      <c r="E456" s="32"/>
      <c r="F456" s="30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6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36"/>
      <c r="BF456" s="32"/>
      <c r="BG456" s="37"/>
      <c r="BH456" s="32"/>
      <c r="BI456" s="32"/>
    </row>
    <row r="457" spans="1:61" ht="10.199999999999999" x14ac:dyDescent="0.2">
      <c r="A457" s="30"/>
      <c r="B457" s="32"/>
      <c r="C457" s="32"/>
      <c r="D457" s="49"/>
      <c r="E457" s="32"/>
      <c r="F457" s="30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6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36"/>
      <c r="BF457" s="32"/>
      <c r="BG457" s="37"/>
      <c r="BH457" s="32"/>
      <c r="BI457" s="32"/>
    </row>
    <row r="458" spans="1:61" ht="10.199999999999999" x14ac:dyDescent="0.2">
      <c r="A458" s="30"/>
      <c r="B458" s="32"/>
      <c r="C458" s="32"/>
      <c r="D458" s="49"/>
      <c r="E458" s="32"/>
      <c r="F458" s="30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6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36"/>
      <c r="BF458" s="32"/>
      <c r="BG458" s="37"/>
      <c r="BH458" s="32"/>
      <c r="BI458" s="32"/>
    </row>
    <row r="459" spans="1:61" ht="10.199999999999999" x14ac:dyDescent="0.2">
      <c r="A459" s="30"/>
      <c r="B459" s="32"/>
      <c r="C459" s="32"/>
      <c r="D459" s="49"/>
      <c r="E459" s="32"/>
      <c r="F459" s="30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6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36"/>
      <c r="BF459" s="32"/>
      <c r="BG459" s="37"/>
      <c r="BH459" s="32"/>
      <c r="BI459" s="32"/>
    </row>
    <row r="460" spans="1:61" ht="10.199999999999999" x14ac:dyDescent="0.2">
      <c r="A460" s="30"/>
      <c r="B460" s="32"/>
      <c r="C460" s="32"/>
      <c r="D460" s="49"/>
      <c r="E460" s="32"/>
      <c r="F460" s="30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6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36"/>
      <c r="BF460" s="32"/>
      <c r="BG460" s="37"/>
      <c r="BH460" s="32"/>
      <c r="BI460" s="32"/>
    </row>
    <row r="461" spans="1:61" ht="10.199999999999999" x14ac:dyDescent="0.2">
      <c r="A461" s="30"/>
      <c r="B461" s="32"/>
      <c r="C461" s="32"/>
      <c r="D461" s="49"/>
      <c r="E461" s="32"/>
      <c r="F461" s="30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6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36"/>
      <c r="BF461" s="32"/>
      <c r="BG461" s="37"/>
      <c r="BH461" s="32"/>
      <c r="BI461" s="32"/>
    </row>
    <row r="462" spans="1:61" ht="10.199999999999999" x14ac:dyDescent="0.2">
      <c r="A462" s="30"/>
      <c r="B462" s="32"/>
      <c r="C462" s="32"/>
      <c r="D462" s="49"/>
      <c r="E462" s="32"/>
      <c r="F462" s="30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6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36"/>
      <c r="BF462" s="32"/>
      <c r="BG462" s="37"/>
      <c r="BH462" s="32"/>
      <c r="BI462" s="32"/>
    </row>
    <row r="463" spans="1:61" ht="10.199999999999999" x14ac:dyDescent="0.2">
      <c r="A463" s="30"/>
      <c r="B463" s="32"/>
      <c r="C463" s="32"/>
      <c r="D463" s="49"/>
      <c r="E463" s="32"/>
      <c r="F463" s="30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6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36"/>
      <c r="BF463" s="32"/>
      <c r="BG463" s="37"/>
      <c r="BH463" s="32"/>
      <c r="BI463" s="32"/>
    </row>
    <row r="464" spans="1:61" ht="10.199999999999999" x14ac:dyDescent="0.2">
      <c r="A464" s="30"/>
      <c r="B464" s="32"/>
      <c r="C464" s="32"/>
      <c r="D464" s="49"/>
      <c r="E464" s="32"/>
      <c r="F464" s="30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6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36"/>
      <c r="BF464" s="32"/>
      <c r="BG464" s="37"/>
      <c r="BH464" s="32"/>
      <c r="BI464" s="32"/>
    </row>
    <row r="465" spans="1:61" ht="10.199999999999999" x14ac:dyDescent="0.2">
      <c r="A465" s="30"/>
      <c r="B465" s="32"/>
      <c r="C465" s="32"/>
      <c r="D465" s="49"/>
      <c r="E465" s="32"/>
      <c r="F465" s="30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6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36"/>
      <c r="BF465" s="32"/>
      <c r="BG465" s="37"/>
      <c r="BH465" s="32"/>
      <c r="BI465" s="32"/>
    </row>
    <row r="466" spans="1:61" ht="10.199999999999999" x14ac:dyDescent="0.2">
      <c r="A466" s="30"/>
      <c r="B466" s="32"/>
      <c r="C466" s="32"/>
      <c r="D466" s="49"/>
      <c r="E466" s="32"/>
      <c r="F466" s="30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6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36"/>
      <c r="BF466" s="32"/>
      <c r="BG466" s="37"/>
      <c r="BH466" s="32"/>
      <c r="BI466" s="32"/>
    </row>
    <row r="467" spans="1:61" ht="10.199999999999999" x14ac:dyDescent="0.2">
      <c r="A467" s="30"/>
      <c r="B467" s="32"/>
      <c r="C467" s="32"/>
      <c r="D467" s="49"/>
      <c r="E467" s="32"/>
      <c r="F467" s="30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6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36"/>
      <c r="BF467" s="32"/>
      <c r="BG467" s="37"/>
      <c r="BH467" s="32"/>
      <c r="BI467" s="32"/>
    </row>
    <row r="468" spans="1:61" ht="10.199999999999999" x14ac:dyDescent="0.2">
      <c r="A468" s="30"/>
      <c r="B468" s="32"/>
      <c r="C468" s="32"/>
      <c r="D468" s="49"/>
      <c r="E468" s="32"/>
      <c r="F468" s="30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6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36"/>
      <c r="BF468" s="32"/>
      <c r="BG468" s="37"/>
      <c r="BH468" s="32"/>
      <c r="BI468" s="32"/>
    </row>
    <row r="469" spans="1:61" ht="10.199999999999999" x14ac:dyDescent="0.2">
      <c r="A469" s="30"/>
      <c r="B469" s="32"/>
      <c r="C469" s="32"/>
      <c r="D469" s="49"/>
      <c r="E469" s="32"/>
      <c r="F469" s="30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6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36"/>
      <c r="BF469" s="32"/>
      <c r="BG469" s="37"/>
      <c r="BH469" s="32"/>
      <c r="BI469" s="32"/>
    </row>
    <row r="470" spans="1:61" ht="10.199999999999999" x14ac:dyDescent="0.2">
      <c r="A470" s="30"/>
      <c r="B470" s="32"/>
      <c r="C470" s="32"/>
      <c r="D470" s="49"/>
      <c r="E470" s="32"/>
      <c r="F470" s="30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6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36"/>
      <c r="BF470" s="32"/>
      <c r="BG470" s="37"/>
      <c r="BH470" s="32"/>
      <c r="BI470" s="32"/>
    </row>
    <row r="471" spans="1:61" ht="10.199999999999999" x14ac:dyDescent="0.2">
      <c r="A471" s="30"/>
      <c r="B471" s="32"/>
      <c r="C471" s="32"/>
      <c r="D471" s="49"/>
      <c r="E471" s="32"/>
      <c r="F471" s="30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6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36"/>
      <c r="BF471" s="32"/>
      <c r="BG471" s="37"/>
      <c r="BH471" s="32"/>
      <c r="BI471" s="32"/>
    </row>
    <row r="472" spans="1:61" ht="10.199999999999999" x14ac:dyDescent="0.2">
      <c r="A472" s="30"/>
      <c r="B472" s="32"/>
      <c r="C472" s="32"/>
      <c r="D472" s="49"/>
      <c r="E472" s="32"/>
      <c r="F472" s="30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6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36"/>
      <c r="BF472" s="32"/>
      <c r="BG472" s="37"/>
      <c r="BH472" s="32"/>
      <c r="BI472" s="32"/>
    </row>
    <row r="473" spans="1:61" ht="10.199999999999999" x14ac:dyDescent="0.2">
      <c r="A473" s="30"/>
      <c r="B473" s="32"/>
      <c r="C473" s="32"/>
      <c r="D473" s="49"/>
      <c r="E473" s="32"/>
      <c r="F473" s="30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6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36"/>
      <c r="BF473" s="32"/>
      <c r="BG473" s="37"/>
      <c r="BH473" s="32"/>
      <c r="BI473" s="32"/>
    </row>
    <row r="474" spans="1:61" ht="10.199999999999999" x14ac:dyDescent="0.2">
      <c r="A474" s="30"/>
      <c r="B474" s="32"/>
      <c r="C474" s="32"/>
      <c r="D474" s="49"/>
      <c r="E474" s="32"/>
      <c r="F474" s="30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6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36"/>
      <c r="BF474" s="32"/>
      <c r="BG474" s="37"/>
      <c r="BH474" s="32"/>
      <c r="BI474" s="32"/>
    </row>
    <row r="475" spans="1:61" ht="10.199999999999999" x14ac:dyDescent="0.2">
      <c r="A475" s="30"/>
      <c r="B475" s="32"/>
      <c r="C475" s="32"/>
      <c r="D475" s="49"/>
      <c r="E475" s="32"/>
      <c r="F475" s="30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6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36"/>
      <c r="BF475" s="32"/>
      <c r="BG475" s="37"/>
      <c r="BH475" s="32"/>
      <c r="BI475" s="32"/>
    </row>
    <row r="476" spans="1:61" ht="10.199999999999999" x14ac:dyDescent="0.2">
      <c r="A476" s="30"/>
      <c r="B476" s="32"/>
      <c r="C476" s="32"/>
      <c r="D476" s="49"/>
      <c r="E476" s="32"/>
      <c r="F476" s="30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6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36"/>
      <c r="BF476" s="32"/>
      <c r="BG476" s="37"/>
      <c r="BH476" s="32"/>
      <c r="BI476" s="32"/>
    </row>
    <row r="477" spans="1:61" ht="10.199999999999999" x14ac:dyDescent="0.2">
      <c r="A477" s="30"/>
      <c r="B477" s="32"/>
      <c r="C477" s="32"/>
      <c r="D477" s="49"/>
      <c r="E477" s="32"/>
      <c r="F477" s="30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6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36"/>
      <c r="BF477" s="32"/>
      <c r="BG477" s="37"/>
      <c r="BH477" s="32"/>
      <c r="BI477" s="32"/>
    </row>
    <row r="478" spans="1:61" ht="10.199999999999999" x14ac:dyDescent="0.2">
      <c r="A478" s="30"/>
      <c r="B478" s="32"/>
      <c r="C478" s="32"/>
      <c r="D478" s="49"/>
      <c r="E478" s="32"/>
      <c r="F478" s="30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6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36"/>
      <c r="BF478" s="32"/>
      <c r="BG478" s="37"/>
      <c r="BH478" s="32"/>
      <c r="BI478" s="32"/>
    </row>
    <row r="479" spans="1:61" ht="10.199999999999999" x14ac:dyDescent="0.2">
      <c r="A479" s="30"/>
      <c r="B479" s="32"/>
      <c r="C479" s="32"/>
      <c r="D479" s="49"/>
      <c r="E479" s="32"/>
      <c r="F479" s="30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6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36"/>
      <c r="BF479" s="32"/>
      <c r="BG479" s="37"/>
      <c r="BH479" s="32"/>
      <c r="BI479" s="32"/>
    </row>
    <row r="480" spans="1:61" ht="10.199999999999999" x14ac:dyDescent="0.2">
      <c r="A480" s="30"/>
      <c r="B480" s="32"/>
      <c r="C480" s="32"/>
      <c r="D480" s="49"/>
      <c r="E480" s="32"/>
      <c r="F480" s="30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6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36"/>
      <c r="BF480" s="32"/>
      <c r="BG480" s="37"/>
      <c r="BH480" s="32"/>
      <c r="BI480" s="32"/>
    </row>
    <row r="481" spans="1:61" ht="10.199999999999999" x14ac:dyDescent="0.2">
      <c r="A481" s="30"/>
      <c r="B481" s="32"/>
      <c r="C481" s="32"/>
      <c r="D481" s="49"/>
      <c r="E481" s="32"/>
      <c r="F481" s="30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6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36"/>
      <c r="BF481" s="32"/>
      <c r="BG481" s="37"/>
      <c r="BH481" s="32"/>
      <c r="BI481" s="32"/>
    </row>
    <row r="482" spans="1:61" ht="10.199999999999999" x14ac:dyDescent="0.2">
      <c r="A482" s="30"/>
      <c r="B482" s="32"/>
      <c r="C482" s="32"/>
      <c r="D482" s="49"/>
      <c r="E482" s="32"/>
      <c r="F482" s="30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6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36"/>
      <c r="BF482" s="32"/>
      <c r="BG482" s="37"/>
      <c r="BH482" s="32"/>
      <c r="BI482" s="32"/>
    </row>
    <row r="483" spans="1:61" ht="10.199999999999999" x14ac:dyDescent="0.2">
      <c r="A483" s="30"/>
      <c r="B483" s="32"/>
      <c r="C483" s="32"/>
      <c r="D483" s="49"/>
      <c r="E483" s="32"/>
      <c r="F483" s="30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6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36"/>
      <c r="BF483" s="32"/>
      <c r="BG483" s="37"/>
      <c r="BH483" s="32"/>
      <c r="BI483" s="32"/>
    </row>
    <row r="484" spans="1:61" ht="10.199999999999999" x14ac:dyDescent="0.2">
      <c r="A484" s="30"/>
      <c r="B484" s="32"/>
      <c r="C484" s="32"/>
      <c r="D484" s="49"/>
      <c r="E484" s="32"/>
      <c r="F484" s="30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6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36"/>
      <c r="BF484" s="32"/>
      <c r="BG484" s="37"/>
      <c r="BH484" s="32"/>
      <c r="BI484" s="32"/>
    </row>
    <row r="485" spans="1:61" ht="10.199999999999999" x14ac:dyDescent="0.2">
      <c r="A485" s="30"/>
      <c r="B485" s="32"/>
      <c r="C485" s="32"/>
      <c r="D485" s="49"/>
      <c r="E485" s="32"/>
      <c r="F485" s="30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6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36"/>
      <c r="BF485" s="32"/>
      <c r="BG485" s="37"/>
      <c r="BH485" s="32"/>
      <c r="BI485" s="32"/>
    </row>
    <row r="486" spans="1:61" ht="10.199999999999999" x14ac:dyDescent="0.2">
      <c r="A486" s="30"/>
      <c r="B486" s="32"/>
      <c r="C486" s="32"/>
      <c r="D486" s="49"/>
      <c r="E486" s="32"/>
      <c r="F486" s="30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6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36"/>
      <c r="BF486" s="32"/>
      <c r="BG486" s="37"/>
      <c r="BH486" s="32"/>
      <c r="BI486" s="32"/>
    </row>
    <row r="487" spans="1:61" ht="10.199999999999999" x14ac:dyDescent="0.2">
      <c r="A487" s="30"/>
      <c r="B487" s="32"/>
      <c r="C487" s="32"/>
      <c r="D487" s="49"/>
      <c r="E487" s="32"/>
      <c r="F487" s="30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6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36"/>
      <c r="BF487" s="32"/>
      <c r="BG487" s="37"/>
      <c r="BH487" s="32"/>
      <c r="BI487" s="32"/>
    </row>
    <row r="488" spans="1:61" ht="10.199999999999999" x14ac:dyDescent="0.2">
      <c r="A488" s="30"/>
      <c r="B488" s="32"/>
      <c r="C488" s="32"/>
      <c r="D488" s="49"/>
      <c r="E488" s="32"/>
      <c r="F488" s="30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36"/>
      <c r="BF488" s="32"/>
      <c r="BG488" s="37"/>
      <c r="BH488" s="32"/>
      <c r="BI488" s="32"/>
    </row>
    <row r="489" spans="1:61" ht="10.199999999999999" x14ac:dyDescent="0.2">
      <c r="A489" s="30"/>
      <c r="B489" s="32"/>
      <c r="C489" s="32"/>
      <c r="D489" s="49"/>
      <c r="E489" s="32"/>
      <c r="F489" s="30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36"/>
      <c r="BF489" s="32"/>
      <c r="BG489" s="37"/>
      <c r="BH489" s="32"/>
      <c r="BI489" s="32"/>
    </row>
    <row r="490" spans="1:61" ht="10.199999999999999" x14ac:dyDescent="0.2">
      <c r="A490" s="30"/>
      <c r="B490" s="32"/>
      <c r="C490" s="32"/>
      <c r="D490" s="49"/>
      <c r="E490" s="32"/>
      <c r="F490" s="30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36"/>
      <c r="BF490" s="32"/>
      <c r="BG490" s="37"/>
      <c r="BH490" s="32"/>
      <c r="BI490" s="32"/>
    </row>
    <row r="491" spans="1:61" ht="10.199999999999999" x14ac:dyDescent="0.2">
      <c r="A491" s="30"/>
      <c r="B491" s="32"/>
      <c r="C491" s="32"/>
      <c r="D491" s="49"/>
      <c r="E491" s="32"/>
      <c r="F491" s="30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36"/>
      <c r="BF491" s="32"/>
      <c r="BG491" s="37"/>
      <c r="BH491" s="32"/>
      <c r="BI491" s="32"/>
    </row>
    <row r="492" spans="1:61" ht="10.199999999999999" x14ac:dyDescent="0.2">
      <c r="A492" s="30"/>
      <c r="B492" s="32"/>
      <c r="C492" s="32"/>
      <c r="D492" s="49"/>
      <c r="E492" s="32"/>
      <c r="F492" s="30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6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36"/>
      <c r="BF492" s="32"/>
      <c r="BG492" s="37"/>
      <c r="BH492" s="32"/>
      <c r="BI492" s="32"/>
    </row>
    <row r="493" spans="1:61" ht="10.199999999999999" x14ac:dyDescent="0.2">
      <c r="A493" s="30"/>
      <c r="B493" s="32"/>
      <c r="C493" s="32"/>
      <c r="D493" s="49"/>
      <c r="E493" s="32"/>
      <c r="F493" s="30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6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36"/>
      <c r="BF493" s="32"/>
      <c r="BG493" s="37"/>
      <c r="BH493" s="32"/>
      <c r="BI493" s="32"/>
    </row>
    <row r="494" spans="1:61" ht="10.199999999999999" x14ac:dyDescent="0.2">
      <c r="A494" s="30"/>
      <c r="B494" s="32"/>
      <c r="C494" s="32"/>
      <c r="D494" s="49"/>
      <c r="E494" s="32"/>
      <c r="F494" s="30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6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36"/>
      <c r="BF494" s="32"/>
      <c r="BG494" s="37"/>
      <c r="BH494" s="32"/>
      <c r="BI494" s="32"/>
    </row>
    <row r="495" spans="1:61" ht="10.199999999999999" x14ac:dyDescent="0.2">
      <c r="A495" s="30"/>
      <c r="B495" s="32"/>
      <c r="C495" s="32"/>
      <c r="D495" s="49"/>
      <c r="E495" s="32"/>
      <c r="F495" s="30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6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36"/>
      <c r="BF495" s="32"/>
      <c r="BG495" s="37"/>
      <c r="BH495" s="32"/>
      <c r="BI495" s="32"/>
    </row>
    <row r="496" spans="1:61" ht="10.199999999999999" x14ac:dyDescent="0.2">
      <c r="A496" s="30"/>
      <c r="B496" s="32"/>
      <c r="C496" s="32"/>
      <c r="D496" s="49"/>
      <c r="E496" s="32"/>
      <c r="F496" s="30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6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36"/>
      <c r="BF496" s="32"/>
      <c r="BG496" s="37"/>
      <c r="BH496" s="32"/>
      <c r="BI496" s="32"/>
    </row>
    <row r="497" spans="1:61" ht="10.199999999999999" x14ac:dyDescent="0.2">
      <c r="A497" s="30"/>
      <c r="B497" s="32"/>
      <c r="C497" s="32"/>
      <c r="D497" s="49"/>
      <c r="E497" s="32"/>
      <c r="F497" s="30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6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36"/>
      <c r="BF497" s="32"/>
      <c r="BG497" s="37"/>
      <c r="BH497" s="32"/>
      <c r="BI497" s="32"/>
    </row>
    <row r="498" spans="1:61" ht="10.199999999999999" x14ac:dyDescent="0.2">
      <c r="A498" s="30"/>
      <c r="B498" s="32"/>
      <c r="C498" s="32"/>
      <c r="D498" s="49"/>
      <c r="E498" s="32"/>
      <c r="F498" s="30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6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36"/>
      <c r="BF498" s="32"/>
      <c r="BG498" s="37"/>
      <c r="BH498" s="32"/>
      <c r="BI498" s="32"/>
    </row>
    <row r="499" spans="1:61" ht="10.199999999999999" x14ac:dyDescent="0.2">
      <c r="A499" s="30"/>
      <c r="B499" s="32"/>
      <c r="C499" s="32"/>
      <c r="D499" s="49"/>
      <c r="E499" s="32"/>
      <c r="F499" s="30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6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36"/>
      <c r="BF499" s="32"/>
      <c r="BG499" s="37"/>
      <c r="BH499" s="32"/>
      <c r="BI499" s="32"/>
    </row>
    <row r="500" spans="1:61" ht="10.199999999999999" x14ac:dyDescent="0.2">
      <c r="A500" s="30"/>
      <c r="B500" s="32"/>
      <c r="C500" s="32"/>
      <c r="D500" s="49"/>
      <c r="E500" s="32"/>
      <c r="F500" s="30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36"/>
      <c r="BF500" s="32"/>
      <c r="BG500" s="37"/>
      <c r="BH500" s="32"/>
      <c r="BI500" s="32"/>
    </row>
    <row r="501" spans="1:61" ht="10.199999999999999" x14ac:dyDescent="0.2">
      <c r="A501" s="30"/>
      <c r="B501" s="32"/>
      <c r="C501" s="32"/>
      <c r="D501" s="49"/>
      <c r="E501" s="32"/>
      <c r="F501" s="30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36"/>
      <c r="BF501" s="32"/>
      <c r="BG501" s="37"/>
      <c r="BH501" s="32"/>
      <c r="BI501" s="32"/>
    </row>
    <row r="502" spans="1:61" ht="10.199999999999999" x14ac:dyDescent="0.2">
      <c r="A502" s="30"/>
      <c r="B502" s="32"/>
      <c r="C502" s="32"/>
      <c r="D502" s="49"/>
      <c r="E502" s="32"/>
      <c r="F502" s="30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36"/>
      <c r="BF502" s="32"/>
      <c r="BG502" s="37"/>
      <c r="BH502" s="32"/>
      <c r="BI502" s="32"/>
    </row>
    <row r="503" spans="1:61" ht="10.199999999999999" x14ac:dyDescent="0.2">
      <c r="A503" s="30"/>
      <c r="B503" s="32"/>
      <c r="C503" s="32"/>
      <c r="D503" s="49"/>
      <c r="E503" s="32"/>
      <c r="F503" s="30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36"/>
      <c r="BF503" s="32"/>
      <c r="BG503" s="37"/>
      <c r="BH503" s="32"/>
      <c r="BI503" s="32"/>
    </row>
    <row r="504" spans="1:61" ht="10.199999999999999" x14ac:dyDescent="0.2">
      <c r="A504" s="30"/>
      <c r="B504" s="32"/>
      <c r="C504" s="32"/>
      <c r="D504" s="49"/>
      <c r="E504" s="32"/>
      <c r="F504" s="30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6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36"/>
      <c r="BF504" s="32"/>
      <c r="BG504" s="37"/>
      <c r="BH504" s="32"/>
      <c r="BI504" s="32"/>
    </row>
    <row r="505" spans="1:61" ht="10.199999999999999" x14ac:dyDescent="0.2">
      <c r="A505" s="30"/>
      <c r="B505" s="32"/>
      <c r="C505" s="32"/>
      <c r="D505" s="49"/>
      <c r="E505" s="32"/>
      <c r="F505" s="30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6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36"/>
      <c r="BF505" s="32"/>
      <c r="BG505" s="37"/>
      <c r="BH505" s="32"/>
      <c r="BI505" s="32"/>
    </row>
    <row r="506" spans="1:61" ht="10.199999999999999" x14ac:dyDescent="0.2">
      <c r="A506" s="30"/>
      <c r="B506" s="32"/>
      <c r="C506" s="32"/>
      <c r="D506" s="49"/>
      <c r="E506" s="32"/>
      <c r="F506" s="30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6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36"/>
      <c r="BF506" s="32"/>
      <c r="BG506" s="37"/>
      <c r="BH506" s="32"/>
      <c r="BI506" s="32"/>
    </row>
    <row r="507" spans="1:61" ht="10.199999999999999" x14ac:dyDescent="0.2">
      <c r="A507" s="30"/>
      <c r="B507" s="32"/>
      <c r="C507" s="32"/>
      <c r="D507" s="49"/>
      <c r="E507" s="32"/>
      <c r="F507" s="30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6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36"/>
      <c r="BF507" s="32"/>
      <c r="BG507" s="37"/>
      <c r="BH507" s="32"/>
      <c r="BI507" s="32"/>
    </row>
    <row r="508" spans="1:61" ht="10.199999999999999" x14ac:dyDescent="0.2">
      <c r="A508" s="30"/>
      <c r="B508" s="32"/>
      <c r="C508" s="32"/>
      <c r="D508" s="49"/>
      <c r="E508" s="32"/>
      <c r="F508" s="30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6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36"/>
      <c r="BF508" s="32"/>
      <c r="BG508" s="37"/>
      <c r="BH508" s="32"/>
      <c r="BI508" s="32"/>
    </row>
    <row r="509" spans="1:61" ht="10.199999999999999" x14ac:dyDescent="0.2">
      <c r="A509" s="30"/>
      <c r="B509" s="32"/>
      <c r="C509" s="32"/>
      <c r="D509" s="49"/>
      <c r="E509" s="32"/>
      <c r="F509" s="30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6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36"/>
      <c r="BF509" s="32"/>
      <c r="BG509" s="37"/>
      <c r="BH509" s="32"/>
      <c r="BI509" s="32"/>
    </row>
    <row r="510" spans="1:61" ht="10.199999999999999" x14ac:dyDescent="0.2">
      <c r="A510" s="30"/>
      <c r="B510" s="32"/>
      <c r="C510" s="32"/>
      <c r="D510" s="49"/>
      <c r="E510" s="32"/>
      <c r="F510" s="30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6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36"/>
      <c r="BF510" s="32"/>
      <c r="BG510" s="37"/>
      <c r="BH510" s="32"/>
      <c r="BI510" s="32"/>
    </row>
    <row r="511" spans="1:61" ht="10.199999999999999" x14ac:dyDescent="0.2">
      <c r="A511" s="30"/>
      <c r="B511" s="32"/>
      <c r="C511" s="32"/>
      <c r="D511" s="49"/>
      <c r="E511" s="32"/>
      <c r="F511" s="30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6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36"/>
      <c r="BF511" s="32"/>
      <c r="BG511" s="37"/>
      <c r="BH511" s="32"/>
      <c r="BI511" s="32"/>
    </row>
    <row r="512" spans="1:61" ht="10.199999999999999" x14ac:dyDescent="0.2">
      <c r="A512" s="30"/>
      <c r="B512" s="32"/>
      <c r="C512" s="32"/>
      <c r="D512" s="49"/>
      <c r="E512" s="32"/>
      <c r="F512" s="30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6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36"/>
      <c r="BF512" s="32"/>
      <c r="BG512" s="37"/>
      <c r="BH512" s="32"/>
      <c r="BI512" s="32"/>
    </row>
    <row r="513" spans="1:61" ht="10.199999999999999" x14ac:dyDescent="0.2">
      <c r="A513" s="30"/>
      <c r="B513" s="32"/>
      <c r="C513" s="32"/>
      <c r="D513" s="49"/>
      <c r="E513" s="32"/>
      <c r="F513" s="30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6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36"/>
      <c r="BF513" s="32"/>
      <c r="BG513" s="37"/>
      <c r="BH513" s="32"/>
      <c r="BI513" s="32"/>
    </row>
    <row r="514" spans="1:61" ht="10.199999999999999" x14ac:dyDescent="0.2">
      <c r="A514" s="30"/>
      <c r="B514" s="32"/>
      <c r="C514" s="32"/>
      <c r="D514" s="49"/>
      <c r="E514" s="32"/>
      <c r="F514" s="30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6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36"/>
      <c r="BF514" s="32"/>
      <c r="BG514" s="37"/>
      <c r="BH514" s="32"/>
      <c r="BI514" s="32"/>
    </row>
    <row r="515" spans="1:61" ht="10.199999999999999" x14ac:dyDescent="0.2">
      <c r="A515" s="30"/>
      <c r="B515" s="32"/>
      <c r="C515" s="32"/>
      <c r="D515" s="49"/>
      <c r="E515" s="32"/>
      <c r="F515" s="30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6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36"/>
      <c r="BF515" s="32"/>
      <c r="BG515" s="37"/>
      <c r="BH515" s="32"/>
      <c r="BI515" s="32"/>
    </row>
    <row r="516" spans="1:61" ht="10.199999999999999" x14ac:dyDescent="0.2">
      <c r="A516" s="30"/>
      <c r="B516" s="32"/>
      <c r="C516" s="32"/>
      <c r="D516" s="49"/>
      <c r="E516" s="32"/>
      <c r="F516" s="30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6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36"/>
      <c r="BF516" s="32"/>
      <c r="BG516" s="37"/>
      <c r="BH516" s="32"/>
      <c r="BI516" s="32"/>
    </row>
    <row r="517" spans="1:61" ht="10.199999999999999" x14ac:dyDescent="0.2">
      <c r="A517" s="30"/>
      <c r="B517" s="32"/>
      <c r="C517" s="32"/>
      <c r="D517" s="49"/>
      <c r="E517" s="32"/>
      <c r="F517" s="30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6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36"/>
      <c r="BF517" s="32"/>
      <c r="BG517" s="37"/>
      <c r="BH517" s="32"/>
      <c r="BI517" s="32"/>
    </row>
    <row r="518" spans="1:61" ht="10.199999999999999" x14ac:dyDescent="0.2">
      <c r="A518" s="30"/>
      <c r="B518" s="32"/>
      <c r="C518" s="32"/>
      <c r="D518" s="49"/>
      <c r="E518" s="32"/>
      <c r="F518" s="30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6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36"/>
      <c r="BF518" s="32"/>
      <c r="BG518" s="37"/>
      <c r="BH518" s="32"/>
      <c r="BI518" s="32"/>
    </row>
    <row r="519" spans="1:61" ht="10.199999999999999" x14ac:dyDescent="0.2">
      <c r="A519" s="30"/>
      <c r="B519" s="32"/>
      <c r="C519" s="32"/>
      <c r="D519" s="49"/>
      <c r="E519" s="32"/>
      <c r="F519" s="30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6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36"/>
      <c r="BF519" s="32"/>
      <c r="BG519" s="37"/>
      <c r="BH519" s="32"/>
      <c r="BI519" s="32"/>
    </row>
    <row r="520" spans="1:61" ht="10.199999999999999" x14ac:dyDescent="0.2">
      <c r="A520" s="30"/>
      <c r="B520" s="32"/>
      <c r="C520" s="32"/>
      <c r="D520" s="49"/>
      <c r="E520" s="32"/>
      <c r="F520" s="30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6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36"/>
      <c r="BF520" s="32"/>
      <c r="BG520" s="37"/>
      <c r="BH520" s="32"/>
      <c r="BI520" s="32"/>
    </row>
    <row r="521" spans="1:61" ht="10.199999999999999" x14ac:dyDescent="0.2">
      <c r="A521" s="30"/>
      <c r="B521" s="32"/>
      <c r="C521" s="32"/>
      <c r="D521" s="49"/>
      <c r="E521" s="32"/>
      <c r="F521" s="30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6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36"/>
      <c r="BF521" s="32"/>
      <c r="BG521" s="37"/>
      <c r="BH521" s="32"/>
      <c r="BI521" s="32"/>
    </row>
    <row r="522" spans="1:61" ht="10.199999999999999" x14ac:dyDescent="0.2">
      <c r="A522" s="30"/>
      <c r="B522" s="32"/>
      <c r="C522" s="32"/>
      <c r="D522" s="49"/>
      <c r="E522" s="32"/>
      <c r="F522" s="30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6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36"/>
      <c r="BF522" s="32"/>
      <c r="BG522" s="37"/>
      <c r="BH522" s="32"/>
      <c r="BI522" s="32"/>
    </row>
    <row r="523" spans="1:61" ht="10.199999999999999" x14ac:dyDescent="0.2">
      <c r="A523" s="30"/>
      <c r="B523" s="32"/>
      <c r="C523" s="32"/>
      <c r="D523" s="49"/>
      <c r="E523" s="32"/>
      <c r="F523" s="30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6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36"/>
      <c r="BF523" s="32"/>
      <c r="BG523" s="37"/>
      <c r="BH523" s="32"/>
      <c r="BI523" s="32"/>
    </row>
    <row r="524" spans="1:61" ht="10.199999999999999" x14ac:dyDescent="0.2">
      <c r="A524" s="30"/>
      <c r="B524" s="32"/>
      <c r="C524" s="32"/>
      <c r="D524" s="49"/>
      <c r="E524" s="32"/>
      <c r="F524" s="30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6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36"/>
      <c r="BF524" s="32"/>
      <c r="BG524" s="37"/>
      <c r="BH524" s="32"/>
      <c r="BI524" s="32"/>
    </row>
    <row r="525" spans="1:61" ht="10.199999999999999" x14ac:dyDescent="0.2">
      <c r="A525" s="30"/>
      <c r="B525" s="32"/>
      <c r="C525" s="32"/>
      <c r="D525" s="49"/>
      <c r="E525" s="32"/>
      <c r="F525" s="30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6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36"/>
      <c r="BF525" s="32"/>
      <c r="BG525" s="37"/>
      <c r="BH525" s="32"/>
      <c r="BI525" s="32"/>
    </row>
    <row r="526" spans="1:61" ht="10.199999999999999" x14ac:dyDescent="0.2">
      <c r="A526" s="30"/>
      <c r="B526" s="32"/>
      <c r="C526" s="32"/>
      <c r="D526" s="49"/>
      <c r="E526" s="32"/>
      <c r="F526" s="30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6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36"/>
      <c r="BF526" s="32"/>
      <c r="BG526" s="37"/>
      <c r="BH526" s="32"/>
      <c r="BI526" s="32"/>
    </row>
    <row r="527" spans="1:61" ht="10.199999999999999" x14ac:dyDescent="0.2">
      <c r="A527" s="30"/>
      <c r="B527" s="32"/>
      <c r="C527" s="32"/>
      <c r="D527" s="49"/>
      <c r="E527" s="32"/>
      <c r="F527" s="30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6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36"/>
      <c r="BF527" s="32"/>
      <c r="BG527" s="37"/>
      <c r="BH527" s="32"/>
      <c r="BI527" s="32"/>
    </row>
    <row r="528" spans="1:61" ht="10.199999999999999" x14ac:dyDescent="0.2">
      <c r="A528" s="30"/>
      <c r="B528" s="32"/>
      <c r="C528" s="32"/>
      <c r="D528" s="49"/>
      <c r="E528" s="32"/>
      <c r="F528" s="30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6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36"/>
      <c r="BF528" s="32"/>
      <c r="BG528" s="37"/>
      <c r="BH528" s="32"/>
      <c r="BI528" s="32"/>
    </row>
    <row r="529" spans="1:61" ht="10.199999999999999" x14ac:dyDescent="0.2">
      <c r="A529" s="30"/>
      <c r="B529" s="32"/>
      <c r="C529" s="32"/>
      <c r="D529" s="49"/>
      <c r="E529" s="32"/>
      <c r="F529" s="30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6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36"/>
      <c r="BF529" s="32"/>
      <c r="BG529" s="37"/>
      <c r="BH529" s="32"/>
      <c r="BI529" s="32"/>
    </row>
    <row r="530" spans="1:61" ht="10.199999999999999" x14ac:dyDescent="0.2">
      <c r="A530" s="30"/>
      <c r="B530" s="32"/>
      <c r="C530" s="32"/>
      <c r="D530" s="49"/>
      <c r="E530" s="32"/>
      <c r="F530" s="30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6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36"/>
      <c r="BF530" s="32"/>
      <c r="BG530" s="37"/>
      <c r="BH530" s="32"/>
      <c r="BI530" s="32"/>
    </row>
    <row r="531" spans="1:61" ht="10.199999999999999" x14ac:dyDescent="0.2">
      <c r="A531" s="30"/>
      <c r="B531" s="32"/>
      <c r="C531" s="32"/>
      <c r="D531" s="49"/>
      <c r="E531" s="32"/>
      <c r="F531" s="30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6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36"/>
      <c r="BF531" s="32"/>
      <c r="BG531" s="37"/>
      <c r="BH531" s="32"/>
      <c r="BI531" s="32"/>
    </row>
    <row r="532" spans="1:61" ht="10.199999999999999" x14ac:dyDescent="0.2">
      <c r="A532" s="30"/>
      <c r="B532" s="32"/>
      <c r="C532" s="32"/>
      <c r="D532" s="49"/>
      <c r="E532" s="32"/>
      <c r="F532" s="30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6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36"/>
      <c r="BF532" s="32"/>
      <c r="BG532" s="37"/>
      <c r="BH532" s="32"/>
      <c r="BI532" s="32"/>
    </row>
    <row r="533" spans="1:61" ht="10.199999999999999" x14ac:dyDescent="0.2">
      <c r="A533" s="30"/>
      <c r="B533" s="32"/>
      <c r="C533" s="32"/>
      <c r="D533" s="49"/>
      <c r="E533" s="32"/>
      <c r="F533" s="30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6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36"/>
      <c r="BF533" s="32"/>
      <c r="BG533" s="37"/>
      <c r="BH533" s="32"/>
      <c r="BI533" s="32"/>
    </row>
    <row r="534" spans="1:61" ht="10.199999999999999" x14ac:dyDescent="0.2">
      <c r="A534" s="30"/>
      <c r="B534" s="32"/>
      <c r="C534" s="32"/>
      <c r="D534" s="49"/>
      <c r="E534" s="32"/>
      <c r="F534" s="30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6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36"/>
      <c r="BF534" s="32"/>
      <c r="BG534" s="37"/>
      <c r="BH534" s="32"/>
      <c r="BI534" s="32"/>
    </row>
    <row r="535" spans="1:61" ht="10.199999999999999" x14ac:dyDescent="0.2">
      <c r="A535" s="30"/>
      <c r="B535" s="32"/>
      <c r="C535" s="32"/>
      <c r="D535" s="49"/>
      <c r="E535" s="32"/>
      <c r="F535" s="30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6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36"/>
      <c r="BF535" s="32"/>
      <c r="BG535" s="37"/>
      <c r="BH535" s="32"/>
      <c r="BI535" s="32"/>
    </row>
    <row r="536" spans="1:61" ht="10.199999999999999" x14ac:dyDescent="0.2">
      <c r="A536" s="30"/>
      <c r="B536" s="32"/>
      <c r="C536" s="32"/>
      <c r="D536" s="49"/>
      <c r="E536" s="32"/>
      <c r="F536" s="30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6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36"/>
      <c r="BF536" s="32"/>
      <c r="BG536" s="37"/>
      <c r="BH536" s="32"/>
      <c r="BI536" s="32"/>
    </row>
    <row r="537" spans="1:61" ht="10.199999999999999" x14ac:dyDescent="0.2">
      <c r="A537" s="30"/>
      <c r="B537" s="32"/>
      <c r="C537" s="32"/>
      <c r="D537" s="49"/>
      <c r="E537" s="32"/>
      <c r="F537" s="30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6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36"/>
      <c r="BF537" s="32"/>
      <c r="BG537" s="37"/>
      <c r="BH537" s="32"/>
      <c r="BI537" s="32"/>
    </row>
    <row r="538" spans="1:61" ht="10.199999999999999" x14ac:dyDescent="0.2">
      <c r="A538" s="30"/>
      <c r="B538" s="32"/>
      <c r="C538" s="32"/>
      <c r="D538" s="49"/>
      <c r="E538" s="32"/>
      <c r="F538" s="30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6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36"/>
      <c r="BF538" s="32"/>
      <c r="BG538" s="37"/>
      <c r="BH538" s="32"/>
      <c r="BI538" s="32"/>
    </row>
    <row r="539" spans="1:61" ht="10.199999999999999" x14ac:dyDescent="0.2">
      <c r="A539" s="30"/>
      <c r="B539" s="32"/>
      <c r="C539" s="32"/>
      <c r="D539" s="49"/>
      <c r="E539" s="32"/>
      <c r="F539" s="30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6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36"/>
      <c r="BF539" s="32"/>
      <c r="BG539" s="37"/>
      <c r="BH539" s="32"/>
      <c r="BI539" s="32"/>
    </row>
    <row r="540" spans="1:61" ht="10.199999999999999" x14ac:dyDescent="0.2">
      <c r="A540" s="30"/>
      <c r="B540" s="32"/>
      <c r="C540" s="32"/>
      <c r="D540" s="49"/>
      <c r="E540" s="32"/>
      <c r="F540" s="30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6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36"/>
      <c r="BF540" s="32"/>
      <c r="BG540" s="37"/>
      <c r="BH540" s="32"/>
      <c r="BI540" s="32"/>
    </row>
    <row r="541" spans="1:61" ht="10.199999999999999" x14ac:dyDescent="0.2">
      <c r="A541" s="30"/>
      <c r="B541" s="32"/>
      <c r="C541" s="32"/>
      <c r="D541" s="49"/>
      <c r="E541" s="32"/>
      <c r="F541" s="30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6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36"/>
      <c r="BF541" s="32"/>
      <c r="BG541" s="37"/>
      <c r="BH541" s="32"/>
      <c r="BI541" s="32"/>
    </row>
    <row r="542" spans="1:61" ht="10.199999999999999" x14ac:dyDescent="0.2">
      <c r="A542" s="30"/>
      <c r="B542" s="32"/>
      <c r="C542" s="32"/>
      <c r="D542" s="49"/>
      <c r="E542" s="32"/>
      <c r="F542" s="30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6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36"/>
      <c r="BF542" s="32"/>
      <c r="BG542" s="37"/>
      <c r="BH542" s="32"/>
      <c r="BI542" s="32"/>
    </row>
    <row r="543" spans="1:61" ht="10.199999999999999" x14ac:dyDescent="0.2">
      <c r="A543" s="30"/>
      <c r="B543" s="32"/>
      <c r="C543" s="32"/>
      <c r="D543" s="49"/>
      <c r="E543" s="32"/>
      <c r="F543" s="30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6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36"/>
      <c r="BF543" s="32"/>
      <c r="BG543" s="37"/>
      <c r="BH543" s="32"/>
      <c r="BI543" s="32"/>
    </row>
    <row r="544" spans="1:61" ht="10.199999999999999" x14ac:dyDescent="0.2">
      <c r="A544" s="30"/>
      <c r="B544" s="32"/>
      <c r="C544" s="32"/>
      <c r="D544" s="49"/>
      <c r="E544" s="32"/>
      <c r="F544" s="30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6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36"/>
      <c r="BF544" s="32"/>
      <c r="BG544" s="37"/>
      <c r="BH544" s="32"/>
      <c r="BI544" s="32"/>
    </row>
    <row r="545" spans="1:61" ht="10.199999999999999" x14ac:dyDescent="0.2">
      <c r="A545" s="30"/>
      <c r="B545" s="32"/>
      <c r="C545" s="32"/>
      <c r="D545" s="49"/>
      <c r="E545" s="32"/>
      <c r="F545" s="30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6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36"/>
      <c r="BF545" s="32"/>
      <c r="BG545" s="37"/>
      <c r="BH545" s="32"/>
      <c r="BI545" s="32"/>
    </row>
    <row r="546" spans="1:61" ht="10.199999999999999" x14ac:dyDescent="0.2">
      <c r="A546" s="30"/>
      <c r="B546" s="32"/>
      <c r="C546" s="32"/>
      <c r="D546" s="49"/>
      <c r="E546" s="32"/>
      <c r="F546" s="30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6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36"/>
      <c r="BF546" s="32"/>
      <c r="BG546" s="37"/>
      <c r="BH546" s="32"/>
      <c r="BI546" s="32"/>
    </row>
    <row r="547" spans="1:61" ht="10.199999999999999" x14ac:dyDescent="0.2">
      <c r="A547" s="30"/>
      <c r="B547" s="32"/>
      <c r="C547" s="32"/>
      <c r="D547" s="49"/>
      <c r="E547" s="32"/>
      <c r="F547" s="30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6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36"/>
      <c r="BF547" s="32"/>
      <c r="BG547" s="37"/>
      <c r="BH547" s="32"/>
      <c r="BI547" s="32"/>
    </row>
    <row r="548" spans="1:61" ht="10.199999999999999" x14ac:dyDescent="0.2">
      <c r="A548" s="30"/>
      <c r="B548" s="32"/>
      <c r="C548" s="32"/>
      <c r="D548" s="49"/>
      <c r="E548" s="32"/>
      <c r="F548" s="30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6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36"/>
      <c r="BF548" s="32"/>
      <c r="BG548" s="37"/>
      <c r="BH548" s="32"/>
      <c r="BI548" s="32"/>
    </row>
    <row r="549" spans="1:61" ht="10.199999999999999" x14ac:dyDescent="0.2">
      <c r="A549" s="30"/>
      <c r="B549" s="32"/>
      <c r="C549" s="32"/>
      <c r="D549" s="49"/>
      <c r="E549" s="32"/>
      <c r="F549" s="30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6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36"/>
      <c r="BF549" s="32"/>
      <c r="BG549" s="37"/>
      <c r="BH549" s="32"/>
      <c r="BI549" s="32"/>
    </row>
    <row r="550" spans="1:61" ht="10.199999999999999" x14ac:dyDescent="0.2">
      <c r="A550" s="30"/>
      <c r="B550" s="32"/>
      <c r="C550" s="32"/>
      <c r="D550" s="49"/>
      <c r="E550" s="32"/>
      <c r="F550" s="30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6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36"/>
      <c r="BF550" s="32"/>
      <c r="BG550" s="37"/>
      <c r="BH550" s="32"/>
      <c r="BI550" s="32"/>
    </row>
    <row r="551" spans="1:61" ht="10.199999999999999" x14ac:dyDescent="0.2">
      <c r="A551" s="30"/>
      <c r="B551" s="32"/>
      <c r="C551" s="32"/>
      <c r="D551" s="49"/>
      <c r="E551" s="32"/>
      <c r="F551" s="30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6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36"/>
      <c r="BF551" s="32"/>
      <c r="BG551" s="37"/>
      <c r="BH551" s="32"/>
      <c r="BI551" s="32"/>
    </row>
    <row r="552" spans="1:61" ht="10.199999999999999" x14ac:dyDescent="0.2">
      <c r="A552" s="30"/>
      <c r="B552" s="32"/>
      <c r="C552" s="32"/>
      <c r="D552" s="49"/>
      <c r="E552" s="32"/>
      <c r="F552" s="30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6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36"/>
      <c r="BF552" s="32"/>
      <c r="BG552" s="37"/>
      <c r="BH552" s="32"/>
      <c r="BI552" s="32"/>
    </row>
    <row r="553" spans="1:61" ht="10.199999999999999" x14ac:dyDescent="0.2">
      <c r="A553" s="30"/>
      <c r="B553" s="32"/>
      <c r="C553" s="32"/>
      <c r="D553" s="49"/>
      <c r="E553" s="32"/>
      <c r="F553" s="30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36"/>
      <c r="BF553" s="32"/>
      <c r="BG553" s="37"/>
      <c r="BH553" s="32"/>
      <c r="BI553" s="32"/>
    </row>
    <row r="554" spans="1:61" ht="10.199999999999999" x14ac:dyDescent="0.2">
      <c r="A554" s="30"/>
      <c r="B554" s="32"/>
      <c r="C554" s="32"/>
      <c r="D554" s="49"/>
      <c r="E554" s="32"/>
      <c r="F554" s="30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36"/>
      <c r="BF554" s="32"/>
      <c r="BG554" s="37"/>
      <c r="BH554" s="32"/>
      <c r="BI554" s="32"/>
    </row>
    <row r="555" spans="1:61" ht="10.199999999999999" x14ac:dyDescent="0.2">
      <c r="A555" s="30"/>
      <c r="B555" s="32"/>
      <c r="C555" s="32"/>
      <c r="D555" s="49"/>
      <c r="E555" s="32"/>
      <c r="F555" s="30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36"/>
      <c r="BF555" s="32"/>
      <c r="BG555" s="37"/>
      <c r="BH555" s="32"/>
      <c r="BI555" s="32"/>
    </row>
    <row r="556" spans="1:61" ht="10.199999999999999" x14ac:dyDescent="0.2">
      <c r="A556" s="30"/>
      <c r="B556" s="32"/>
      <c r="C556" s="32"/>
      <c r="D556" s="49"/>
      <c r="E556" s="32"/>
      <c r="F556" s="30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36"/>
      <c r="BF556" s="32"/>
      <c r="BG556" s="37"/>
      <c r="BH556" s="32"/>
      <c r="BI556" s="32"/>
    </row>
    <row r="557" spans="1:61" ht="10.199999999999999" x14ac:dyDescent="0.2">
      <c r="A557" s="30"/>
      <c r="B557" s="32"/>
      <c r="C557" s="32"/>
      <c r="D557" s="49"/>
      <c r="E557" s="32"/>
      <c r="F557" s="30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36"/>
      <c r="BF557" s="32"/>
      <c r="BG557" s="37"/>
      <c r="BH557" s="32"/>
      <c r="BI557" s="32"/>
    </row>
    <row r="558" spans="1:61" ht="10.199999999999999" x14ac:dyDescent="0.2">
      <c r="A558" s="30"/>
      <c r="B558" s="32"/>
      <c r="C558" s="32"/>
      <c r="D558" s="49"/>
      <c r="E558" s="32"/>
      <c r="F558" s="30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36"/>
      <c r="BF558" s="32"/>
      <c r="BG558" s="37"/>
      <c r="BH558" s="32"/>
      <c r="BI558" s="32"/>
    </row>
    <row r="559" spans="1:61" ht="10.199999999999999" x14ac:dyDescent="0.2">
      <c r="A559" s="30"/>
      <c r="B559" s="32"/>
      <c r="C559" s="32"/>
      <c r="D559" s="49"/>
      <c r="E559" s="32"/>
      <c r="F559" s="30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36"/>
      <c r="BF559" s="32"/>
      <c r="BG559" s="37"/>
      <c r="BH559" s="32"/>
      <c r="BI559" s="32"/>
    </row>
    <row r="560" spans="1:61" ht="10.199999999999999" x14ac:dyDescent="0.2">
      <c r="A560" s="30"/>
      <c r="B560" s="32"/>
      <c r="C560" s="32"/>
      <c r="D560" s="49"/>
      <c r="E560" s="32"/>
      <c r="F560" s="30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36"/>
      <c r="BF560" s="32"/>
      <c r="BG560" s="37"/>
      <c r="BH560" s="32"/>
      <c r="BI560" s="32"/>
    </row>
    <row r="561" spans="1:61" ht="10.199999999999999" x14ac:dyDescent="0.2">
      <c r="A561" s="30"/>
      <c r="B561" s="32"/>
      <c r="C561" s="32"/>
      <c r="D561" s="49"/>
      <c r="E561" s="32"/>
      <c r="F561" s="30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36"/>
      <c r="BF561" s="32"/>
      <c r="BG561" s="37"/>
      <c r="BH561" s="32"/>
      <c r="BI561" s="32"/>
    </row>
    <row r="562" spans="1:61" ht="10.199999999999999" x14ac:dyDescent="0.2">
      <c r="A562" s="30"/>
      <c r="B562" s="32"/>
      <c r="C562" s="32"/>
      <c r="D562" s="49"/>
      <c r="E562" s="32"/>
      <c r="F562" s="30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36"/>
      <c r="BF562" s="32"/>
      <c r="BG562" s="37"/>
      <c r="BH562" s="32"/>
      <c r="BI562" s="32"/>
    </row>
    <row r="563" spans="1:61" ht="10.199999999999999" x14ac:dyDescent="0.2">
      <c r="A563" s="30"/>
      <c r="B563" s="32"/>
      <c r="C563" s="32"/>
      <c r="D563" s="49"/>
      <c r="E563" s="32"/>
      <c r="F563" s="30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36"/>
      <c r="BF563" s="32"/>
      <c r="BG563" s="37"/>
      <c r="BH563" s="32"/>
      <c r="BI563" s="32"/>
    </row>
    <row r="564" spans="1:61" ht="10.199999999999999" x14ac:dyDescent="0.2">
      <c r="A564" s="30"/>
      <c r="B564" s="32"/>
      <c r="C564" s="32"/>
      <c r="D564" s="49"/>
      <c r="E564" s="32"/>
      <c r="F564" s="30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36"/>
      <c r="BF564" s="32"/>
      <c r="BG564" s="37"/>
      <c r="BH564" s="32"/>
      <c r="BI564" s="32"/>
    </row>
    <row r="565" spans="1:61" ht="10.199999999999999" x14ac:dyDescent="0.2">
      <c r="A565" s="30"/>
      <c r="B565" s="32"/>
      <c r="C565" s="32"/>
      <c r="D565" s="49"/>
      <c r="E565" s="32"/>
      <c r="F565" s="30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6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36"/>
      <c r="BF565" s="32"/>
      <c r="BG565" s="37"/>
      <c r="BH565" s="32"/>
      <c r="BI565" s="32"/>
    </row>
    <row r="566" spans="1:61" ht="10.199999999999999" x14ac:dyDescent="0.2">
      <c r="A566" s="30"/>
      <c r="B566" s="32"/>
      <c r="C566" s="32"/>
      <c r="D566" s="49"/>
      <c r="E566" s="32"/>
      <c r="F566" s="30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36"/>
      <c r="BF566" s="32"/>
      <c r="BG566" s="37"/>
      <c r="BH566" s="32"/>
      <c r="BI566" s="32"/>
    </row>
    <row r="567" spans="1:61" ht="10.199999999999999" x14ac:dyDescent="0.2">
      <c r="A567" s="30"/>
      <c r="B567" s="32"/>
      <c r="C567" s="32"/>
      <c r="D567" s="49"/>
      <c r="E567" s="32"/>
      <c r="F567" s="30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36"/>
      <c r="BF567" s="32"/>
      <c r="BG567" s="37"/>
      <c r="BH567" s="32"/>
      <c r="BI567" s="32"/>
    </row>
    <row r="568" spans="1:61" ht="10.199999999999999" x14ac:dyDescent="0.2">
      <c r="A568" s="30"/>
      <c r="B568" s="32"/>
      <c r="C568" s="32"/>
      <c r="D568" s="49"/>
      <c r="E568" s="32"/>
      <c r="F568" s="30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36"/>
      <c r="BF568" s="32"/>
      <c r="BG568" s="37"/>
      <c r="BH568" s="32"/>
      <c r="BI568" s="32"/>
    </row>
    <row r="569" spans="1:61" ht="10.199999999999999" x14ac:dyDescent="0.2">
      <c r="A569" s="30"/>
      <c r="B569" s="32"/>
      <c r="C569" s="32"/>
      <c r="D569" s="49"/>
      <c r="E569" s="32"/>
      <c r="F569" s="30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6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36"/>
      <c r="BF569" s="32"/>
      <c r="BG569" s="37"/>
      <c r="BH569" s="32"/>
      <c r="BI569" s="32"/>
    </row>
    <row r="570" spans="1:61" ht="10.199999999999999" x14ac:dyDescent="0.2">
      <c r="A570" s="30"/>
      <c r="B570" s="32"/>
      <c r="C570" s="32"/>
      <c r="D570" s="49"/>
      <c r="E570" s="32"/>
      <c r="F570" s="30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6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36"/>
      <c r="BF570" s="32"/>
      <c r="BG570" s="37"/>
      <c r="BH570" s="32"/>
      <c r="BI570" s="32"/>
    </row>
    <row r="571" spans="1:61" ht="10.199999999999999" x14ac:dyDescent="0.2">
      <c r="A571" s="30"/>
      <c r="B571" s="32"/>
      <c r="C571" s="32"/>
      <c r="D571" s="49"/>
      <c r="E571" s="32"/>
      <c r="F571" s="30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6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36"/>
      <c r="BF571" s="32"/>
      <c r="BG571" s="37"/>
      <c r="BH571" s="32"/>
      <c r="BI571" s="32"/>
    </row>
    <row r="572" spans="1:61" ht="10.199999999999999" x14ac:dyDescent="0.2">
      <c r="A572" s="30"/>
      <c r="B572" s="32"/>
      <c r="C572" s="32"/>
      <c r="D572" s="49"/>
      <c r="E572" s="32"/>
      <c r="F572" s="30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6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36"/>
      <c r="BF572" s="32"/>
      <c r="BG572" s="37"/>
      <c r="BH572" s="32"/>
      <c r="BI572" s="32"/>
    </row>
    <row r="573" spans="1:61" ht="10.199999999999999" x14ac:dyDescent="0.2">
      <c r="A573" s="30"/>
      <c r="B573" s="32"/>
      <c r="C573" s="32"/>
      <c r="D573" s="49"/>
      <c r="E573" s="32"/>
      <c r="F573" s="30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6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36"/>
      <c r="BF573" s="32"/>
      <c r="BG573" s="37"/>
      <c r="BH573" s="32"/>
      <c r="BI573" s="32"/>
    </row>
    <row r="574" spans="1:61" ht="10.199999999999999" x14ac:dyDescent="0.2">
      <c r="A574" s="30"/>
      <c r="B574" s="32"/>
      <c r="C574" s="32"/>
      <c r="D574" s="49"/>
      <c r="E574" s="32"/>
      <c r="F574" s="30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6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36"/>
      <c r="BF574" s="32"/>
      <c r="BG574" s="37"/>
      <c r="BH574" s="32"/>
      <c r="BI574" s="32"/>
    </row>
    <row r="575" spans="1:61" ht="10.199999999999999" x14ac:dyDescent="0.2">
      <c r="A575" s="30"/>
      <c r="B575" s="32"/>
      <c r="C575" s="32"/>
      <c r="D575" s="49"/>
      <c r="E575" s="32"/>
      <c r="F575" s="30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6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36"/>
      <c r="BF575" s="32"/>
      <c r="BG575" s="37"/>
      <c r="BH575" s="32"/>
      <c r="BI575" s="32"/>
    </row>
    <row r="576" spans="1:61" ht="10.199999999999999" x14ac:dyDescent="0.2">
      <c r="A576" s="30"/>
      <c r="B576" s="32"/>
      <c r="C576" s="32"/>
      <c r="D576" s="49"/>
      <c r="E576" s="32"/>
      <c r="F576" s="30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6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36"/>
      <c r="BF576" s="32"/>
      <c r="BG576" s="37"/>
      <c r="BH576" s="32"/>
      <c r="BI576" s="32"/>
    </row>
    <row r="577" spans="1:61" ht="10.199999999999999" x14ac:dyDescent="0.2">
      <c r="A577" s="30"/>
      <c r="B577" s="32"/>
      <c r="C577" s="32"/>
      <c r="D577" s="49"/>
      <c r="E577" s="32"/>
      <c r="F577" s="30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6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36"/>
      <c r="BF577" s="32"/>
      <c r="BG577" s="37"/>
      <c r="BH577" s="32"/>
      <c r="BI577" s="32"/>
    </row>
    <row r="578" spans="1:61" ht="10.199999999999999" x14ac:dyDescent="0.2">
      <c r="A578" s="30"/>
      <c r="B578" s="32"/>
      <c r="C578" s="32"/>
      <c r="D578" s="49"/>
      <c r="E578" s="32"/>
      <c r="F578" s="30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6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36"/>
      <c r="BF578" s="32"/>
      <c r="BG578" s="37"/>
      <c r="BH578" s="32"/>
      <c r="BI578" s="32"/>
    </row>
    <row r="579" spans="1:61" ht="10.199999999999999" x14ac:dyDescent="0.2">
      <c r="A579" s="30"/>
      <c r="B579" s="32"/>
      <c r="C579" s="32"/>
      <c r="D579" s="49"/>
      <c r="E579" s="32"/>
      <c r="F579" s="30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6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36"/>
      <c r="BF579" s="32"/>
      <c r="BG579" s="37"/>
      <c r="BH579" s="32"/>
      <c r="BI579" s="32"/>
    </row>
    <row r="580" spans="1:61" ht="10.199999999999999" x14ac:dyDescent="0.2">
      <c r="A580" s="30"/>
      <c r="B580" s="32"/>
      <c r="C580" s="32"/>
      <c r="D580" s="49"/>
      <c r="E580" s="32"/>
      <c r="F580" s="30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6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36"/>
      <c r="BF580" s="32"/>
      <c r="BG580" s="37"/>
      <c r="BH580" s="32"/>
      <c r="BI580" s="32"/>
    </row>
    <row r="581" spans="1:61" ht="10.199999999999999" x14ac:dyDescent="0.2">
      <c r="A581" s="30"/>
      <c r="B581" s="32"/>
      <c r="C581" s="32"/>
      <c r="D581" s="49"/>
      <c r="E581" s="32"/>
      <c r="F581" s="30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6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36"/>
      <c r="BF581" s="32"/>
      <c r="BG581" s="37"/>
      <c r="BH581" s="32"/>
      <c r="BI581" s="32"/>
    </row>
    <row r="582" spans="1:61" ht="10.199999999999999" x14ac:dyDescent="0.2">
      <c r="A582" s="30"/>
      <c r="B582" s="32"/>
      <c r="C582" s="32"/>
      <c r="D582" s="49"/>
      <c r="E582" s="32"/>
      <c r="F582" s="30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6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36"/>
      <c r="BF582" s="32"/>
      <c r="BG582" s="37"/>
      <c r="BH582" s="32"/>
      <c r="BI582" s="32"/>
    </row>
    <row r="583" spans="1:61" ht="10.199999999999999" x14ac:dyDescent="0.2">
      <c r="A583" s="30"/>
      <c r="B583" s="32"/>
      <c r="C583" s="32"/>
      <c r="D583" s="49"/>
      <c r="E583" s="32"/>
      <c r="F583" s="30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6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36"/>
      <c r="BF583" s="32"/>
      <c r="BG583" s="37"/>
      <c r="BH583" s="32"/>
      <c r="BI583" s="32"/>
    </row>
    <row r="584" spans="1:61" ht="10.199999999999999" x14ac:dyDescent="0.2">
      <c r="A584" s="30"/>
      <c r="B584" s="32"/>
      <c r="C584" s="32"/>
      <c r="D584" s="49"/>
      <c r="E584" s="32"/>
      <c r="F584" s="30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6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36"/>
      <c r="BF584" s="32"/>
      <c r="BG584" s="37"/>
      <c r="BH584" s="32"/>
      <c r="BI584" s="32"/>
    </row>
    <row r="585" spans="1:61" ht="10.199999999999999" x14ac:dyDescent="0.2">
      <c r="A585" s="30"/>
      <c r="B585" s="32"/>
      <c r="C585" s="32"/>
      <c r="D585" s="49"/>
      <c r="E585" s="32"/>
      <c r="F585" s="30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6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36"/>
      <c r="BF585" s="32"/>
      <c r="BG585" s="37"/>
      <c r="BH585" s="32"/>
      <c r="BI585" s="32"/>
    </row>
    <row r="586" spans="1:61" ht="10.199999999999999" x14ac:dyDescent="0.2">
      <c r="A586" s="30"/>
      <c r="B586" s="32"/>
      <c r="C586" s="32"/>
      <c r="D586" s="49"/>
      <c r="E586" s="32"/>
      <c r="F586" s="30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6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36"/>
      <c r="BF586" s="32"/>
      <c r="BG586" s="37"/>
      <c r="BH586" s="32"/>
      <c r="BI586" s="32"/>
    </row>
    <row r="587" spans="1:61" ht="10.199999999999999" x14ac:dyDescent="0.2">
      <c r="A587" s="30"/>
      <c r="B587" s="32"/>
      <c r="C587" s="32"/>
      <c r="D587" s="49"/>
      <c r="E587" s="32"/>
      <c r="F587" s="30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6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36"/>
      <c r="BF587" s="32"/>
      <c r="BG587" s="37"/>
      <c r="BH587" s="32"/>
      <c r="BI587" s="32"/>
    </row>
    <row r="588" spans="1:61" ht="10.199999999999999" x14ac:dyDescent="0.2">
      <c r="A588" s="30"/>
      <c r="B588" s="32"/>
      <c r="C588" s="32"/>
      <c r="D588" s="49"/>
      <c r="E588" s="32"/>
      <c r="F588" s="30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6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36"/>
      <c r="BF588" s="32"/>
      <c r="BG588" s="37"/>
      <c r="BH588" s="32"/>
      <c r="BI588" s="32"/>
    </row>
    <row r="589" spans="1:61" ht="10.199999999999999" x14ac:dyDescent="0.2">
      <c r="A589" s="30"/>
      <c r="B589" s="32"/>
      <c r="C589" s="32"/>
      <c r="D589" s="49"/>
      <c r="E589" s="32"/>
      <c r="F589" s="30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6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36"/>
      <c r="BF589" s="32"/>
      <c r="BG589" s="37"/>
      <c r="BH589" s="32"/>
      <c r="BI589" s="32"/>
    </row>
    <row r="590" spans="1:61" ht="10.199999999999999" x14ac:dyDescent="0.2">
      <c r="A590" s="30"/>
      <c r="B590" s="32"/>
      <c r="C590" s="32"/>
      <c r="D590" s="49"/>
      <c r="E590" s="32"/>
      <c r="F590" s="30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6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36"/>
      <c r="BF590" s="32"/>
      <c r="BG590" s="37"/>
      <c r="BH590" s="32"/>
      <c r="BI590" s="32"/>
    </row>
    <row r="591" spans="1:61" ht="10.199999999999999" x14ac:dyDescent="0.2">
      <c r="A591" s="30"/>
      <c r="B591" s="32"/>
      <c r="C591" s="32"/>
      <c r="D591" s="49"/>
      <c r="E591" s="32"/>
      <c r="F591" s="30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6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36"/>
      <c r="BF591" s="32"/>
      <c r="BG591" s="37"/>
      <c r="BH591" s="32"/>
      <c r="BI591" s="32"/>
    </row>
    <row r="592" spans="1:61" ht="10.199999999999999" x14ac:dyDescent="0.2">
      <c r="A592" s="30"/>
      <c r="B592" s="32"/>
      <c r="C592" s="32"/>
      <c r="D592" s="49"/>
      <c r="E592" s="32"/>
      <c r="F592" s="30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6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36"/>
      <c r="BF592" s="32"/>
      <c r="BG592" s="37"/>
      <c r="BH592" s="32"/>
      <c r="BI592" s="32"/>
    </row>
    <row r="593" spans="1:61" ht="10.199999999999999" x14ac:dyDescent="0.2">
      <c r="A593" s="30"/>
      <c r="B593" s="32"/>
      <c r="C593" s="32"/>
      <c r="D593" s="49"/>
      <c r="E593" s="32"/>
      <c r="F593" s="30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6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36"/>
      <c r="BF593" s="32"/>
      <c r="BG593" s="37"/>
      <c r="BH593" s="32"/>
      <c r="BI593" s="32"/>
    </row>
    <row r="594" spans="1:61" ht="10.199999999999999" x14ac:dyDescent="0.2">
      <c r="A594" s="30"/>
      <c r="B594" s="32"/>
      <c r="C594" s="32"/>
      <c r="D594" s="49"/>
      <c r="E594" s="32"/>
      <c r="F594" s="30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6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36"/>
      <c r="BF594" s="32"/>
      <c r="BG594" s="37"/>
      <c r="BH594" s="32"/>
      <c r="BI594" s="32"/>
    </row>
    <row r="595" spans="1:61" ht="10.199999999999999" x14ac:dyDescent="0.2">
      <c r="A595" s="30"/>
      <c r="B595" s="32"/>
      <c r="C595" s="32"/>
      <c r="D595" s="49"/>
      <c r="E595" s="32"/>
      <c r="F595" s="30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6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36"/>
      <c r="BF595" s="32"/>
      <c r="BG595" s="37"/>
      <c r="BH595" s="32"/>
      <c r="BI595" s="32"/>
    </row>
    <row r="596" spans="1:61" ht="10.199999999999999" x14ac:dyDescent="0.2">
      <c r="A596" s="30"/>
      <c r="B596" s="32"/>
      <c r="C596" s="32"/>
      <c r="D596" s="49"/>
      <c r="E596" s="32"/>
      <c r="F596" s="30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6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36"/>
      <c r="BF596" s="32"/>
      <c r="BG596" s="37"/>
      <c r="BH596" s="32"/>
      <c r="BI596" s="32"/>
    </row>
    <row r="597" spans="1:61" ht="10.199999999999999" x14ac:dyDescent="0.2">
      <c r="A597" s="30"/>
      <c r="B597" s="32"/>
      <c r="C597" s="32"/>
      <c r="D597" s="49"/>
      <c r="E597" s="32"/>
      <c r="F597" s="30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6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36"/>
      <c r="BF597" s="32"/>
      <c r="BG597" s="37"/>
      <c r="BH597" s="32"/>
      <c r="BI597" s="32"/>
    </row>
    <row r="598" spans="1:61" ht="10.199999999999999" x14ac:dyDescent="0.2">
      <c r="A598" s="30"/>
      <c r="B598" s="32"/>
      <c r="C598" s="32"/>
      <c r="D598" s="49"/>
      <c r="E598" s="32"/>
      <c r="F598" s="30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6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36"/>
      <c r="BF598" s="32"/>
      <c r="BG598" s="37"/>
      <c r="BH598" s="32"/>
      <c r="BI598" s="32"/>
    </row>
    <row r="599" spans="1:61" ht="10.199999999999999" x14ac:dyDescent="0.2">
      <c r="A599" s="30"/>
      <c r="B599" s="32"/>
      <c r="C599" s="32"/>
      <c r="D599" s="49"/>
      <c r="E599" s="32"/>
      <c r="F599" s="30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6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36"/>
      <c r="BF599" s="32"/>
      <c r="BG599" s="37"/>
      <c r="BH599" s="32"/>
      <c r="BI599" s="32"/>
    </row>
    <row r="600" spans="1:61" ht="10.199999999999999" x14ac:dyDescent="0.2">
      <c r="A600" s="30"/>
      <c r="B600" s="32"/>
      <c r="C600" s="32"/>
      <c r="D600" s="49"/>
      <c r="E600" s="32"/>
      <c r="F600" s="30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6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36"/>
      <c r="BF600" s="32"/>
      <c r="BG600" s="37"/>
      <c r="BH600" s="32"/>
      <c r="BI600" s="32"/>
    </row>
    <row r="601" spans="1:61" ht="10.199999999999999" x14ac:dyDescent="0.2">
      <c r="A601" s="30"/>
      <c r="B601" s="32"/>
      <c r="C601" s="32"/>
      <c r="D601" s="49"/>
      <c r="E601" s="32"/>
      <c r="F601" s="30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6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36"/>
      <c r="BF601" s="32"/>
      <c r="BG601" s="37"/>
      <c r="BH601" s="32"/>
      <c r="BI601" s="32"/>
    </row>
    <row r="602" spans="1:61" ht="10.199999999999999" x14ac:dyDescent="0.2">
      <c r="A602" s="30"/>
      <c r="B602" s="32"/>
      <c r="C602" s="32"/>
      <c r="D602" s="49"/>
      <c r="E602" s="32"/>
      <c r="F602" s="30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6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36"/>
      <c r="BF602" s="32"/>
      <c r="BG602" s="37"/>
      <c r="BH602" s="32"/>
      <c r="BI602" s="32"/>
    </row>
    <row r="603" spans="1:61" ht="10.199999999999999" x14ac:dyDescent="0.2">
      <c r="A603" s="30"/>
      <c r="B603" s="32"/>
      <c r="C603" s="32"/>
      <c r="D603" s="49"/>
      <c r="E603" s="32"/>
      <c r="F603" s="30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6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36"/>
      <c r="BF603" s="32"/>
      <c r="BG603" s="37"/>
      <c r="BH603" s="32"/>
      <c r="BI603" s="32"/>
    </row>
    <row r="604" spans="1:61" ht="10.199999999999999" x14ac:dyDescent="0.2">
      <c r="A604" s="30"/>
      <c r="B604" s="32"/>
      <c r="C604" s="32"/>
      <c r="D604" s="49"/>
      <c r="E604" s="32"/>
      <c r="F604" s="30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6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36"/>
      <c r="BF604" s="32"/>
      <c r="BG604" s="37"/>
      <c r="BH604" s="32"/>
      <c r="BI604" s="32"/>
    </row>
    <row r="605" spans="1:61" ht="10.199999999999999" x14ac:dyDescent="0.2">
      <c r="A605" s="30"/>
      <c r="B605" s="32"/>
      <c r="C605" s="32"/>
      <c r="D605" s="49"/>
      <c r="E605" s="32"/>
      <c r="F605" s="30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6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36"/>
      <c r="BF605" s="32"/>
      <c r="BG605" s="37"/>
      <c r="BH605" s="32"/>
      <c r="BI605" s="32"/>
    </row>
    <row r="606" spans="1:61" ht="10.199999999999999" x14ac:dyDescent="0.2">
      <c r="A606" s="30"/>
      <c r="B606" s="32"/>
      <c r="C606" s="32"/>
      <c r="D606" s="49"/>
      <c r="E606" s="32"/>
      <c r="F606" s="30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6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36"/>
      <c r="BF606" s="32"/>
      <c r="BG606" s="37"/>
      <c r="BH606" s="32"/>
      <c r="BI606" s="32"/>
    </row>
    <row r="607" spans="1:61" ht="10.199999999999999" x14ac:dyDescent="0.2">
      <c r="A607" s="30"/>
      <c r="B607" s="32"/>
      <c r="C607" s="32"/>
      <c r="D607" s="49"/>
      <c r="E607" s="32"/>
      <c r="F607" s="30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6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36"/>
      <c r="BF607" s="32"/>
      <c r="BG607" s="37"/>
      <c r="BH607" s="32"/>
      <c r="BI607" s="32"/>
    </row>
    <row r="608" spans="1:61" ht="10.199999999999999" x14ac:dyDescent="0.2">
      <c r="A608" s="30"/>
      <c r="B608" s="32"/>
      <c r="C608" s="32"/>
      <c r="D608" s="49"/>
      <c r="E608" s="32"/>
      <c r="F608" s="30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6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36"/>
      <c r="BF608" s="32"/>
      <c r="BG608" s="37"/>
      <c r="BH608" s="32"/>
      <c r="BI608" s="32"/>
    </row>
    <row r="609" spans="1:61" ht="10.199999999999999" x14ac:dyDescent="0.2">
      <c r="A609" s="30"/>
      <c r="B609" s="32"/>
      <c r="C609" s="32"/>
      <c r="D609" s="49"/>
      <c r="E609" s="32"/>
      <c r="F609" s="30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6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36"/>
      <c r="BF609" s="32"/>
      <c r="BG609" s="37"/>
      <c r="BH609" s="32"/>
      <c r="BI609" s="32"/>
    </row>
    <row r="610" spans="1:61" ht="10.199999999999999" x14ac:dyDescent="0.2">
      <c r="A610" s="30"/>
      <c r="B610" s="32"/>
      <c r="C610" s="32"/>
      <c r="D610" s="49"/>
      <c r="E610" s="32"/>
      <c r="F610" s="30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6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36"/>
      <c r="BF610" s="32"/>
      <c r="BG610" s="37"/>
      <c r="BH610" s="32"/>
      <c r="BI610" s="32"/>
    </row>
    <row r="611" spans="1:61" ht="10.199999999999999" x14ac:dyDescent="0.2">
      <c r="A611" s="30"/>
      <c r="B611" s="32"/>
      <c r="C611" s="32"/>
      <c r="D611" s="49"/>
      <c r="E611" s="32"/>
      <c r="F611" s="30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6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36"/>
      <c r="BF611" s="32"/>
      <c r="BG611" s="37"/>
      <c r="BH611" s="32"/>
      <c r="BI611" s="32"/>
    </row>
    <row r="612" spans="1:61" ht="10.199999999999999" x14ac:dyDescent="0.2">
      <c r="A612" s="30"/>
      <c r="B612" s="32"/>
      <c r="C612" s="32"/>
      <c r="D612" s="49"/>
      <c r="E612" s="32"/>
      <c r="F612" s="30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6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36"/>
      <c r="BF612" s="32"/>
      <c r="BG612" s="37"/>
      <c r="BH612" s="32"/>
      <c r="BI612" s="32"/>
    </row>
    <row r="613" spans="1:61" ht="10.199999999999999" x14ac:dyDescent="0.2">
      <c r="A613" s="30"/>
      <c r="B613" s="32"/>
      <c r="C613" s="32"/>
      <c r="D613" s="49"/>
      <c r="E613" s="32"/>
      <c r="F613" s="30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6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36"/>
      <c r="BF613" s="32"/>
      <c r="BG613" s="37"/>
      <c r="BH613" s="32"/>
      <c r="BI613" s="32"/>
    </row>
    <row r="614" spans="1:61" ht="10.199999999999999" x14ac:dyDescent="0.2">
      <c r="A614" s="30"/>
      <c r="B614" s="32"/>
      <c r="C614" s="32"/>
      <c r="D614" s="49"/>
      <c r="E614" s="32"/>
      <c r="F614" s="30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6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36"/>
      <c r="BF614" s="32"/>
      <c r="BG614" s="37"/>
      <c r="BH614" s="32"/>
      <c r="BI614" s="32"/>
    </row>
    <row r="615" spans="1:61" ht="10.199999999999999" x14ac:dyDescent="0.2">
      <c r="A615" s="30"/>
      <c r="B615" s="32"/>
      <c r="C615" s="32"/>
      <c r="D615" s="49"/>
      <c r="E615" s="32"/>
      <c r="F615" s="30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6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36"/>
      <c r="BF615" s="32"/>
      <c r="BG615" s="37"/>
      <c r="BH615" s="32"/>
      <c r="BI615" s="32"/>
    </row>
    <row r="616" spans="1:61" ht="10.199999999999999" x14ac:dyDescent="0.2">
      <c r="A616" s="30"/>
      <c r="B616" s="32"/>
      <c r="C616" s="32"/>
      <c r="D616" s="49"/>
      <c r="E616" s="32"/>
      <c r="F616" s="30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6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36"/>
      <c r="BF616" s="32"/>
      <c r="BG616" s="37"/>
      <c r="BH616" s="32"/>
      <c r="BI616" s="32"/>
    </row>
    <row r="617" spans="1:61" ht="10.199999999999999" x14ac:dyDescent="0.2">
      <c r="A617" s="30"/>
      <c r="B617" s="32"/>
      <c r="C617" s="32"/>
      <c r="D617" s="49"/>
      <c r="E617" s="32"/>
      <c r="F617" s="30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6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36"/>
      <c r="BF617" s="32"/>
      <c r="BG617" s="37"/>
      <c r="BH617" s="32"/>
      <c r="BI617" s="32"/>
    </row>
    <row r="618" spans="1:61" ht="10.199999999999999" x14ac:dyDescent="0.2">
      <c r="A618" s="30"/>
      <c r="B618" s="32"/>
      <c r="C618" s="32"/>
      <c r="D618" s="49"/>
      <c r="E618" s="32"/>
      <c r="F618" s="30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6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36"/>
      <c r="BF618" s="32"/>
      <c r="BG618" s="37"/>
      <c r="BH618" s="32"/>
      <c r="BI618" s="32"/>
    </row>
    <row r="619" spans="1:61" ht="10.199999999999999" x14ac:dyDescent="0.2">
      <c r="A619" s="30"/>
      <c r="B619" s="32"/>
      <c r="C619" s="32"/>
      <c r="D619" s="49"/>
      <c r="E619" s="32"/>
      <c r="F619" s="30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6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36"/>
      <c r="BF619" s="32"/>
      <c r="BG619" s="37"/>
      <c r="BH619" s="32"/>
      <c r="BI619" s="32"/>
    </row>
    <row r="620" spans="1:61" ht="10.199999999999999" x14ac:dyDescent="0.2">
      <c r="A620" s="30"/>
      <c r="B620" s="32"/>
      <c r="C620" s="32"/>
      <c r="D620" s="49"/>
      <c r="E620" s="32"/>
      <c r="F620" s="30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6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36"/>
      <c r="BF620" s="32"/>
      <c r="BG620" s="37"/>
      <c r="BH620" s="32"/>
      <c r="BI620" s="32"/>
    </row>
    <row r="621" spans="1:61" ht="10.199999999999999" x14ac:dyDescent="0.2">
      <c r="A621" s="30"/>
      <c r="B621" s="32"/>
      <c r="C621" s="32"/>
      <c r="D621" s="49"/>
      <c r="E621" s="32"/>
      <c r="F621" s="30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6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36"/>
      <c r="BF621" s="32"/>
      <c r="BG621" s="37"/>
      <c r="BH621" s="32"/>
      <c r="BI621" s="32"/>
    </row>
    <row r="622" spans="1:61" ht="10.199999999999999" x14ac:dyDescent="0.2">
      <c r="A622" s="30"/>
      <c r="B622" s="32"/>
      <c r="C622" s="32"/>
      <c r="D622" s="49"/>
      <c r="E622" s="32"/>
      <c r="F622" s="30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6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36"/>
      <c r="BF622" s="32"/>
      <c r="BG622" s="37"/>
      <c r="BH622" s="32"/>
      <c r="BI622" s="32"/>
    </row>
    <row r="623" spans="1:61" ht="10.199999999999999" x14ac:dyDescent="0.2">
      <c r="A623" s="30"/>
      <c r="B623" s="32"/>
      <c r="C623" s="32"/>
      <c r="D623" s="49"/>
      <c r="E623" s="32"/>
      <c r="F623" s="30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6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36"/>
      <c r="BF623" s="32"/>
      <c r="BG623" s="37"/>
      <c r="BH623" s="32"/>
      <c r="BI623" s="32"/>
    </row>
    <row r="624" spans="1:61" ht="10.199999999999999" x14ac:dyDescent="0.2">
      <c r="A624" s="30"/>
      <c r="B624" s="32"/>
      <c r="C624" s="32"/>
      <c r="D624" s="49"/>
      <c r="E624" s="32"/>
      <c r="F624" s="30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6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36"/>
      <c r="BF624" s="32"/>
      <c r="BG624" s="37"/>
      <c r="BH624" s="32"/>
      <c r="BI624" s="32"/>
    </row>
    <row r="625" spans="1:61" x14ac:dyDescent="0.25">
      <c r="A625" s="30"/>
      <c r="B625" s="32"/>
      <c r="C625" s="32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6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36"/>
      <c r="BF625" s="32"/>
      <c r="BG625" s="37"/>
      <c r="BH625" s="32"/>
      <c r="BI625" s="32"/>
    </row>
    <row r="626" spans="1:61" x14ac:dyDescent="0.25">
      <c r="A626" s="30"/>
      <c r="B626" s="32"/>
      <c r="C626" s="32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6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36"/>
      <c r="BF626" s="32"/>
      <c r="BG626" s="37"/>
      <c r="BH626" s="32"/>
      <c r="BI626" s="32"/>
    </row>
    <row r="627" spans="1:61" x14ac:dyDescent="0.25">
      <c r="A627" s="30"/>
      <c r="B627" s="32"/>
      <c r="C627" s="32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6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36"/>
      <c r="BF627" s="32"/>
      <c r="BG627" s="37"/>
      <c r="BH627" s="32"/>
      <c r="BI627" s="32"/>
    </row>
    <row r="628" spans="1:61" x14ac:dyDescent="0.25">
      <c r="A628" s="30"/>
      <c r="B628" s="32"/>
      <c r="C628" s="32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6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36"/>
      <c r="BF628" s="32"/>
      <c r="BG628" s="37"/>
      <c r="BH628" s="32"/>
      <c r="BI628" s="32"/>
    </row>
    <row r="629" spans="1:61" x14ac:dyDescent="0.25">
      <c r="A629" s="30"/>
      <c r="B629" s="32"/>
      <c r="C629" s="32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6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36"/>
      <c r="BF629" s="32"/>
      <c r="BG629" s="37"/>
      <c r="BH629" s="32"/>
      <c r="BI629" s="32"/>
    </row>
    <row r="630" spans="1:61" x14ac:dyDescent="0.25">
      <c r="A630" s="30"/>
      <c r="B630" s="32"/>
      <c r="C630" s="32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6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36"/>
      <c r="BF630" s="32"/>
      <c r="BG630" s="37"/>
      <c r="BH630" s="32"/>
      <c r="BI630" s="32"/>
    </row>
    <row r="631" spans="1:61" x14ac:dyDescent="0.25">
      <c r="A631" s="30"/>
      <c r="B631" s="32"/>
      <c r="C631" s="32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6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36"/>
      <c r="BF631" s="32"/>
      <c r="BG631" s="37"/>
      <c r="BH631" s="32"/>
      <c r="BI631" s="32"/>
    </row>
    <row r="632" spans="1:61" x14ac:dyDescent="0.25">
      <c r="A632" s="30"/>
      <c r="B632" s="32"/>
      <c r="C632" s="32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6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36"/>
      <c r="BF632" s="32"/>
      <c r="BG632" s="37"/>
      <c r="BH632" s="32"/>
      <c r="BI632" s="32"/>
    </row>
    <row r="633" spans="1:61" x14ac:dyDescent="0.25">
      <c r="A633" s="30"/>
      <c r="B633" s="32"/>
      <c r="C633" s="32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6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36"/>
      <c r="BF633" s="32"/>
      <c r="BG633" s="37"/>
      <c r="BH633" s="32"/>
      <c r="BI633" s="32"/>
    </row>
    <row r="634" spans="1:61" x14ac:dyDescent="0.25">
      <c r="A634" s="30"/>
      <c r="B634" s="32"/>
      <c r="C634" s="32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6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36"/>
      <c r="BF634" s="32"/>
      <c r="BG634" s="37"/>
      <c r="BH634" s="32"/>
      <c r="BI634" s="32"/>
    </row>
    <row r="635" spans="1:61" x14ac:dyDescent="0.25">
      <c r="A635" s="30"/>
      <c r="B635" s="32"/>
      <c r="C635" s="32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6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36"/>
      <c r="BF635" s="32"/>
      <c r="BG635" s="37"/>
      <c r="BH635" s="32"/>
      <c r="BI635" s="32"/>
    </row>
    <row r="636" spans="1:61" x14ac:dyDescent="0.25">
      <c r="A636" s="30"/>
      <c r="B636" s="32"/>
      <c r="C636" s="32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6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36"/>
      <c r="BF636" s="32"/>
      <c r="BG636" s="37"/>
      <c r="BH636" s="32"/>
      <c r="BI636" s="32"/>
    </row>
    <row r="637" spans="1:61" x14ac:dyDescent="0.25">
      <c r="A637" s="30"/>
      <c r="B637" s="32"/>
      <c r="C637" s="32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6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36"/>
      <c r="BF637" s="32"/>
      <c r="BG637" s="37"/>
      <c r="BH637" s="32"/>
      <c r="BI637" s="32"/>
    </row>
    <row r="638" spans="1:61" x14ac:dyDescent="0.25">
      <c r="A638" s="30"/>
      <c r="B638" s="32"/>
      <c r="C638" s="32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6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36"/>
      <c r="BF638" s="32"/>
      <c r="BG638" s="37"/>
      <c r="BH638" s="32"/>
      <c r="BI638" s="32"/>
    </row>
    <row r="639" spans="1:61" x14ac:dyDescent="0.25">
      <c r="A639" s="30"/>
      <c r="B639" s="32"/>
      <c r="C639" s="32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6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36"/>
      <c r="BF639" s="32"/>
      <c r="BG639" s="37"/>
      <c r="BH639" s="32"/>
      <c r="BI639" s="32"/>
    </row>
    <row r="640" spans="1:61" x14ac:dyDescent="0.25">
      <c r="A640" s="30"/>
      <c r="B640" s="32"/>
      <c r="C640" s="32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6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36"/>
      <c r="BF640" s="32"/>
      <c r="BG640" s="37"/>
      <c r="BH640" s="32"/>
      <c r="BI640" s="32"/>
    </row>
    <row r="641" spans="1:61" x14ac:dyDescent="0.25">
      <c r="A641" s="30"/>
      <c r="B641" s="32"/>
      <c r="C641" s="32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6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36"/>
      <c r="BF641" s="32"/>
      <c r="BG641" s="37"/>
      <c r="BH641" s="32"/>
      <c r="BI641" s="32"/>
    </row>
    <row r="642" spans="1:61" x14ac:dyDescent="0.25">
      <c r="A642" s="30"/>
      <c r="B642" s="32"/>
      <c r="C642" s="32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6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36"/>
      <c r="BF642" s="32"/>
      <c r="BG642" s="37"/>
      <c r="BH642" s="32"/>
      <c r="BI642" s="32"/>
    </row>
    <row r="643" spans="1:61" x14ac:dyDescent="0.25">
      <c r="A643" s="30"/>
      <c r="B643" s="32"/>
      <c r="C643" s="32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6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36"/>
      <c r="BF643" s="32"/>
      <c r="BG643" s="37"/>
      <c r="BH643" s="32"/>
      <c r="BI643" s="32"/>
    </row>
    <row r="644" spans="1:61" x14ac:dyDescent="0.25">
      <c r="A644" s="30"/>
      <c r="B644" s="32"/>
      <c r="C644" s="32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6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36"/>
      <c r="BF644" s="32"/>
      <c r="BG644" s="37"/>
      <c r="BH644" s="32"/>
      <c r="BI644" s="32"/>
    </row>
    <row r="645" spans="1:61" x14ac:dyDescent="0.25">
      <c r="A645" s="30"/>
      <c r="B645" s="32"/>
      <c r="C645" s="32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6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36"/>
      <c r="BF645" s="32"/>
      <c r="BG645" s="37"/>
      <c r="BH645" s="32"/>
      <c r="BI645" s="32"/>
    </row>
    <row r="646" spans="1:61" x14ac:dyDescent="0.25">
      <c r="A646" s="30"/>
      <c r="B646" s="32"/>
      <c r="C646" s="32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6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36"/>
      <c r="BF646" s="32"/>
      <c r="BG646" s="37"/>
      <c r="BH646" s="32"/>
      <c r="BI646" s="32"/>
    </row>
    <row r="647" spans="1:61" x14ac:dyDescent="0.25">
      <c r="A647" s="30"/>
      <c r="B647" s="32"/>
      <c r="C647" s="32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6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36"/>
      <c r="BF647" s="32"/>
      <c r="BG647" s="37"/>
      <c r="BH647" s="32"/>
      <c r="BI647" s="32"/>
    </row>
    <row r="648" spans="1:61" x14ac:dyDescent="0.25">
      <c r="A648" s="30"/>
      <c r="B648" s="32"/>
      <c r="C648" s="32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6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36"/>
      <c r="BF648" s="32"/>
      <c r="BG648" s="37"/>
      <c r="BH648" s="32"/>
      <c r="BI648" s="32"/>
    </row>
    <row r="649" spans="1:61" x14ac:dyDescent="0.25">
      <c r="A649" s="30"/>
      <c r="B649" s="32"/>
      <c r="C649" s="32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6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36"/>
      <c r="BF649" s="32"/>
      <c r="BG649" s="37"/>
      <c r="BH649" s="32"/>
      <c r="BI649" s="32"/>
    </row>
    <row r="650" spans="1:61" x14ac:dyDescent="0.25">
      <c r="A650" s="30"/>
      <c r="B650" s="32"/>
      <c r="C650" s="32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6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36"/>
      <c r="BF650" s="32"/>
      <c r="BG650" s="37"/>
      <c r="BH650" s="32"/>
      <c r="BI650" s="32"/>
    </row>
    <row r="651" spans="1:61" x14ac:dyDescent="0.25">
      <c r="A651" s="30"/>
      <c r="B651" s="32"/>
      <c r="C651" s="32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6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36"/>
      <c r="BF651" s="32"/>
      <c r="BG651" s="37"/>
      <c r="BH651" s="32"/>
      <c r="BI651" s="32"/>
    </row>
    <row r="652" spans="1:61" x14ac:dyDescent="0.25">
      <c r="A652" s="30"/>
      <c r="B652" s="32"/>
      <c r="C652" s="32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6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36"/>
      <c r="BF652" s="32"/>
      <c r="BG652" s="37"/>
      <c r="BH652" s="32"/>
      <c r="BI652" s="32"/>
    </row>
    <row r="653" spans="1:61" x14ac:dyDescent="0.25">
      <c r="A653" s="30"/>
      <c r="B653" s="32"/>
      <c r="C653" s="32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6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36"/>
      <c r="BF653" s="32"/>
      <c r="BG653" s="37"/>
      <c r="BH653" s="32"/>
      <c r="BI653" s="32"/>
    </row>
    <row r="654" spans="1:61" x14ac:dyDescent="0.25">
      <c r="A654" s="30"/>
      <c r="B654" s="32"/>
      <c r="C654" s="32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6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36"/>
      <c r="BF654" s="32"/>
      <c r="BG654" s="37"/>
      <c r="BH654" s="32"/>
      <c r="BI654" s="32"/>
    </row>
    <row r="655" spans="1:61" x14ac:dyDescent="0.25">
      <c r="A655" s="30"/>
      <c r="B655" s="32"/>
      <c r="C655" s="32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6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36"/>
      <c r="BF655" s="32"/>
      <c r="BG655" s="37"/>
      <c r="BH655" s="32"/>
      <c r="BI655" s="32"/>
    </row>
    <row r="656" spans="1:61" x14ac:dyDescent="0.25">
      <c r="A656" s="30"/>
      <c r="B656" s="32"/>
      <c r="C656" s="32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6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36"/>
      <c r="BF656" s="32"/>
      <c r="BG656" s="37"/>
      <c r="BH656" s="32"/>
      <c r="BI656" s="32"/>
    </row>
    <row r="657" spans="1:61" x14ac:dyDescent="0.25">
      <c r="A657" s="30"/>
      <c r="B657" s="32"/>
      <c r="C657" s="32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6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36"/>
      <c r="BF657" s="32"/>
      <c r="BG657" s="37"/>
      <c r="BH657" s="32"/>
      <c r="BI657" s="32"/>
    </row>
    <row r="658" spans="1:61" x14ac:dyDescent="0.25">
      <c r="A658" s="30"/>
      <c r="B658" s="32"/>
      <c r="C658" s="32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6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36"/>
      <c r="BF658" s="32"/>
      <c r="BG658" s="37"/>
      <c r="BH658" s="32"/>
      <c r="BI658" s="32"/>
    </row>
    <row r="659" spans="1:61" x14ac:dyDescent="0.25">
      <c r="A659" s="30"/>
      <c r="B659" s="32"/>
      <c r="C659" s="32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6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36"/>
      <c r="BF659" s="32"/>
      <c r="BG659" s="37"/>
      <c r="BH659" s="32"/>
      <c r="BI659" s="32"/>
    </row>
    <row r="660" spans="1:61" x14ac:dyDescent="0.25">
      <c r="A660" s="30"/>
      <c r="B660" s="32"/>
      <c r="C660" s="32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6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36"/>
      <c r="BF660" s="32"/>
      <c r="BG660" s="37"/>
      <c r="BH660" s="32"/>
      <c r="BI660" s="32"/>
    </row>
    <row r="661" spans="1:61" x14ac:dyDescent="0.25">
      <c r="A661" s="30"/>
      <c r="B661" s="32"/>
      <c r="C661" s="32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6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36"/>
      <c r="BF661" s="32"/>
      <c r="BG661" s="37"/>
      <c r="BH661" s="32"/>
      <c r="BI661" s="32"/>
    </row>
    <row r="662" spans="1:61" x14ac:dyDescent="0.25">
      <c r="A662" s="30"/>
      <c r="B662" s="32"/>
      <c r="C662" s="32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6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36"/>
      <c r="BF662" s="32"/>
      <c r="BG662" s="37"/>
      <c r="BH662" s="32"/>
      <c r="BI662" s="32"/>
    </row>
    <row r="663" spans="1:61" x14ac:dyDescent="0.25">
      <c r="A663" s="30"/>
      <c r="B663" s="32"/>
      <c r="C663" s="32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36"/>
      <c r="BF663" s="32"/>
      <c r="BG663" s="37"/>
      <c r="BH663" s="32"/>
      <c r="BI663" s="32"/>
    </row>
    <row r="664" spans="1:61" x14ac:dyDescent="0.25">
      <c r="A664" s="30"/>
      <c r="B664" s="32"/>
      <c r="C664" s="32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36"/>
      <c r="BF664" s="32"/>
      <c r="BG664" s="37"/>
      <c r="BH664" s="32"/>
      <c r="BI664" s="32"/>
    </row>
    <row r="665" spans="1:61" x14ac:dyDescent="0.25">
      <c r="A665" s="30"/>
      <c r="B665" s="32"/>
      <c r="C665" s="32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36"/>
      <c r="BF665" s="32"/>
      <c r="BG665" s="37"/>
      <c r="BH665" s="32"/>
      <c r="BI665" s="32"/>
    </row>
    <row r="666" spans="1:61" x14ac:dyDescent="0.25">
      <c r="A666" s="30"/>
      <c r="B666" s="32"/>
      <c r="C666" s="32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36"/>
      <c r="BF666" s="32"/>
      <c r="BG666" s="37"/>
      <c r="BH666" s="32"/>
      <c r="BI666" s="32"/>
    </row>
    <row r="667" spans="1:61" x14ac:dyDescent="0.25">
      <c r="A667" s="30"/>
      <c r="B667" s="32"/>
      <c r="C667" s="32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6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36"/>
      <c r="BF667" s="32"/>
      <c r="BG667" s="37"/>
      <c r="BH667" s="32"/>
      <c r="BI667" s="32"/>
    </row>
    <row r="668" spans="1:61" x14ac:dyDescent="0.25">
      <c r="A668" s="30"/>
      <c r="B668" s="32"/>
      <c r="C668" s="32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6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36"/>
      <c r="BF668" s="32"/>
      <c r="BG668" s="37"/>
      <c r="BH668" s="32"/>
      <c r="BI668" s="32"/>
    </row>
    <row r="669" spans="1:61" x14ac:dyDescent="0.25">
      <c r="A669" s="30"/>
      <c r="B669" s="32"/>
      <c r="C669" s="32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6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36"/>
      <c r="BF669" s="32"/>
      <c r="BG669" s="37"/>
      <c r="BH669" s="32"/>
      <c r="BI669" s="32"/>
    </row>
    <row r="670" spans="1:61" x14ac:dyDescent="0.25">
      <c r="A670" s="30"/>
      <c r="B670" s="32"/>
      <c r="C670" s="32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6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36"/>
      <c r="BF670" s="32"/>
      <c r="BG670" s="37"/>
      <c r="BH670" s="32"/>
      <c r="BI670" s="32"/>
    </row>
    <row r="671" spans="1:61" x14ac:dyDescent="0.25">
      <c r="A671" s="30"/>
      <c r="B671" s="32"/>
      <c r="C671" s="32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6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36"/>
      <c r="BF671" s="32"/>
      <c r="BG671" s="37"/>
      <c r="BH671" s="32"/>
      <c r="BI671" s="32"/>
    </row>
    <row r="672" spans="1:61" x14ac:dyDescent="0.25">
      <c r="A672" s="30"/>
      <c r="B672" s="32"/>
      <c r="C672" s="32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6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36"/>
      <c r="BF672" s="32"/>
      <c r="BG672" s="37"/>
      <c r="BH672" s="32"/>
      <c r="BI672" s="32"/>
    </row>
    <row r="673" spans="1:61" x14ac:dyDescent="0.25">
      <c r="A673" s="30"/>
      <c r="B673" s="32"/>
      <c r="C673" s="32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6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36"/>
      <c r="BF673" s="32"/>
      <c r="BG673" s="37"/>
      <c r="BH673" s="32"/>
      <c r="BI673" s="32"/>
    </row>
    <row r="674" spans="1:61" x14ac:dyDescent="0.25">
      <c r="A674" s="30"/>
      <c r="B674" s="32"/>
      <c r="C674" s="32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6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36"/>
      <c r="BF674" s="32"/>
      <c r="BG674" s="37"/>
      <c r="BH674" s="32"/>
      <c r="BI674" s="32"/>
    </row>
    <row r="675" spans="1:61" x14ac:dyDescent="0.25">
      <c r="A675" s="30"/>
      <c r="B675" s="32"/>
      <c r="C675" s="32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6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36"/>
      <c r="BF675" s="32"/>
      <c r="BG675" s="37"/>
      <c r="BH675" s="32"/>
      <c r="BI675" s="32"/>
    </row>
    <row r="676" spans="1:61" x14ac:dyDescent="0.25">
      <c r="A676" s="30"/>
      <c r="B676" s="32"/>
      <c r="C676" s="32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36"/>
      <c r="BF676" s="32"/>
      <c r="BG676" s="37"/>
      <c r="BH676" s="32"/>
      <c r="BI676" s="32"/>
    </row>
    <row r="677" spans="1:61" x14ac:dyDescent="0.25">
      <c r="A677" s="30"/>
      <c r="B677" s="32"/>
      <c r="C677" s="32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36"/>
      <c r="BF677" s="32"/>
      <c r="BG677" s="37"/>
      <c r="BH677" s="32"/>
      <c r="BI677" s="32"/>
    </row>
    <row r="678" spans="1:61" x14ac:dyDescent="0.25">
      <c r="A678" s="30"/>
      <c r="B678" s="32"/>
      <c r="C678" s="32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36"/>
      <c r="BF678" s="32"/>
      <c r="BG678" s="37"/>
      <c r="BH678" s="32"/>
      <c r="BI678" s="32"/>
    </row>
    <row r="679" spans="1:61" x14ac:dyDescent="0.25">
      <c r="A679" s="30"/>
      <c r="B679" s="32"/>
      <c r="C679" s="32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6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36"/>
      <c r="BF679" s="32"/>
      <c r="BG679" s="37"/>
      <c r="BH679" s="32"/>
      <c r="BI679" s="32"/>
    </row>
    <row r="680" spans="1:61" x14ac:dyDescent="0.25">
      <c r="A680" s="30"/>
      <c r="B680" s="32"/>
      <c r="C680" s="32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6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36"/>
      <c r="BF680" s="32"/>
      <c r="BG680" s="37"/>
      <c r="BH680" s="32"/>
      <c r="BI680" s="32"/>
    </row>
    <row r="681" spans="1:61" x14ac:dyDescent="0.25">
      <c r="A681" s="30"/>
      <c r="B681" s="32"/>
      <c r="C681" s="32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6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36"/>
      <c r="BF681" s="32"/>
      <c r="BG681" s="37"/>
      <c r="BH681" s="32"/>
      <c r="BI681" s="32"/>
    </row>
    <row r="682" spans="1:61" x14ac:dyDescent="0.25">
      <c r="A682" s="30"/>
      <c r="B682" s="32"/>
      <c r="C682" s="32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6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36"/>
      <c r="BF682" s="32"/>
      <c r="BG682" s="37"/>
      <c r="BH682" s="32"/>
      <c r="BI682" s="32"/>
    </row>
    <row r="683" spans="1:61" x14ac:dyDescent="0.25">
      <c r="A683" s="30"/>
      <c r="B683" s="32"/>
      <c r="C683" s="32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6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36"/>
      <c r="BF683" s="32"/>
      <c r="BG683" s="37"/>
      <c r="BH683" s="32"/>
      <c r="BI683" s="32"/>
    </row>
    <row r="684" spans="1:61" x14ac:dyDescent="0.25">
      <c r="A684" s="30"/>
      <c r="B684" s="32"/>
      <c r="C684" s="32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6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36"/>
      <c r="BF684" s="32"/>
      <c r="BG684" s="37"/>
      <c r="BH684" s="32"/>
      <c r="BI684" s="32"/>
    </row>
    <row r="685" spans="1:61" x14ac:dyDescent="0.25">
      <c r="A685" s="30"/>
      <c r="B685" s="32"/>
      <c r="C685" s="32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6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36"/>
      <c r="BF685" s="32"/>
      <c r="BG685" s="37"/>
      <c r="BH685" s="32"/>
      <c r="BI685" s="32"/>
    </row>
    <row r="686" spans="1:61" x14ac:dyDescent="0.25">
      <c r="A686" s="30"/>
      <c r="B686" s="32"/>
      <c r="C686" s="32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6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36"/>
      <c r="BF686" s="32"/>
      <c r="BG686" s="37"/>
      <c r="BH686" s="32"/>
      <c r="BI686" s="32"/>
    </row>
    <row r="687" spans="1:61" x14ac:dyDescent="0.25">
      <c r="A687" s="30"/>
      <c r="B687" s="32"/>
      <c r="C687" s="32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6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36"/>
      <c r="BF687" s="32"/>
      <c r="BG687" s="37"/>
      <c r="BH687" s="32"/>
      <c r="BI687" s="32"/>
    </row>
    <row r="688" spans="1:61" x14ac:dyDescent="0.25">
      <c r="A688" s="30"/>
      <c r="B688" s="32"/>
      <c r="C688" s="32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6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36"/>
      <c r="BF688" s="32"/>
      <c r="BG688" s="37"/>
      <c r="BH688" s="32"/>
      <c r="BI688" s="32"/>
    </row>
    <row r="689" spans="1:61" x14ac:dyDescent="0.25">
      <c r="A689" s="30"/>
      <c r="B689" s="32"/>
      <c r="C689" s="32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6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36"/>
      <c r="BF689" s="32"/>
      <c r="BG689" s="37"/>
      <c r="BH689" s="32"/>
      <c r="BI689" s="32"/>
    </row>
    <row r="690" spans="1:61" x14ac:dyDescent="0.25">
      <c r="A690" s="30"/>
      <c r="B690" s="32"/>
      <c r="C690" s="32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6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36"/>
      <c r="BF690" s="32"/>
      <c r="BG690" s="37"/>
      <c r="BH690" s="32"/>
      <c r="BI690" s="32"/>
    </row>
    <row r="691" spans="1:61" x14ac:dyDescent="0.25">
      <c r="A691" s="30"/>
      <c r="B691" s="32"/>
      <c r="C691" s="32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6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36"/>
      <c r="BF691" s="32"/>
      <c r="BG691" s="37"/>
      <c r="BH691" s="32"/>
      <c r="BI691" s="32"/>
    </row>
    <row r="692" spans="1:61" x14ac:dyDescent="0.25">
      <c r="A692" s="30"/>
      <c r="B692" s="32"/>
      <c r="C692" s="32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6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36"/>
      <c r="BF692" s="32"/>
      <c r="BG692" s="37"/>
      <c r="BH692" s="32"/>
      <c r="BI692" s="32"/>
    </row>
    <row r="693" spans="1:61" x14ac:dyDescent="0.25">
      <c r="A693" s="30"/>
      <c r="B693" s="32"/>
      <c r="C693" s="32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6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36"/>
      <c r="BF693" s="32"/>
      <c r="BG693" s="37"/>
      <c r="BH693" s="32"/>
      <c r="BI693" s="32"/>
    </row>
    <row r="694" spans="1:61" x14ac:dyDescent="0.25">
      <c r="A694" s="30"/>
      <c r="B694" s="32"/>
      <c r="C694" s="32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6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36"/>
      <c r="BF694" s="32"/>
      <c r="BG694" s="37"/>
      <c r="BH694" s="32"/>
      <c r="BI694" s="32"/>
    </row>
    <row r="695" spans="1:61" x14ac:dyDescent="0.25">
      <c r="A695" s="30"/>
      <c r="B695" s="32"/>
      <c r="C695" s="32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6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36"/>
      <c r="BF695" s="32"/>
      <c r="BG695" s="37"/>
      <c r="BH695" s="32"/>
      <c r="BI695" s="32"/>
    </row>
    <row r="696" spans="1:61" x14ac:dyDescent="0.25">
      <c r="A696" s="30"/>
      <c r="B696" s="32"/>
      <c r="C696" s="32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6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36"/>
      <c r="BF696" s="32"/>
      <c r="BG696" s="37"/>
      <c r="BH696" s="32"/>
      <c r="BI696" s="32"/>
    </row>
    <row r="697" spans="1:61" x14ac:dyDescent="0.25">
      <c r="A697" s="30"/>
      <c r="B697" s="32"/>
      <c r="C697" s="32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6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36"/>
      <c r="BF697" s="32"/>
      <c r="BG697" s="37"/>
      <c r="BH697" s="32"/>
      <c r="BI697" s="32"/>
    </row>
    <row r="698" spans="1:61" x14ac:dyDescent="0.25">
      <c r="A698" s="30"/>
      <c r="B698" s="32"/>
      <c r="C698" s="32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6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36"/>
      <c r="BF698" s="32"/>
      <c r="BG698" s="37"/>
      <c r="BH698" s="32"/>
      <c r="BI698" s="32"/>
    </row>
    <row r="699" spans="1:61" x14ac:dyDescent="0.25">
      <c r="A699" s="30"/>
      <c r="B699" s="32"/>
      <c r="C699" s="32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36"/>
      <c r="BF699" s="32"/>
      <c r="BG699" s="37"/>
      <c r="BH699" s="32"/>
      <c r="BI699" s="32"/>
    </row>
    <row r="700" spans="1:61" x14ac:dyDescent="0.25">
      <c r="A700" s="30"/>
      <c r="B700" s="32"/>
      <c r="C700" s="32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36"/>
      <c r="BF700" s="32"/>
      <c r="BG700" s="37"/>
      <c r="BH700" s="32"/>
      <c r="BI700" s="32"/>
    </row>
    <row r="701" spans="1:61" x14ac:dyDescent="0.25">
      <c r="A701" s="30"/>
      <c r="B701" s="32"/>
      <c r="C701" s="32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36"/>
      <c r="BF701" s="32"/>
      <c r="BG701" s="37"/>
      <c r="BH701" s="32"/>
      <c r="BI701" s="32"/>
    </row>
    <row r="702" spans="1:61" x14ac:dyDescent="0.25">
      <c r="A702" s="30"/>
      <c r="B702" s="32"/>
      <c r="C702" s="32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36"/>
      <c r="BF702" s="32"/>
      <c r="BG702" s="37"/>
      <c r="BH702" s="32"/>
      <c r="BI702" s="32"/>
    </row>
    <row r="703" spans="1:61" x14ac:dyDescent="0.25">
      <c r="A703" s="30"/>
      <c r="B703" s="32"/>
      <c r="C703" s="32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6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36"/>
      <c r="BF703" s="32"/>
      <c r="BG703" s="37"/>
      <c r="BH703" s="32"/>
      <c r="BI703" s="32"/>
    </row>
    <row r="704" spans="1:61" x14ac:dyDescent="0.25">
      <c r="A704" s="30"/>
      <c r="B704" s="32"/>
      <c r="C704" s="32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6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36"/>
      <c r="BF704" s="32"/>
      <c r="BG704" s="37"/>
      <c r="BH704" s="32"/>
      <c r="BI704" s="32"/>
    </row>
    <row r="705" spans="1:61" x14ac:dyDescent="0.25">
      <c r="A705" s="30"/>
      <c r="B705" s="32"/>
      <c r="C705" s="32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6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36"/>
      <c r="BF705" s="32"/>
      <c r="BG705" s="37"/>
      <c r="BH705" s="32"/>
      <c r="BI705" s="32"/>
    </row>
    <row r="706" spans="1:61" x14ac:dyDescent="0.25">
      <c r="A706" s="30"/>
      <c r="B706" s="32"/>
      <c r="C706" s="32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6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36"/>
      <c r="BF706" s="32"/>
      <c r="BG706" s="37"/>
      <c r="BH706" s="32"/>
      <c r="BI706" s="32"/>
    </row>
    <row r="707" spans="1:61" x14ac:dyDescent="0.25">
      <c r="A707" s="30"/>
      <c r="B707" s="32"/>
      <c r="C707" s="32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6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36"/>
      <c r="BF707" s="32"/>
      <c r="BG707" s="37"/>
      <c r="BH707" s="32"/>
      <c r="BI707" s="32"/>
    </row>
    <row r="708" spans="1:61" x14ac:dyDescent="0.25">
      <c r="A708" s="30"/>
      <c r="B708" s="32"/>
      <c r="C708" s="32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6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36"/>
      <c r="BF708" s="32"/>
      <c r="BG708" s="37"/>
      <c r="BH708" s="32"/>
      <c r="BI708" s="32"/>
    </row>
    <row r="709" spans="1:61" x14ac:dyDescent="0.25">
      <c r="A709" s="30"/>
      <c r="B709" s="32"/>
      <c r="C709" s="32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6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36"/>
      <c r="BF709" s="32"/>
      <c r="BG709" s="37"/>
      <c r="BH709" s="32"/>
      <c r="BI709" s="32"/>
    </row>
    <row r="710" spans="1:61" x14ac:dyDescent="0.25">
      <c r="A710" s="30"/>
      <c r="B710" s="32"/>
      <c r="C710" s="32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6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36"/>
      <c r="BF710" s="32"/>
      <c r="BG710" s="37"/>
      <c r="BH710" s="32"/>
      <c r="BI710" s="32"/>
    </row>
    <row r="711" spans="1:61" x14ac:dyDescent="0.25">
      <c r="A711" s="30"/>
      <c r="B711" s="32"/>
      <c r="C711" s="32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6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36"/>
      <c r="BF711" s="32"/>
      <c r="BG711" s="37"/>
      <c r="BH711" s="32"/>
      <c r="BI711" s="32"/>
    </row>
    <row r="712" spans="1:61" x14ac:dyDescent="0.25">
      <c r="A712" s="30"/>
      <c r="B712" s="32"/>
      <c r="C712" s="32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36"/>
      <c r="BF712" s="32"/>
      <c r="BG712" s="37"/>
      <c r="BH712" s="32"/>
      <c r="BI712" s="32"/>
    </row>
    <row r="713" spans="1:61" x14ac:dyDescent="0.25">
      <c r="A713" s="30"/>
      <c r="B713" s="32"/>
      <c r="C713" s="32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36"/>
      <c r="BF713" s="32"/>
      <c r="BG713" s="37"/>
      <c r="BH713" s="32"/>
      <c r="BI713" s="32"/>
    </row>
    <row r="714" spans="1:61" x14ac:dyDescent="0.25">
      <c r="A714" s="30"/>
      <c r="B714" s="32"/>
      <c r="C714" s="32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36"/>
      <c r="BF714" s="32"/>
      <c r="BG714" s="37"/>
      <c r="BH714" s="32"/>
      <c r="BI714" s="32"/>
    </row>
    <row r="715" spans="1:61" x14ac:dyDescent="0.25">
      <c r="A715" s="30"/>
      <c r="B715" s="32"/>
      <c r="C715" s="32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6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36"/>
      <c r="BF715" s="32"/>
      <c r="BG715" s="37"/>
      <c r="BH715" s="32"/>
      <c r="BI715" s="32"/>
    </row>
    <row r="716" spans="1:61" x14ac:dyDescent="0.25">
      <c r="A716" s="30"/>
      <c r="B716" s="32"/>
      <c r="C716" s="32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6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36"/>
      <c r="BF716" s="32"/>
      <c r="BG716" s="37"/>
      <c r="BH716" s="32"/>
      <c r="BI716" s="32"/>
    </row>
    <row r="717" spans="1:61" x14ac:dyDescent="0.25">
      <c r="A717" s="30"/>
      <c r="B717" s="32"/>
      <c r="C717" s="32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6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36"/>
      <c r="BF717" s="32"/>
      <c r="BG717" s="37"/>
      <c r="BH717" s="32"/>
      <c r="BI717" s="32"/>
    </row>
    <row r="718" spans="1:61" x14ac:dyDescent="0.25">
      <c r="A718" s="30"/>
      <c r="B718" s="32"/>
      <c r="C718" s="32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6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36"/>
      <c r="BF718" s="32"/>
      <c r="BG718" s="37"/>
      <c r="BH718" s="32"/>
      <c r="BI718" s="32"/>
    </row>
    <row r="719" spans="1:61" x14ac:dyDescent="0.25">
      <c r="A719" s="30"/>
      <c r="B719" s="32"/>
      <c r="C719" s="32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6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36"/>
      <c r="BF719" s="32"/>
      <c r="BG719" s="37"/>
      <c r="BH719" s="32"/>
      <c r="BI719" s="32"/>
    </row>
    <row r="720" spans="1:61" x14ac:dyDescent="0.25">
      <c r="A720" s="30"/>
      <c r="B720" s="32"/>
      <c r="C720" s="32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6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36"/>
      <c r="BF720" s="32"/>
      <c r="BG720" s="37"/>
      <c r="BH720" s="32"/>
      <c r="BI720" s="32"/>
    </row>
    <row r="721" spans="1:61" x14ac:dyDescent="0.25">
      <c r="A721" s="30"/>
      <c r="B721" s="32"/>
      <c r="C721" s="32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6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36"/>
      <c r="BF721" s="32"/>
      <c r="BG721" s="37"/>
      <c r="BH721" s="32"/>
      <c r="BI721" s="32"/>
    </row>
    <row r="722" spans="1:61" x14ac:dyDescent="0.25">
      <c r="A722" s="30"/>
      <c r="B722" s="32"/>
      <c r="C722" s="32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6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36"/>
      <c r="BF722" s="32"/>
      <c r="BG722" s="37"/>
      <c r="BH722" s="32"/>
      <c r="BI722" s="32"/>
    </row>
    <row r="723" spans="1:61" x14ac:dyDescent="0.25">
      <c r="A723" s="30"/>
      <c r="B723" s="32"/>
      <c r="C723" s="32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6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36"/>
      <c r="BF723" s="32"/>
      <c r="BG723" s="37"/>
      <c r="BH723" s="32"/>
      <c r="BI723" s="32"/>
    </row>
    <row r="724" spans="1:61" x14ac:dyDescent="0.25">
      <c r="A724" s="30"/>
      <c r="B724" s="32"/>
      <c r="C724" s="32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6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36"/>
      <c r="BF724" s="32"/>
      <c r="BG724" s="37"/>
      <c r="BH724" s="32"/>
      <c r="BI724" s="32"/>
    </row>
    <row r="725" spans="1:61" x14ac:dyDescent="0.25">
      <c r="A725" s="30"/>
      <c r="B725" s="32"/>
      <c r="C725" s="32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6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36"/>
      <c r="BF725" s="32"/>
      <c r="BG725" s="37"/>
      <c r="BH725" s="32"/>
      <c r="BI725" s="32"/>
    </row>
    <row r="726" spans="1:61" x14ac:dyDescent="0.25">
      <c r="A726" s="30"/>
      <c r="B726" s="32"/>
      <c r="C726" s="32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6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36"/>
      <c r="BF726" s="32"/>
      <c r="BG726" s="37"/>
      <c r="BH726" s="32"/>
      <c r="BI726" s="32"/>
    </row>
    <row r="727" spans="1:61" x14ac:dyDescent="0.25">
      <c r="A727" s="30"/>
      <c r="B727" s="32"/>
      <c r="C727" s="32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6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36"/>
      <c r="BF727" s="32"/>
      <c r="BG727" s="37"/>
      <c r="BH727" s="32"/>
      <c r="BI727" s="32"/>
    </row>
    <row r="728" spans="1:61" x14ac:dyDescent="0.25">
      <c r="A728" s="30"/>
      <c r="B728" s="32"/>
      <c r="C728" s="32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6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36"/>
      <c r="BF728" s="32"/>
      <c r="BG728" s="37"/>
      <c r="BH728" s="32"/>
      <c r="BI728" s="32"/>
    </row>
    <row r="729" spans="1:61" x14ac:dyDescent="0.25">
      <c r="A729" s="30"/>
      <c r="B729" s="32"/>
      <c r="C729" s="32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6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36"/>
      <c r="BF729" s="32"/>
      <c r="BG729" s="37"/>
      <c r="BH729" s="32"/>
      <c r="BI729" s="32"/>
    </row>
    <row r="730" spans="1:61" x14ac:dyDescent="0.25">
      <c r="A730" s="30"/>
      <c r="B730" s="32"/>
      <c r="C730" s="32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6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36"/>
      <c r="BF730" s="32"/>
      <c r="BG730" s="37"/>
      <c r="BH730" s="32"/>
      <c r="BI730" s="32"/>
    </row>
    <row r="731" spans="1:61" x14ac:dyDescent="0.25">
      <c r="A731" s="30"/>
      <c r="B731" s="32"/>
      <c r="C731" s="32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6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36"/>
      <c r="BF731" s="32"/>
      <c r="BG731" s="37"/>
      <c r="BH731" s="32"/>
      <c r="BI731" s="32"/>
    </row>
    <row r="732" spans="1:61" x14ac:dyDescent="0.25">
      <c r="A732" s="30"/>
      <c r="B732" s="32"/>
      <c r="C732" s="32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6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36"/>
      <c r="BF732" s="32"/>
      <c r="BG732" s="37"/>
      <c r="BH732" s="32"/>
      <c r="BI732" s="32"/>
    </row>
    <row r="733" spans="1:61" x14ac:dyDescent="0.25">
      <c r="A733" s="30"/>
      <c r="B733" s="32"/>
      <c r="C733" s="32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6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36"/>
      <c r="BF733" s="32"/>
      <c r="BG733" s="37"/>
      <c r="BH733" s="32"/>
      <c r="BI733" s="32"/>
    </row>
    <row r="734" spans="1:61" x14ac:dyDescent="0.25">
      <c r="A734" s="30"/>
      <c r="B734" s="32"/>
      <c r="C734" s="32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6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36"/>
      <c r="BF734" s="32"/>
      <c r="BG734" s="37"/>
      <c r="BH734" s="32"/>
      <c r="BI734" s="32"/>
    </row>
    <row r="735" spans="1:61" x14ac:dyDescent="0.25">
      <c r="A735" s="30"/>
      <c r="B735" s="32"/>
      <c r="C735" s="32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6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36"/>
      <c r="BF735" s="32"/>
      <c r="BG735" s="37"/>
      <c r="BH735" s="32"/>
      <c r="BI735" s="32"/>
    </row>
    <row r="736" spans="1:61" x14ac:dyDescent="0.25">
      <c r="A736" s="30"/>
      <c r="B736" s="32"/>
      <c r="C736" s="32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6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36"/>
      <c r="BF736" s="32"/>
      <c r="BG736" s="37"/>
      <c r="BH736" s="32"/>
      <c r="BI736" s="32"/>
    </row>
    <row r="737" spans="1:61" x14ac:dyDescent="0.25">
      <c r="A737" s="30"/>
      <c r="B737" s="32"/>
      <c r="C737" s="32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6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36"/>
      <c r="BF737" s="32"/>
      <c r="BG737" s="37"/>
      <c r="BH737" s="32"/>
      <c r="BI737" s="32"/>
    </row>
    <row r="738" spans="1:61" x14ac:dyDescent="0.25">
      <c r="A738" s="30"/>
      <c r="B738" s="32"/>
      <c r="C738" s="32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6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36"/>
      <c r="BF738" s="32"/>
      <c r="BG738" s="37"/>
      <c r="BH738" s="32"/>
      <c r="BI738" s="32"/>
    </row>
    <row r="739" spans="1:61" x14ac:dyDescent="0.25">
      <c r="A739" s="30"/>
      <c r="B739" s="32"/>
      <c r="C739" s="32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6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36"/>
      <c r="BF739" s="32"/>
      <c r="BG739" s="37"/>
      <c r="BH739" s="32"/>
      <c r="BI739" s="32"/>
    </row>
    <row r="740" spans="1:61" x14ac:dyDescent="0.25">
      <c r="A740" s="30"/>
      <c r="B740" s="32"/>
      <c r="C740" s="32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6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36"/>
      <c r="BF740" s="32"/>
      <c r="BG740" s="37"/>
      <c r="BH740" s="32"/>
      <c r="BI740" s="32"/>
    </row>
    <row r="741" spans="1:61" x14ac:dyDescent="0.25">
      <c r="A741" s="30"/>
      <c r="B741" s="32"/>
      <c r="C741" s="32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6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36"/>
      <c r="BF741" s="32"/>
      <c r="BG741" s="37"/>
      <c r="BH741" s="32"/>
      <c r="BI741" s="32"/>
    </row>
    <row r="742" spans="1:61" x14ac:dyDescent="0.25">
      <c r="A742" s="30"/>
      <c r="B742" s="32"/>
      <c r="C742" s="32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6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36"/>
      <c r="BF742" s="32"/>
      <c r="BG742" s="37"/>
      <c r="BH742" s="32"/>
      <c r="BI742" s="32"/>
    </row>
    <row r="743" spans="1:61" x14ac:dyDescent="0.25">
      <c r="A743" s="30"/>
      <c r="B743" s="32"/>
      <c r="C743" s="32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6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36"/>
      <c r="BF743" s="32"/>
      <c r="BG743" s="37"/>
      <c r="BH743" s="32"/>
      <c r="BI743" s="32"/>
    </row>
    <row r="744" spans="1:61" x14ac:dyDescent="0.25">
      <c r="A744" s="30"/>
      <c r="B744" s="32"/>
      <c r="C744" s="32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6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36"/>
      <c r="BF744" s="32"/>
      <c r="BG744" s="37"/>
      <c r="BH744" s="32"/>
      <c r="BI744" s="32"/>
    </row>
    <row r="745" spans="1:61" x14ac:dyDescent="0.25">
      <c r="A745" s="30"/>
      <c r="B745" s="32"/>
      <c r="C745" s="32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6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36"/>
      <c r="BF745" s="32"/>
      <c r="BG745" s="37"/>
      <c r="BH745" s="32"/>
      <c r="BI745" s="32"/>
    </row>
    <row r="746" spans="1:61" x14ac:dyDescent="0.25">
      <c r="A746" s="30"/>
      <c r="B746" s="32"/>
      <c r="C746" s="32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6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36"/>
      <c r="BF746" s="32"/>
      <c r="BG746" s="37"/>
      <c r="BH746" s="32"/>
      <c r="BI746" s="32"/>
    </row>
    <row r="747" spans="1:61" x14ac:dyDescent="0.25">
      <c r="A747" s="30"/>
      <c r="B747" s="32"/>
      <c r="C747" s="32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6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36"/>
      <c r="BF747" s="32"/>
      <c r="BG747" s="37"/>
      <c r="BH747" s="32"/>
      <c r="BI747" s="32"/>
    </row>
    <row r="748" spans="1:61" x14ac:dyDescent="0.25">
      <c r="A748" s="30"/>
      <c r="B748" s="32"/>
      <c r="C748" s="32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6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36"/>
      <c r="BF748" s="32"/>
      <c r="BG748" s="37"/>
      <c r="BH748" s="32"/>
      <c r="BI748" s="32"/>
    </row>
    <row r="749" spans="1:61" x14ac:dyDescent="0.25">
      <c r="A749" s="30"/>
      <c r="B749" s="32"/>
      <c r="C749" s="32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6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36"/>
      <c r="BF749" s="32"/>
      <c r="BG749" s="37"/>
      <c r="BH749" s="32"/>
      <c r="BI749" s="32"/>
    </row>
    <row r="750" spans="1:61" x14ac:dyDescent="0.25">
      <c r="A750" s="30"/>
      <c r="B750" s="32"/>
      <c r="C750" s="32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6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36"/>
      <c r="BF750" s="32"/>
      <c r="BG750" s="37"/>
      <c r="BH750" s="32"/>
      <c r="BI750" s="32"/>
    </row>
    <row r="751" spans="1:61" x14ac:dyDescent="0.25">
      <c r="A751" s="30"/>
      <c r="B751" s="32"/>
      <c r="C751" s="32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6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36"/>
      <c r="BF751" s="32"/>
      <c r="BG751" s="37"/>
      <c r="BH751" s="32"/>
      <c r="BI751" s="32"/>
    </row>
    <row r="752" spans="1:61" x14ac:dyDescent="0.25">
      <c r="A752" s="30"/>
      <c r="B752" s="32"/>
      <c r="C752" s="32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6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36"/>
      <c r="BF752" s="32"/>
      <c r="BG752" s="37"/>
      <c r="BH752" s="32"/>
      <c r="BI752" s="32"/>
    </row>
    <row r="753" spans="1:61" x14ac:dyDescent="0.25">
      <c r="A753" s="30"/>
      <c r="B753" s="32"/>
      <c r="C753" s="32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6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36"/>
      <c r="BF753" s="32"/>
      <c r="BG753" s="37"/>
      <c r="BH753" s="32"/>
      <c r="BI753" s="32"/>
    </row>
    <row r="754" spans="1:61" x14ac:dyDescent="0.25">
      <c r="A754" s="30"/>
      <c r="B754" s="32"/>
      <c r="C754" s="32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6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36"/>
      <c r="BF754" s="32"/>
      <c r="BG754" s="37"/>
      <c r="BH754" s="32"/>
      <c r="BI754" s="32"/>
    </row>
    <row r="755" spans="1:61" x14ac:dyDescent="0.25">
      <c r="A755" s="30"/>
      <c r="B755" s="32"/>
      <c r="C755" s="32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6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36"/>
      <c r="BF755" s="32"/>
      <c r="BG755" s="37"/>
      <c r="BH755" s="32"/>
      <c r="BI755" s="32"/>
    </row>
    <row r="756" spans="1:61" x14ac:dyDescent="0.25">
      <c r="A756" s="30"/>
      <c r="B756" s="32"/>
      <c r="C756" s="32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6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36"/>
      <c r="BF756" s="32"/>
      <c r="BG756" s="37"/>
      <c r="BH756" s="32"/>
      <c r="BI756" s="32"/>
    </row>
    <row r="757" spans="1:61" x14ac:dyDescent="0.25">
      <c r="A757" s="30"/>
      <c r="B757" s="32"/>
      <c r="C757" s="32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6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36"/>
      <c r="BF757" s="32"/>
      <c r="BG757" s="37"/>
      <c r="BH757" s="32"/>
      <c r="BI757" s="32"/>
    </row>
    <row r="758" spans="1:61" x14ac:dyDescent="0.25">
      <c r="A758" s="30"/>
      <c r="B758" s="32"/>
      <c r="C758" s="32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6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36"/>
      <c r="BF758" s="32"/>
      <c r="BG758" s="37"/>
      <c r="BH758" s="32"/>
      <c r="BI758" s="32"/>
    </row>
    <row r="759" spans="1:61" x14ac:dyDescent="0.25">
      <c r="A759" s="30"/>
      <c r="B759" s="32"/>
      <c r="C759" s="32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6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36"/>
      <c r="BF759" s="32"/>
      <c r="BG759" s="37"/>
      <c r="BH759" s="32"/>
      <c r="BI759" s="32"/>
    </row>
    <row r="760" spans="1:61" x14ac:dyDescent="0.25">
      <c r="A760" s="30"/>
      <c r="B760" s="32"/>
      <c r="C760" s="32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6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36"/>
      <c r="BF760" s="32"/>
      <c r="BG760" s="37"/>
      <c r="BH760" s="32"/>
      <c r="BI760" s="32"/>
    </row>
    <row r="761" spans="1:61" x14ac:dyDescent="0.25">
      <c r="A761" s="30"/>
      <c r="B761" s="32"/>
      <c r="C761" s="32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6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36"/>
      <c r="BF761" s="32"/>
      <c r="BG761" s="37"/>
      <c r="BH761" s="32"/>
      <c r="BI761" s="32"/>
    </row>
    <row r="762" spans="1:61" x14ac:dyDescent="0.25">
      <c r="A762" s="30"/>
      <c r="B762" s="32"/>
      <c r="C762" s="32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6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36"/>
      <c r="BF762" s="32"/>
      <c r="BG762" s="37"/>
      <c r="BH762" s="32"/>
      <c r="BI762" s="32"/>
    </row>
    <row r="763" spans="1:61" x14ac:dyDescent="0.25">
      <c r="A763" s="30"/>
      <c r="B763" s="32"/>
      <c r="C763" s="32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6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36"/>
      <c r="BF763" s="32"/>
      <c r="BG763" s="37"/>
      <c r="BH763" s="32"/>
      <c r="BI763" s="32"/>
    </row>
    <row r="764" spans="1:61" x14ac:dyDescent="0.25">
      <c r="A764" s="30"/>
      <c r="B764" s="32"/>
      <c r="C764" s="32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6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36"/>
      <c r="BF764" s="32"/>
      <c r="BG764" s="37"/>
      <c r="BH764" s="32"/>
      <c r="BI764" s="32"/>
    </row>
    <row r="765" spans="1:61" x14ac:dyDescent="0.25">
      <c r="A765" s="30"/>
      <c r="B765" s="32"/>
      <c r="C765" s="32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6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36"/>
      <c r="BF765" s="32"/>
      <c r="BG765" s="37"/>
      <c r="BH765" s="32"/>
      <c r="BI765" s="32"/>
    </row>
    <row r="766" spans="1:61" x14ac:dyDescent="0.25">
      <c r="A766" s="30"/>
      <c r="B766" s="32"/>
      <c r="C766" s="32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6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36"/>
      <c r="BF766" s="32"/>
      <c r="BG766" s="37"/>
      <c r="BH766" s="32"/>
      <c r="BI766" s="32"/>
    </row>
    <row r="767" spans="1:61" x14ac:dyDescent="0.25">
      <c r="A767" s="30"/>
      <c r="B767" s="32"/>
      <c r="C767" s="32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6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36"/>
      <c r="BF767" s="32"/>
      <c r="BG767" s="37"/>
      <c r="BH767" s="32"/>
      <c r="BI767" s="32"/>
    </row>
    <row r="768" spans="1:61" x14ac:dyDescent="0.25">
      <c r="A768" s="30"/>
      <c r="B768" s="32"/>
      <c r="C768" s="32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6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36"/>
      <c r="BF768" s="32"/>
      <c r="BG768" s="37"/>
      <c r="BH768" s="32"/>
      <c r="BI768" s="32"/>
    </row>
    <row r="769" spans="1:61" x14ac:dyDescent="0.25">
      <c r="A769" s="30"/>
      <c r="B769" s="32"/>
      <c r="C769" s="32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6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36"/>
      <c r="BF769" s="32"/>
      <c r="BG769" s="37"/>
      <c r="BH769" s="32"/>
      <c r="BI769" s="32"/>
    </row>
    <row r="770" spans="1:61" x14ac:dyDescent="0.25">
      <c r="A770" s="30"/>
      <c r="B770" s="32"/>
      <c r="C770" s="32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6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36"/>
      <c r="BF770" s="32"/>
      <c r="BG770" s="37"/>
      <c r="BH770" s="32"/>
      <c r="BI770" s="32"/>
    </row>
    <row r="771" spans="1:61" x14ac:dyDescent="0.25">
      <c r="A771" s="30"/>
      <c r="B771" s="32"/>
      <c r="C771" s="32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6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36"/>
      <c r="BF771" s="32"/>
      <c r="BG771" s="37"/>
      <c r="BH771" s="32"/>
      <c r="BI771" s="32"/>
    </row>
    <row r="772" spans="1:61" x14ac:dyDescent="0.25">
      <c r="A772" s="30"/>
      <c r="B772" s="32"/>
      <c r="C772" s="32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6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36"/>
      <c r="BF772" s="32"/>
      <c r="BG772" s="37"/>
      <c r="BH772" s="32"/>
      <c r="BI772" s="32"/>
    </row>
    <row r="773" spans="1:61" x14ac:dyDescent="0.25">
      <c r="A773" s="30"/>
      <c r="B773" s="32"/>
      <c r="C773" s="32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6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36"/>
      <c r="BF773" s="32"/>
      <c r="BG773" s="37"/>
      <c r="BH773" s="32"/>
      <c r="BI773" s="32"/>
    </row>
    <row r="774" spans="1:61" x14ac:dyDescent="0.25">
      <c r="A774" s="30"/>
      <c r="B774" s="32"/>
      <c r="C774" s="32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6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36"/>
      <c r="BF774" s="32"/>
      <c r="BG774" s="37"/>
      <c r="BH774" s="32"/>
      <c r="BI774" s="32"/>
    </row>
    <row r="775" spans="1:61" x14ac:dyDescent="0.25">
      <c r="A775" s="30"/>
      <c r="B775" s="32"/>
      <c r="C775" s="32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6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36"/>
      <c r="BF775" s="32"/>
      <c r="BG775" s="37"/>
      <c r="BH775" s="32"/>
      <c r="BI775" s="32"/>
    </row>
    <row r="776" spans="1:61" x14ac:dyDescent="0.25">
      <c r="A776" s="30"/>
      <c r="B776" s="32"/>
      <c r="C776" s="32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6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36"/>
      <c r="BF776" s="32"/>
      <c r="BG776" s="37"/>
      <c r="BH776" s="32"/>
      <c r="BI776" s="32"/>
    </row>
    <row r="777" spans="1:61" x14ac:dyDescent="0.25">
      <c r="A777" s="30"/>
      <c r="B777" s="32"/>
      <c r="C777" s="32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6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36"/>
      <c r="BF777" s="32"/>
      <c r="BG777" s="37"/>
      <c r="BH777" s="32"/>
      <c r="BI777" s="32"/>
    </row>
    <row r="778" spans="1:61" x14ac:dyDescent="0.25">
      <c r="A778" s="30"/>
      <c r="B778" s="32"/>
      <c r="C778" s="32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6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36"/>
      <c r="BF778" s="32"/>
      <c r="BG778" s="37"/>
      <c r="BH778" s="32"/>
      <c r="BI778" s="32"/>
    </row>
    <row r="779" spans="1:61" x14ac:dyDescent="0.25">
      <c r="A779" s="30"/>
      <c r="B779" s="32"/>
      <c r="C779" s="32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6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36"/>
      <c r="BF779" s="32"/>
      <c r="BG779" s="37"/>
      <c r="BH779" s="32"/>
      <c r="BI779" s="32"/>
    </row>
    <row r="780" spans="1:61" x14ac:dyDescent="0.25">
      <c r="A780" s="30"/>
      <c r="B780" s="32"/>
      <c r="C780" s="32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6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36"/>
      <c r="BF780" s="32"/>
      <c r="BG780" s="37"/>
      <c r="BH780" s="32"/>
      <c r="BI780" s="32"/>
    </row>
    <row r="781" spans="1:61" x14ac:dyDescent="0.25">
      <c r="A781" s="30"/>
      <c r="B781" s="32"/>
      <c r="C781" s="32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6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36"/>
      <c r="BF781" s="32"/>
      <c r="BG781" s="37"/>
      <c r="BH781" s="32"/>
      <c r="BI781" s="32"/>
    </row>
    <row r="782" spans="1:61" x14ac:dyDescent="0.25">
      <c r="A782" s="30"/>
      <c r="B782" s="32"/>
      <c r="C782" s="32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6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36"/>
      <c r="BF782" s="32"/>
      <c r="BG782" s="37"/>
      <c r="BH782" s="32"/>
      <c r="BI782" s="32"/>
    </row>
    <row r="783" spans="1:61" x14ac:dyDescent="0.25">
      <c r="A783" s="30"/>
      <c r="B783" s="32"/>
      <c r="C783" s="32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6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36"/>
      <c r="BF783" s="32"/>
      <c r="BG783" s="37"/>
      <c r="BH783" s="32"/>
      <c r="BI783" s="32"/>
    </row>
    <row r="784" spans="1:61" x14ac:dyDescent="0.25">
      <c r="A784" s="30"/>
      <c r="B784" s="32"/>
      <c r="C784" s="32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6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36"/>
      <c r="BF784" s="32"/>
      <c r="BG784" s="37"/>
      <c r="BH784" s="32"/>
      <c r="BI784" s="32"/>
    </row>
    <row r="785" spans="1:61" x14ac:dyDescent="0.25">
      <c r="A785" s="30"/>
      <c r="B785" s="32"/>
      <c r="C785" s="32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6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36"/>
      <c r="BF785" s="32"/>
      <c r="BG785" s="37"/>
      <c r="BH785" s="32"/>
      <c r="BI785" s="32"/>
    </row>
    <row r="786" spans="1:61" x14ac:dyDescent="0.25">
      <c r="A786" s="30"/>
      <c r="B786" s="32"/>
      <c r="C786" s="32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6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36"/>
      <c r="BF786" s="32"/>
      <c r="BG786" s="37"/>
      <c r="BH786" s="32"/>
      <c r="BI786" s="32"/>
    </row>
    <row r="787" spans="1:61" x14ac:dyDescent="0.25">
      <c r="A787" s="30"/>
      <c r="B787" s="32"/>
      <c r="C787" s="32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6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36"/>
      <c r="BF787" s="32"/>
      <c r="BG787" s="37"/>
      <c r="BH787" s="32"/>
      <c r="BI787" s="32"/>
    </row>
    <row r="788" spans="1:61" x14ac:dyDescent="0.25">
      <c r="A788" s="30"/>
      <c r="B788" s="32"/>
      <c r="C788" s="32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6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36"/>
      <c r="BF788" s="32"/>
      <c r="BG788" s="37"/>
      <c r="BH788" s="32"/>
      <c r="BI788" s="32"/>
    </row>
    <row r="789" spans="1:61" x14ac:dyDescent="0.25">
      <c r="A789" s="30"/>
      <c r="B789" s="32"/>
      <c r="C789" s="32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6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36"/>
      <c r="BF789" s="32"/>
      <c r="BG789" s="37"/>
      <c r="BH789" s="32"/>
      <c r="BI789" s="32"/>
    </row>
    <row r="790" spans="1:61" x14ac:dyDescent="0.25">
      <c r="A790" s="30"/>
      <c r="B790" s="32"/>
      <c r="C790" s="32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6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36"/>
      <c r="BF790" s="32"/>
      <c r="BG790" s="37"/>
      <c r="BH790" s="32"/>
      <c r="BI790" s="32"/>
    </row>
    <row r="791" spans="1:61" x14ac:dyDescent="0.25">
      <c r="A791" s="30"/>
      <c r="B791" s="32"/>
      <c r="C791" s="32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6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36"/>
      <c r="BF791" s="32"/>
      <c r="BG791" s="37"/>
      <c r="BH791" s="32"/>
      <c r="BI791" s="32"/>
    </row>
    <row r="792" spans="1:61" x14ac:dyDescent="0.25">
      <c r="A792" s="30"/>
      <c r="B792" s="32"/>
      <c r="C792" s="32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6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36"/>
      <c r="BF792" s="32"/>
      <c r="BG792" s="37"/>
      <c r="BH792" s="32"/>
      <c r="BI792" s="32"/>
    </row>
    <row r="793" spans="1:61" x14ac:dyDescent="0.25">
      <c r="A793" s="30"/>
      <c r="B793" s="32"/>
      <c r="C793" s="32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6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36"/>
      <c r="BF793" s="32"/>
      <c r="BG793" s="37"/>
      <c r="BH793" s="32"/>
      <c r="BI793" s="32"/>
    </row>
    <row r="794" spans="1:61" x14ac:dyDescent="0.25">
      <c r="A794" s="30"/>
      <c r="B794" s="32"/>
      <c r="C794" s="32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6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36"/>
      <c r="BF794" s="32"/>
      <c r="BG794" s="37"/>
      <c r="BH794" s="32"/>
      <c r="BI794" s="32"/>
    </row>
    <row r="795" spans="1:61" x14ac:dyDescent="0.25">
      <c r="A795" s="30"/>
      <c r="B795" s="32"/>
      <c r="C795" s="32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6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36"/>
      <c r="BF795" s="32"/>
      <c r="BG795" s="37"/>
      <c r="BH795" s="32"/>
      <c r="BI795" s="32"/>
    </row>
    <row r="796" spans="1:61" x14ac:dyDescent="0.25">
      <c r="A796" s="30"/>
      <c r="B796" s="32"/>
      <c r="C796" s="32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6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36"/>
      <c r="BF796" s="32"/>
      <c r="BG796" s="37"/>
      <c r="BH796" s="32"/>
      <c r="BI796" s="32"/>
    </row>
    <row r="797" spans="1:61" x14ac:dyDescent="0.25">
      <c r="A797" s="30"/>
      <c r="B797" s="32"/>
      <c r="C797" s="32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6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36"/>
      <c r="BF797" s="32"/>
      <c r="BG797" s="37"/>
      <c r="BH797" s="32"/>
      <c r="BI797" s="32"/>
    </row>
    <row r="798" spans="1:61" x14ac:dyDescent="0.25">
      <c r="A798" s="30"/>
      <c r="B798" s="32"/>
      <c r="C798" s="32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6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36"/>
      <c r="BF798" s="32"/>
      <c r="BG798" s="37"/>
      <c r="BH798" s="32"/>
      <c r="BI798" s="32"/>
    </row>
    <row r="799" spans="1:61" x14ac:dyDescent="0.25">
      <c r="A799" s="30"/>
      <c r="B799" s="32"/>
      <c r="C799" s="32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6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36"/>
      <c r="BF799" s="32"/>
      <c r="BG799" s="37"/>
      <c r="BH799" s="32"/>
      <c r="BI799" s="32"/>
    </row>
    <row r="800" spans="1:61" x14ac:dyDescent="0.25">
      <c r="A800" s="30"/>
      <c r="B800" s="32"/>
      <c r="C800" s="32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6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36"/>
      <c r="BF800" s="32"/>
      <c r="BG800" s="37"/>
      <c r="BH800" s="32"/>
      <c r="BI800" s="32"/>
    </row>
    <row r="801" spans="1:61" x14ac:dyDescent="0.25">
      <c r="A801" s="30"/>
      <c r="B801" s="32"/>
      <c r="C801" s="32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6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36"/>
      <c r="BF801" s="32"/>
      <c r="BG801" s="37"/>
      <c r="BH801" s="32"/>
      <c r="BI801" s="32"/>
    </row>
    <row r="802" spans="1:61" x14ac:dyDescent="0.25">
      <c r="A802" s="30"/>
      <c r="B802" s="32"/>
      <c r="C802" s="32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6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36"/>
      <c r="BF802" s="32"/>
      <c r="BG802" s="37"/>
      <c r="BH802" s="32"/>
      <c r="BI802" s="32"/>
    </row>
    <row r="803" spans="1:61" x14ac:dyDescent="0.25">
      <c r="A803" s="30"/>
      <c r="B803" s="32"/>
      <c r="C803" s="32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6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36"/>
      <c r="BF803" s="32"/>
      <c r="BG803" s="37"/>
      <c r="BH803" s="32"/>
      <c r="BI803" s="32"/>
    </row>
    <row r="804" spans="1:61" x14ac:dyDescent="0.25">
      <c r="A804" s="30"/>
      <c r="B804" s="32"/>
      <c r="C804" s="32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6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36"/>
      <c r="BF804" s="32"/>
      <c r="BG804" s="37"/>
      <c r="BH804" s="32"/>
      <c r="BI804" s="32"/>
    </row>
    <row r="805" spans="1:61" x14ac:dyDescent="0.25">
      <c r="A805" s="30"/>
      <c r="B805" s="32"/>
      <c r="C805" s="32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6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36"/>
      <c r="BF805" s="32"/>
      <c r="BG805" s="37"/>
      <c r="BH805" s="32"/>
      <c r="BI805" s="32"/>
    </row>
    <row r="806" spans="1:61" x14ac:dyDescent="0.25">
      <c r="A806" s="30"/>
      <c r="B806" s="32"/>
      <c r="C806" s="32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6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36"/>
      <c r="BF806" s="32"/>
      <c r="BG806" s="37"/>
      <c r="BH806" s="32"/>
      <c r="BI806" s="32"/>
    </row>
    <row r="807" spans="1:61" x14ac:dyDescent="0.25">
      <c r="A807" s="30"/>
      <c r="B807" s="32"/>
      <c r="C807" s="32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6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36"/>
      <c r="BF807" s="32"/>
      <c r="BG807" s="37"/>
      <c r="BH807" s="32"/>
      <c r="BI807" s="32"/>
    </row>
    <row r="808" spans="1:61" x14ac:dyDescent="0.25">
      <c r="A808" s="30"/>
      <c r="B808" s="32"/>
      <c r="C808" s="32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6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36"/>
      <c r="BF808" s="32"/>
      <c r="BG808" s="37"/>
      <c r="BH808" s="32"/>
      <c r="BI808" s="32"/>
    </row>
    <row r="809" spans="1:61" x14ac:dyDescent="0.25">
      <c r="A809" s="30"/>
      <c r="B809" s="32"/>
      <c r="C809" s="32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6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36"/>
      <c r="BF809" s="32"/>
      <c r="BG809" s="37"/>
      <c r="BH809" s="32"/>
      <c r="BI809" s="32"/>
    </row>
    <row r="810" spans="1:61" x14ac:dyDescent="0.25">
      <c r="A810" s="30"/>
      <c r="B810" s="32"/>
      <c r="C810" s="32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6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36"/>
      <c r="BF810" s="32"/>
      <c r="BG810" s="37"/>
      <c r="BH810" s="32"/>
      <c r="BI810" s="32"/>
    </row>
    <row r="811" spans="1:61" x14ac:dyDescent="0.25">
      <c r="A811" s="30"/>
      <c r="B811" s="32"/>
      <c r="C811" s="32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6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36"/>
      <c r="BF811" s="32"/>
      <c r="BG811" s="37"/>
      <c r="BH811" s="32"/>
      <c r="BI811" s="32"/>
    </row>
    <row r="812" spans="1:61" x14ac:dyDescent="0.25">
      <c r="A812" s="30"/>
      <c r="B812" s="32"/>
      <c r="C812" s="32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6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36"/>
      <c r="BF812" s="32"/>
      <c r="BG812" s="37"/>
      <c r="BH812" s="32"/>
      <c r="BI812" s="32"/>
    </row>
    <row r="813" spans="1:61" x14ac:dyDescent="0.25">
      <c r="A813" s="30"/>
      <c r="B813" s="32"/>
      <c r="C813" s="32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6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36"/>
      <c r="BF813" s="32"/>
      <c r="BG813" s="37"/>
      <c r="BH813" s="32"/>
      <c r="BI813" s="32"/>
    </row>
    <row r="814" spans="1:61" x14ac:dyDescent="0.25">
      <c r="A814" s="30"/>
      <c r="B814" s="32"/>
      <c r="C814" s="32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6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36"/>
      <c r="BF814" s="32"/>
      <c r="BG814" s="37"/>
      <c r="BH814" s="32"/>
      <c r="BI814" s="32"/>
    </row>
    <row r="815" spans="1:61" x14ac:dyDescent="0.25">
      <c r="A815" s="30"/>
      <c r="B815" s="32"/>
      <c r="C815" s="32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6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36"/>
      <c r="BF815" s="32"/>
      <c r="BG815" s="37"/>
      <c r="BH815" s="32"/>
      <c r="BI815" s="32"/>
    </row>
    <row r="816" spans="1:61" x14ac:dyDescent="0.25">
      <c r="A816" s="30"/>
      <c r="B816" s="32"/>
      <c r="C816" s="32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6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36"/>
      <c r="BF816" s="32"/>
      <c r="BG816" s="37"/>
      <c r="BH816" s="32"/>
      <c r="BI816" s="32"/>
    </row>
    <row r="817" spans="1:61" x14ac:dyDescent="0.25">
      <c r="A817" s="30"/>
      <c r="B817" s="32"/>
      <c r="C817" s="32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6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36"/>
      <c r="BF817" s="32"/>
      <c r="BG817" s="37"/>
      <c r="BH817" s="32"/>
      <c r="BI817" s="32"/>
    </row>
    <row r="818" spans="1:61" x14ac:dyDescent="0.25">
      <c r="A818" s="30"/>
      <c r="B818" s="32"/>
      <c r="C818" s="32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6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36"/>
      <c r="BF818" s="32"/>
      <c r="BG818" s="37"/>
      <c r="BH818" s="32"/>
      <c r="BI818" s="32"/>
    </row>
    <row r="819" spans="1:61" x14ac:dyDescent="0.25">
      <c r="A819" s="30"/>
      <c r="B819" s="32"/>
      <c r="C819" s="32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6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36"/>
      <c r="BF819" s="32"/>
      <c r="BG819" s="37"/>
      <c r="BH819" s="32"/>
      <c r="BI819" s="32"/>
    </row>
    <row r="820" spans="1:61" x14ac:dyDescent="0.25">
      <c r="A820" s="30"/>
      <c r="B820" s="32"/>
      <c r="C820" s="32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6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36"/>
      <c r="BF820" s="32"/>
      <c r="BG820" s="37"/>
      <c r="BH820" s="32"/>
      <c r="BI820" s="32"/>
    </row>
    <row r="821" spans="1:61" x14ac:dyDescent="0.25">
      <c r="A821" s="30"/>
      <c r="B821" s="32"/>
      <c r="C821" s="32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6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36"/>
      <c r="BF821" s="32"/>
      <c r="BG821" s="37"/>
      <c r="BH821" s="32"/>
      <c r="BI821" s="32"/>
    </row>
    <row r="822" spans="1:61" x14ac:dyDescent="0.25">
      <c r="A822" s="30"/>
      <c r="B822" s="32"/>
      <c r="C822" s="32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6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36"/>
      <c r="BF822" s="32"/>
      <c r="BG822" s="37"/>
      <c r="BH822" s="32"/>
      <c r="BI822" s="32"/>
    </row>
    <row r="823" spans="1:61" x14ac:dyDescent="0.25">
      <c r="A823" s="30"/>
      <c r="B823" s="32"/>
      <c r="C823" s="32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6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36"/>
      <c r="BF823" s="32"/>
      <c r="BG823" s="37"/>
      <c r="BH823" s="32"/>
      <c r="BI823" s="32"/>
    </row>
    <row r="824" spans="1:61" x14ac:dyDescent="0.25">
      <c r="A824" s="30"/>
      <c r="B824" s="32"/>
      <c r="C824" s="32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6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36"/>
      <c r="BF824" s="32"/>
      <c r="BG824" s="37"/>
      <c r="BH824" s="32"/>
      <c r="BI824" s="32"/>
    </row>
    <row r="825" spans="1:61" x14ac:dyDescent="0.25">
      <c r="A825" s="30"/>
      <c r="B825" s="32"/>
      <c r="C825" s="32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6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36"/>
      <c r="BF825" s="32"/>
      <c r="BG825" s="37"/>
      <c r="BH825" s="32"/>
      <c r="BI825" s="32"/>
    </row>
    <row r="826" spans="1:61" x14ac:dyDescent="0.25">
      <c r="A826" s="30"/>
      <c r="B826" s="32"/>
      <c r="C826" s="32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6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36"/>
      <c r="BF826" s="32"/>
      <c r="BG826" s="37"/>
      <c r="BH826" s="32"/>
      <c r="BI826" s="32"/>
    </row>
    <row r="827" spans="1:61" x14ac:dyDescent="0.25">
      <c r="A827" s="30"/>
      <c r="B827" s="32"/>
      <c r="C827" s="32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6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36"/>
      <c r="BF827" s="32"/>
      <c r="BG827" s="37"/>
      <c r="BH827" s="32"/>
      <c r="BI827" s="32"/>
    </row>
    <row r="828" spans="1:61" x14ac:dyDescent="0.25">
      <c r="A828" s="30"/>
      <c r="B828" s="32"/>
      <c r="C828" s="32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6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36"/>
      <c r="BF828" s="32"/>
      <c r="BG828" s="37"/>
      <c r="BH828" s="32"/>
      <c r="BI828" s="32"/>
    </row>
    <row r="829" spans="1:61" x14ac:dyDescent="0.25">
      <c r="A829" s="30"/>
      <c r="B829" s="32"/>
      <c r="C829" s="32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6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36"/>
      <c r="BF829" s="32"/>
      <c r="BG829" s="37"/>
      <c r="BH829" s="32"/>
      <c r="BI829" s="32"/>
    </row>
    <row r="830" spans="1:61" x14ac:dyDescent="0.25">
      <c r="A830" s="30"/>
      <c r="B830" s="32"/>
      <c r="C830" s="32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6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36"/>
      <c r="BF830" s="32"/>
      <c r="BG830" s="37"/>
      <c r="BH830" s="32"/>
      <c r="BI830" s="32"/>
    </row>
    <row r="831" spans="1:61" x14ac:dyDescent="0.25">
      <c r="A831" s="30"/>
      <c r="B831" s="32"/>
      <c r="C831" s="32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6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36"/>
      <c r="BF831" s="32"/>
      <c r="BG831" s="37"/>
      <c r="BH831" s="32"/>
      <c r="BI831" s="32"/>
    </row>
    <row r="832" spans="1:61" x14ac:dyDescent="0.25">
      <c r="A832" s="30"/>
      <c r="B832" s="32"/>
      <c r="C832" s="32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6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36"/>
      <c r="BF832" s="32"/>
      <c r="BG832" s="37"/>
      <c r="BH832" s="32"/>
      <c r="BI832" s="32"/>
    </row>
    <row r="833" spans="1:61" x14ac:dyDescent="0.25">
      <c r="A833" s="30"/>
      <c r="B833" s="32"/>
      <c r="C833" s="32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6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36"/>
      <c r="BF833" s="32"/>
      <c r="BG833" s="37"/>
      <c r="BH833" s="32"/>
      <c r="BI833" s="32"/>
    </row>
    <row r="834" spans="1:61" x14ac:dyDescent="0.25">
      <c r="A834" s="30"/>
      <c r="B834" s="32"/>
      <c r="C834" s="32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6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36"/>
      <c r="BF834" s="32"/>
      <c r="BG834" s="37"/>
      <c r="BH834" s="32"/>
      <c r="BI834" s="32"/>
    </row>
    <row r="835" spans="1:61" x14ac:dyDescent="0.25">
      <c r="A835" s="30"/>
      <c r="B835" s="32"/>
      <c r="C835" s="32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6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36"/>
      <c r="BF835" s="32"/>
      <c r="BG835" s="37"/>
      <c r="BH835" s="32"/>
      <c r="BI835" s="32"/>
    </row>
    <row r="836" spans="1:61" x14ac:dyDescent="0.25">
      <c r="A836" s="30"/>
      <c r="B836" s="32"/>
      <c r="C836" s="32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6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36"/>
      <c r="BF836" s="32"/>
      <c r="BG836" s="37"/>
      <c r="BH836" s="32"/>
      <c r="BI836" s="32"/>
    </row>
    <row r="837" spans="1:61" x14ac:dyDescent="0.25">
      <c r="A837" s="30"/>
      <c r="B837" s="32"/>
      <c r="C837" s="32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6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36"/>
      <c r="BF837" s="32"/>
      <c r="BG837" s="37"/>
      <c r="BH837" s="32"/>
      <c r="BI837" s="32"/>
    </row>
    <row r="838" spans="1:61" x14ac:dyDescent="0.25">
      <c r="A838" s="30"/>
      <c r="B838" s="32"/>
      <c r="C838" s="32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6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36"/>
      <c r="BF838" s="32"/>
      <c r="BG838" s="37"/>
      <c r="BH838" s="32"/>
      <c r="BI838" s="32"/>
    </row>
    <row r="839" spans="1:61" x14ac:dyDescent="0.25">
      <c r="A839" s="30"/>
      <c r="B839" s="32"/>
      <c r="C839" s="32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6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36"/>
      <c r="BF839" s="32"/>
      <c r="BG839" s="37"/>
      <c r="BH839" s="32"/>
      <c r="BI839" s="32"/>
    </row>
    <row r="840" spans="1:61" x14ac:dyDescent="0.25">
      <c r="A840" s="30"/>
      <c r="B840" s="32"/>
      <c r="C840" s="32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6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36"/>
      <c r="BF840" s="32"/>
      <c r="BG840" s="37"/>
      <c r="BH840" s="32"/>
      <c r="BI840" s="32"/>
    </row>
    <row r="841" spans="1:61" x14ac:dyDescent="0.25">
      <c r="A841" s="30"/>
      <c r="B841" s="32"/>
      <c r="C841" s="32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6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36"/>
      <c r="BF841" s="32"/>
      <c r="BG841" s="37"/>
      <c r="BH841" s="32"/>
      <c r="BI841" s="32"/>
    </row>
    <row r="842" spans="1:61" x14ac:dyDescent="0.25">
      <c r="A842" s="30"/>
      <c r="B842" s="32"/>
      <c r="C842" s="32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6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36"/>
      <c r="BF842" s="32"/>
      <c r="BG842" s="37"/>
      <c r="BH842" s="32"/>
      <c r="BI842" s="32"/>
    </row>
    <row r="843" spans="1:61" x14ac:dyDescent="0.25">
      <c r="A843" s="30"/>
      <c r="B843" s="32"/>
      <c r="C843" s="32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6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36"/>
      <c r="BF843" s="32"/>
      <c r="BG843" s="37"/>
      <c r="BH843" s="32"/>
      <c r="BI843" s="32"/>
    </row>
    <row r="844" spans="1:61" x14ac:dyDescent="0.25">
      <c r="A844" s="30"/>
      <c r="B844" s="32"/>
      <c r="C844" s="32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6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36"/>
      <c r="BF844" s="32"/>
      <c r="BG844" s="37"/>
      <c r="BH844" s="32"/>
      <c r="BI844" s="32"/>
    </row>
    <row r="845" spans="1:61" x14ac:dyDescent="0.25">
      <c r="A845" s="30"/>
      <c r="B845" s="32"/>
      <c r="C845" s="32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6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36"/>
      <c r="BF845" s="32"/>
      <c r="BG845" s="37"/>
      <c r="BH845" s="32"/>
      <c r="BI845" s="32"/>
    </row>
    <row r="846" spans="1:61" x14ac:dyDescent="0.25">
      <c r="A846" s="30"/>
      <c r="B846" s="32"/>
      <c r="C846" s="32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6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36"/>
      <c r="BF846" s="32"/>
      <c r="BG846" s="37"/>
      <c r="BH846" s="32"/>
      <c r="BI846" s="32"/>
    </row>
    <row r="847" spans="1:61" x14ac:dyDescent="0.25">
      <c r="A847" s="30"/>
      <c r="B847" s="32"/>
      <c r="C847" s="32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6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36"/>
      <c r="BF847" s="32"/>
      <c r="BG847" s="37"/>
      <c r="BH847" s="32"/>
      <c r="BI847" s="32"/>
    </row>
    <row r="848" spans="1:61" x14ac:dyDescent="0.25">
      <c r="A848" s="30"/>
      <c r="B848" s="32"/>
      <c r="C848" s="32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6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36"/>
      <c r="BF848" s="32"/>
      <c r="BG848" s="37"/>
      <c r="BH848" s="32"/>
      <c r="BI848" s="32"/>
    </row>
    <row r="849" spans="1:61" x14ac:dyDescent="0.25">
      <c r="A849" s="30"/>
      <c r="B849" s="32"/>
      <c r="C849" s="32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6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36"/>
      <c r="BF849" s="32"/>
      <c r="BG849" s="37"/>
      <c r="BH849" s="32"/>
      <c r="BI849" s="32"/>
    </row>
    <row r="850" spans="1:61" x14ac:dyDescent="0.25">
      <c r="A850" s="30"/>
      <c r="B850" s="32"/>
      <c r="C850" s="32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6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36"/>
      <c r="BF850" s="32"/>
      <c r="BG850" s="37"/>
      <c r="BH850" s="32"/>
      <c r="BI850" s="32"/>
    </row>
    <row r="851" spans="1:61" x14ac:dyDescent="0.25">
      <c r="A851" s="30"/>
      <c r="B851" s="32"/>
      <c r="C851" s="32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6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36"/>
      <c r="BF851" s="32"/>
      <c r="BG851" s="37"/>
      <c r="BH851" s="32"/>
      <c r="BI851" s="32"/>
    </row>
    <row r="852" spans="1:61" x14ac:dyDescent="0.25">
      <c r="A852" s="30"/>
      <c r="B852" s="32"/>
      <c r="C852" s="32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6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36"/>
      <c r="BF852" s="32"/>
      <c r="BG852" s="37"/>
      <c r="BH852" s="32"/>
      <c r="BI852" s="32"/>
    </row>
    <row r="853" spans="1:61" x14ac:dyDescent="0.25">
      <c r="A853" s="30"/>
      <c r="B853" s="32"/>
      <c r="C853" s="32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6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36"/>
      <c r="BF853" s="32"/>
      <c r="BG853" s="37"/>
      <c r="BH853" s="32"/>
      <c r="BI853" s="32"/>
    </row>
    <row r="854" spans="1:61" x14ac:dyDescent="0.25">
      <c r="A854" s="30"/>
      <c r="B854" s="32"/>
      <c r="C854" s="32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6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36"/>
      <c r="BF854" s="32"/>
      <c r="BG854" s="37"/>
      <c r="BH854" s="32"/>
      <c r="BI854" s="32"/>
    </row>
    <row r="855" spans="1:61" x14ac:dyDescent="0.25">
      <c r="A855" s="30"/>
      <c r="B855" s="32"/>
      <c r="C855" s="32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6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36"/>
      <c r="BF855" s="32"/>
      <c r="BG855" s="37"/>
      <c r="BH855" s="32"/>
      <c r="BI855" s="32"/>
    </row>
    <row r="856" spans="1:61" x14ac:dyDescent="0.25">
      <c r="A856" s="30"/>
      <c r="B856" s="32"/>
      <c r="C856" s="32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6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36"/>
      <c r="BF856" s="32"/>
      <c r="BG856" s="37"/>
      <c r="BH856" s="32"/>
      <c r="BI856" s="32"/>
    </row>
    <row r="857" spans="1:61" x14ac:dyDescent="0.25">
      <c r="A857" s="30"/>
      <c r="B857" s="32"/>
      <c r="C857" s="32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6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36"/>
      <c r="BF857" s="32"/>
      <c r="BG857" s="37"/>
      <c r="BH857" s="32"/>
      <c r="BI857" s="32"/>
    </row>
    <row r="858" spans="1:61" x14ac:dyDescent="0.25">
      <c r="A858" s="30"/>
      <c r="B858" s="32"/>
      <c r="C858" s="32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6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36"/>
      <c r="BF858" s="32"/>
      <c r="BG858" s="37"/>
      <c r="BH858" s="32"/>
      <c r="BI858" s="32"/>
    </row>
    <row r="859" spans="1:61" x14ac:dyDescent="0.25">
      <c r="A859" s="30"/>
      <c r="B859" s="32"/>
      <c r="C859" s="32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6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36"/>
      <c r="BF859" s="32"/>
      <c r="BG859" s="37"/>
      <c r="BH859" s="32"/>
      <c r="BI859" s="32"/>
    </row>
    <row r="860" spans="1:61" x14ac:dyDescent="0.25">
      <c r="A860" s="30"/>
      <c r="B860" s="32"/>
      <c r="C860" s="32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6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36"/>
      <c r="BF860" s="32"/>
      <c r="BG860" s="37"/>
      <c r="BH860" s="32"/>
      <c r="BI860" s="32"/>
    </row>
    <row r="861" spans="1:61" x14ac:dyDescent="0.25">
      <c r="A861" s="30"/>
      <c r="B861" s="32"/>
      <c r="C861" s="32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6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36"/>
      <c r="BF861" s="32"/>
      <c r="BG861" s="37"/>
      <c r="BH861" s="32"/>
      <c r="BI861" s="32"/>
    </row>
    <row r="862" spans="1:61" x14ac:dyDescent="0.25">
      <c r="A862" s="30"/>
      <c r="B862" s="32"/>
      <c r="C862" s="32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6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36"/>
      <c r="BF862" s="32"/>
      <c r="BG862" s="37"/>
      <c r="BH862" s="32"/>
      <c r="BI862" s="32"/>
    </row>
    <row r="863" spans="1:61" x14ac:dyDescent="0.25">
      <c r="A863" s="30"/>
      <c r="B863" s="32"/>
      <c r="C863" s="32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6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36"/>
      <c r="BF863" s="32"/>
      <c r="BG863" s="37"/>
      <c r="BH863" s="32"/>
      <c r="BI863" s="32"/>
    </row>
    <row r="864" spans="1:61" x14ac:dyDescent="0.25">
      <c r="A864" s="30"/>
      <c r="B864" s="32"/>
      <c r="C864" s="32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6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36"/>
      <c r="BF864" s="32"/>
      <c r="BG864" s="37"/>
      <c r="BH864" s="32"/>
      <c r="BI864" s="32"/>
    </row>
    <row r="865" spans="1:61" x14ac:dyDescent="0.25">
      <c r="A865" s="30"/>
      <c r="B865" s="32"/>
      <c r="C865" s="32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6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36"/>
      <c r="BF865" s="32"/>
      <c r="BG865" s="37"/>
      <c r="BH865" s="32"/>
      <c r="BI865" s="32"/>
    </row>
    <row r="866" spans="1:61" x14ac:dyDescent="0.25">
      <c r="A866" s="30"/>
      <c r="B866" s="32"/>
      <c r="C866" s="32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6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36"/>
      <c r="BF866" s="32"/>
      <c r="BG866" s="37"/>
      <c r="BH866" s="32"/>
      <c r="BI866" s="32"/>
    </row>
    <row r="867" spans="1:61" x14ac:dyDescent="0.25">
      <c r="A867" s="30"/>
      <c r="B867" s="32"/>
      <c r="C867" s="32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6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36"/>
      <c r="BF867" s="32"/>
      <c r="BG867" s="37"/>
      <c r="BH867" s="32"/>
      <c r="BI867" s="32"/>
    </row>
    <row r="868" spans="1:61" x14ac:dyDescent="0.25">
      <c r="A868" s="30"/>
      <c r="B868" s="32"/>
      <c r="C868" s="32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6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36"/>
      <c r="BF868" s="32"/>
      <c r="BG868" s="37"/>
      <c r="BH868" s="32"/>
      <c r="BI868" s="32"/>
    </row>
    <row r="869" spans="1:61" x14ac:dyDescent="0.25">
      <c r="A869" s="30"/>
      <c r="B869" s="32"/>
      <c r="C869" s="32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6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36"/>
      <c r="BF869" s="32"/>
      <c r="BG869" s="37"/>
      <c r="BH869" s="32"/>
      <c r="BI869" s="32"/>
    </row>
    <row r="870" spans="1:61" x14ac:dyDescent="0.25">
      <c r="A870" s="30"/>
      <c r="B870" s="32"/>
      <c r="C870" s="32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6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36"/>
      <c r="BF870" s="32"/>
      <c r="BG870" s="37"/>
      <c r="BH870" s="32"/>
      <c r="BI870" s="32"/>
    </row>
    <row r="871" spans="1:61" x14ac:dyDescent="0.25">
      <c r="A871" s="30"/>
      <c r="B871" s="32"/>
      <c r="C871" s="32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6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36"/>
      <c r="BF871" s="32"/>
      <c r="BG871" s="37"/>
      <c r="BH871" s="32"/>
      <c r="BI871" s="32"/>
    </row>
    <row r="872" spans="1:61" x14ac:dyDescent="0.25">
      <c r="A872" s="30"/>
      <c r="B872" s="32"/>
      <c r="C872" s="32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6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36"/>
      <c r="BF872" s="32"/>
      <c r="BG872" s="37"/>
      <c r="BH872" s="32"/>
      <c r="BI872" s="32"/>
    </row>
    <row r="873" spans="1:61" x14ac:dyDescent="0.25">
      <c r="A873" s="30"/>
      <c r="B873" s="32"/>
      <c r="C873" s="32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6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36"/>
      <c r="BF873" s="32"/>
      <c r="BG873" s="37"/>
      <c r="BH873" s="32"/>
      <c r="BI873" s="32"/>
    </row>
    <row r="874" spans="1:61" x14ac:dyDescent="0.25">
      <c r="A874" s="30"/>
      <c r="B874" s="32"/>
      <c r="C874" s="32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6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36"/>
      <c r="BF874" s="32"/>
      <c r="BG874" s="37"/>
      <c r="BH874" s="32"/>
      <c r="BI874" s="32"/>
    </row>
    <row r="875" spans="1:61" x14ac:dyDescent="0.25">
      <c r="A875" s="30"/>
      <c r="B875" s="32"/>
      <c r="C875" s="32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6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36"/>
      <c r="BF875" s="32"/>
      <c r="BG875" s="37"/>
      <c r="BH875" s="32"/>
      <c r="BI875" s="32"/>
    </row>
    <row r="876" spans="1:61" x14ac:dyDescent="0.25">
      <c r="A876" s="30"/>
      <c r="B876" s="32"/>
      <c r="C876" s="32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6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36"/>
      <c r="BF876" s="32"/>
      <c r="BG876" s="37"/>
      <c r="BH876" s="32"/>
      <c r="BI876" s="32"/>
    </row>
    <row r="877" spans="1:61" x14ac:dyDescent="0.25">
      <c r="A877" s="30"/>
      <c r="B877" s="32"/>
      <c r="C877" s="32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6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36"/>
      <c r="BF877" s="32"/>
      <c r="BG877" s="37"/>
      <c r="BH877" s="32"/>
      <c r="BI877" s="32"/>
    </row>
    <row r="878" spans="1:61" x14ac:dyDescent="0.25">
      <c r="A878" s="30"/>
      <c r="B878" s="32"/>
      <c r="C878" s="32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6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36"/>
      <c r="BF878" s="32"/>
      <c r="BG878" s="37"/>
      <c r="BH878" s="32"/>
      <c r="BI878" s="32"/>
    </row>
    <row r="879" spans="1:61" x14ac:dyDescent="0.25">
      <c r="A879" s="30"/>
      <c r="B879" s="32"/>
      <c r="C879" s="32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6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36"/>
      <c r="BF879" s="32"/>
      <c r="BG879" s="37"/>
      <c r="BH879" s="32"/>
      <c r="BI879" s="32"/>
    </row>
    <row r="880" spans="1:61" x14ac:dyDescent="0.25">
      <c r="A880" s="30"/>
      <c r="B880" s="32"/>
      <c r="C880" s="32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6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36"/>
      <c r="BF880" s="32"/>
      <c r="BG880" s="37"/>
      <c r="BH880" s="32"/>
      <c r="BI880" s="32"/>
    </row>
    <row r="881" spans="1:61" x14ac:dyDescent="0.25">
      <c r="A881" s="30"/>
      <c r="B881" s="32"/>
      <c r="C881" s="32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6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36"/>
      <c r="BF881" s="32"/>
      <c r="BG881" s="37"/>
      <c r="BH881" s="32"/>
      <c r="BI881" s="32"/>
    </row>
    <row r="882" spans="1:61" x14ac:dyDescent="0.25">
      <c r="A882" s="30"/>
      <c r="B882" s="32"/>
      <c r="C882" s="32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6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36"/>
      <c r="BF882" s="32"/>
      <c r="BG882" s="37"/>
      <c r="BH882" s="32"/>
      <c r="BI882" s="32"/>
    </row>
    <row r="883" spans="1:61" x14ac:dyDescent="0.25">
      <c r="A883" s="30"/>
      <c r="B883" s="32"/>
      <c r="C883" s="32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6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36"/>
      <c r="BF883" s="32"/>
      <c r="BG883" s="37"/>
      <c r="BH883" s="32"/>
      <c r="BI883" s="32"/>
    </row>
    <row r="884" spans="1:61" x14ac:dyDescent="0.25">
      <c r="A884" s="30"/>
      <c r="B884" s="32"/>
      <c r="C884" s="32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6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36"/>
      <c r="BF884" s="32"/>
      <c r="BG884" s="37"/>
      <c r="BH884" s="32"/>
      <c r="BI884" s="32"/>
    </row>
    <row r="885" spans="1:61" x14ac:dyDescent="0.25">
      <c r="A885" s="30"/>
      <c r="B885" s="32"/>
      <c r="C885" s="32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6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36"/>
      <c r="BF885" s="32"/>
      <c r="BG885" s="37"/>
      <c r="BH885" s="32"/>
      <c r="BI885" s="32"/>
    </row>
    <row r="886" spans="1:61" x14ac:dyDescent="0.25">
      <c r="A886" s="30"/>
      <c r="B886" s="32"/>
      <c r="C886" s="32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6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36"/>
      <c r="BF886" s="32"/>
      <c r="BG886" s="37"/>
      <c r="BH886" s="32"/>
      <c r="BI886" s="32"/>
    </row>
    <row r="887" spans="1:61" x14ac:dyDescent="0.25">
      <c r="A887" s="30"/>
      <c r="B887" s="32"/>
      <c r="C887" s="32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6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36"/>
      <c r="BF887" s="32"/>
      <c r="BG887" s="37"/>
      <c r="BH887" s="32"/>
      <c r="BI887" s="32"/>
    </row>
    <row r="888" spans="1:61" x14ac:dyDescent="0.25">
      <c r="A888" s="30"/>
      <c r="B888" s="32"/>
      <c r="C888" s="32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6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36"/>
      <c r="BF888" s="32"/>
      <c r="BG888" s="37"/>
      <c r="BH888" s="32"/>
      <c r="BI888" s="32"/>
    </row>
    <row r="889" spans="1:61" x14ac:dyDescent="0.25">
      <c r="A889" s="30"/>
      <c r="B889" s="32"/>
      <c r="C889" s="32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6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36"/>
      <c r="BF889" s="32"/>
      <c r="BG889" s="37"/>
      <c r="BH889" s="32"/>
      <c r="BI889" s="32"/>
    </row>
    <row r="890" spans="1:61" x14ac:dyDescent="0.25">
      <c r="A890" s="30"/>
      <c r="B890" s="32"/>
      <c r="C890" s="32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6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36"/>
      <c r="BF890" s="32"/>
      <c r="BG890" s="37"/>
      <c r="BH890" s="32"/>
      <c r="BI890" s="32"/>
    </row>
    <row r="891" spans="1:61" x14ac:dyDescent="0.25">
      <c r="A891" s="30"/>
      <c r="B891" s="32"/>
      <c r="C891" s="32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6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36"/>
      <c r="BF891" s="32"/>
      <c r="BG891" s="37"/>
      <c r="BH891" s="32"/>
      <c r="BI891" s="32"/>
    </row>
    <row r="892" spans="1:61" x14ac:dyDescent="0.25">
      <c r="A892" s="30"/>
      <c r="B892" s="32"/>
      <c r="C892" s="32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6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36"/>
      <c r="BF892" s="32"/>
      <c r="BG892" s="37"/>
      <c r="BH892" s="32"/>
      <c r="BI892" s="32"/>
    </row>
    <row r="893" spans="1:61" x14ac:dyDescent="0.25">
      <c r="A893" s="30"/>
      <c r="B893" s="32"/>
      <c r="C893" s="32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6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36"/>
      <c r="BF893" s="32"/>
      <c r="BG893" s="37"/>
      <c r="BH893" s="32"/>
      <c r="BI893" s="32"/>
    </row>
    <row r="894" spans="1:61" x14ac:dyDescent="0.25">
      <c r="A894" s="30"/>
      <c r="B894" s="32"/>
      <c r="C894" s="32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6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36"/>
      <c r="BF894" s="32"/>
      <c r="BG894" s="37"/>
      <c r="BH894" s="32"/>
      <c r="BI894" s="32"/>
    </row>
    <row r="895" spans="1:61" x14ac:dyDescent="0.25">
      <c r="A895" s="30"/>
      <c r="B895" s="32"/>
      <c r="C895" s="32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6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36"/>
      <c r="BF895" s="32"/>
      <c r="BG895" s="37"/>
      <c r="BH895" s="32"/>
      <c r="BI895" s="32"/>
    </row>
    <row r="896" spans="1:61" x14ac:dyDescent="0.25">
      <c r="A896" s="30"/>
      <c r="B896" s="32"/>
      <c r="C896" s="32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6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36"/>
      <c r="BF896" s="32"/>
      <c r="BG896" s="37"/>
      <c r="BH896" s="32"/>
      <c r="BI896" s="32"/>
    </row>
    <row r="897" spans="1:61" x14ac:dyDescent="0.25">
      <c r="A897" s="30"/>
      <c r="B897" s="32"/>
      <c r="C897" s="32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6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36"/>
      <c r="BF897" s="32"/>
      <c r="BG897" s="37"/>
      <c r="BH897" s="32"/>
      <c r="BI897" s="32"/>
    </row>
    <row r="898" spans="1:61" x14ac:dyDescent="0.25">
      <c r="A898" s="30"/>
      <c r="B898" s="32"/>
      <c r="C898" s="32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6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36"/>
      <c r="BF898" s="32"/>
      <c r="BG898" s="37"/>
      <c r="BH898" s="32"/>
      <c r="BI898" s="32"/>
    </row>
    <row r="899" spans="1:61" x14ac:dyDescent="0.25">
      <c r="A899" s="30"/>
      <c r="B899" s="32"/>
      <c r="C899" s="32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6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36"/>
      <c r="BF899" s="32"/>
      <c r="BG899" s="37"/>
      <c r="BH899" s="32"/>
      <c r="BI899" s="32"/>
    </row>
    <row r="900" spans="1:61" x14ac:dyDescent="0.25">
      <c r="A900" s="30"/>
      <c r="B900" s="32"/>
      <c r="C900" s="32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6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36"/>
      <c r="BF900" s="32"/>
      <c r="BG900" s="37"/>
      <c r="BH900" s="32"/>
      <c r="BI900" s="32"/>
    </row>
    <row r="901" spans="1:61" x14ac:dyDescent="0.25">
      <c r="A901" s="30"/>
      <c r="B901" s="32"/>
      <c r="C901" s="32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6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36"/>
      <c r="BF901" s="32"/>
      <c r="BG901" s="37"/>
      <c r="BH901" s="32"/>
      <c r="BI901" s="32"/>
    </row>
    <row r="902" spans="1:61" x14ac:dyDescent="0.25">
      <c r="A902" s="30"/>
      <c r="B902" s="32"/>
      <c r="C902" s="32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6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36"/>
      <c r="BF902" s="32"/>
      <c r="BG902" s="37"/>
      <c r="BH902" s="32"/>
      <c r="BI902" s="32"/>
    </row>
    <row r="903" spans="1:61" x14ac:dyDescent="0.25">
      <c r="A903" s="30"/>
      <c r="B903" s="32"/>
      <c r="C903" s="32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6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36"/>
      <c r="BF903" s="32"/>
      <c r="BG903" s="37"/>
      <c r="BH903" s="32"/>
      <c r="BI903" s="32"/>
    </row>
    <row r="904" spans="1:61" x14ac:dyDescent="0.25">
      <c r="A904" s="30"/>
      <c r="B904" s="32"/>
      <c r="C904" s="32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6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36"/>
      <c r="BF904" s="32"/>
      <c r="BG904" s="37"/>
      <c r="BH904" s="32"/>
      <c r="BI904" s="32"/>
    </row>
    <row r="905" spans="1:61" x14ac:dyDescent="0.25">
      <c r="A905" s="30"/>
      <c r="B905" s="32"/>
      <c r="C905" s="32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6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36"/>
      <c r="BF905" s="32"/>
      <c r="BG905" s="37"/>
      <c r="BH905" s="32"/>
      <c r="BI905" s="32"/>
    </row>
    <row r="906" spans="1:61" x14ac:dyDescent="0.25">
      <c r="A906" s="30"/>
      <c r="B906" s="32"/>
      <c r="C906" s="32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6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36"/>
      <c r="BF906" s="32"/>
      <c r="BG906" s="37"/>
      <c r="BH906" s="32"/>
      <c r="BI906" s="32"/>
    </row>
    <row r="907" spans="1:61" x14ac:dyDescent="0.25">
      <c r="A907" s="30"/>
      <c r="B907" s="32"/>
      <c r="C907" s="32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6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36"/>
      <c r="BF907" s="32"/>
      <c r="BG907" s="37"/>
      <c r="BH907" s="32"/>
      <c r="BI907" s="32"/>
    </row>
    <row r="908" spans="1:61" x14ac:dyDescent="0.25">
      <c r="A908" s="30"/>
      <c r="B908" s="32"/>
      <c r="C908" s="32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6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36"/>
      <c r="BF908" s="32"/>
      <c r="BG908" s="37"/>
      <c r="BH908" s="32"/>
      <c r="BI908" s="32"/>
    </row>
    <row r="909" spans="1:61" x14ac:dyDescent="0.25">
      <c r="A909" s="30"/>
      <c r="B909" s="32"/>
      <c r="C909" s="32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6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36"/>
      <c r="BF909" s="32"/>
      <c r="BG909" s="37"/>
      <c r="BH909" s="32"/>
      <c r="BI909" s="32"/>
    </row>
    <row r="910" spans="1:61" x14ac:dyDescent="0.25">
      <c r="A910" s="30"/>
      <c r="B910" s="32"/>
      <c r="C910" s="32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6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36"/>
      <c r="BF910" s="32"/>
      <c r="BG910" s="37"/>
      <c r="BH910" s="32"/>
      <c r="BI910" s="32"/>
    </row>
    <row r="911" spans="1:61" x14ac:dyDescent="0.25">
      <c r="A911" s="30"/>
      <c r="B911" s="32"/>
      <c r="C911" s="32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6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36"/>
      <c r="BF911" s="32"/>
      <c r="BG911" s="37"/>
      <c r="BH911" s="32"/>
      <c r="BI911" s="32"/>
    </row>
    <row r="912" spans="1:61" x14ac:dyDescent="0.25">
      <c r="A912" s="30"/>
      <c r="B912" s="32"/>
      <c r="C912" s="32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6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36"/>
      <c r="BF912" s="32"/>
      <c r="BG912" s="37"/>
      <c r="BH912" s="32"/>
      <c r="BI912" s="32"/>
    </row>
    <row r="913" spans="1:61" x14ac:dyDescent="0.25">
      <c r="A913" s="30"/>
      <c r="B913" s="32"/>
      <c r="C913" s="32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6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36"/>
      <c r="BF913" s="32"/>
      <c r="BG913" s="37"/>
      <c r="BH913" s="32"/>
      <c r="BI913" s="32"/>
    </row>
    <row r="914" spans="1:61" x14ac:dyDescent="0.25">
      <c r="A914" s="30"/>
      <c r="B914" s="32"/>
      <c r="C914" s="32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6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36"/>
      <c r="BF914" s="32"/>
      <c r="BG914" s="37"/>
      <c r="BH914" s="32"/>
      <c r="BI914" s="32"/>
    </row>
    <row r="915" spans="1:61" x14ac:dyDescent="0.25">
      <c r="A915" s="30"/>
      <c r="B915" s="32"/>
      <c r="C915" s="32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6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36"/>
      <c r="BF915" s="32"/>
      <c r="BG915" s="37"/>
      <c r="BH915" s="32"/>
      <c r="BI915" s="32"/>
    </row>
    <row r="916" spans="1:61" x14ac:dyDescent="0.25">
      <c r="A916" s="30"/>
      <c r="B916" s="32"/>
      <c r="C916" s="32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6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36"/>
      <c r="BF916" s="32"/>
      <c r="BG916" s="37"/>
      <c r="BH916" s="32"/>
      <c r="BI916" s="32"/>
    </row>
    <row r="917" spans="1:61" x14ac:dyDescent="0.25">
      <c r="A917" s="30"/>
      <c r="B917" s="32"/>
      <c r="C917" s="32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6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36"/>
      <c r="BF917" s="32"/>
      <c r="BG917" s="37"/>
      <c r="BH917" s="32"/>
      <c r="BI917" s="32"/>
    </row>
    <row r="918" spans="1:61" x14ac:dyDescent="0.25">
      <c r="A918" s="30"/>
      <c r="B918" s="32"/>
      <c r="C918" s="32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6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36"/>
      <c r="BF918" s="32"/>
      <c r="BG918" s="37"/>
      <c r="BH918" s="32"/>
      <c r="BI918" s="32"/>
    </row>
    <row r="919" spans="1:61" x14ac:dyDescent="0.25">
      <c r="A919" s="30"/>
      <c r="B919" s="32"/>
      <c r="C919" s="32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6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36"/>
      <c r="BF919" s="32"/>
      <c r="BG919" s="37"/>
      <c r="BH919" s="32"/>
      <c r="BI919" s="32"/>
    </row>
    <row r="920" spans="1:61" x14ac:dyDescent="0.25">
      <c r="A920" s="30"/>
      <c r="B920" s="32"/>
      <c r="C920" s="32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6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36"/>
      <c r="BF920" s="32"/>
      <c r="BG920" s="37"/>
      <c r="BH920" s="32"/>
      <c r="BI920" s="32"/>
    </row>
    <row r="921" spans="1:61" x14ac:dyDescent="0.25">
      <c r="A921" s="30"/>
      <c r="B921" s="32"/>
      <c r="C921" s="32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6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36"/>
      <c r="BF921" s="32"/>
      <c r="BG921" s="37"/>
      <c r="BH921" s="32"/>
      <c r="BI921" s="32"/>
    </row>
    <row r="922" spans="1:61" x14ac:dyDescent="0.25">
      <c r="A922" s="30"/>
      <c r="B922" s="32"/>
      <c r="C922" s="32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6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36"/>
      <c r="BF922" s="32"/>
      <c r="BG922" s="37"/>
      <c r="BH922" s="32"/>
      <c r="BI922" s="32"/>
    </row>
    <row r="923" spans="1:61" x14ac:dyDescent="0.25">
      <c r="A923" s="30"/>
      <c r="B923" s="32"/>
      <c r="C923" s="32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6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36"/>
      <c r="BF923" s="32"/>
      <c r="BG923" s="37"/>
      <c r="BH923" s="32"/>
      <c r="BI923" s="32"/>
    </row>
    <row r="924" spans="1:61" x14ac:dyDescent="0.25">
      <c r="A924" s="30"/>
      <c r="B924" s="32"/>
      <c r="C924" s="32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6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36"/>
      <c r="BF924" s="32"/>
      <c r="BG924" s="37"/>
      <c r="BH924" s="32"/>
      <c r="BI924" s="32"/>
    </row>
    <row r="925" spans="1:61" x14ac:dyDescent="0.25">
      <c r="A925" s="30"/>
      <c r="B925" s="32"/>
      <c r="C925" s="32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6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36"/>
      <c r="BF925" s="32"/>
      <c r="BG925" s="37"/>
      <c r="BH925" s="32"/>
      <c r="BI925" s="32"/>
    </row>
    <row r="926" spans="1:61" x14ac:dyDescent="0.25">
      <c r="A926" s="30"/>
      <c r="B926" s="32"/>
      <c r="C926" s="32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6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36"/>
      <c r="BF926" s="32"/>
      <c r="BG926" s="37"/>
      <c r="BH926" s="32"/>
      <c r="BI926" s="32"/>
    </row>
    <row r="927" spans="1:61" x14ac:dyDescent="0.25">
      <c r="A927" s="30"/>
      <c r="B927" s="32"/>
      <c r="C927" s="32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6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36"/>
      <c r="BF927" s="32"/>
      <c r="BG927" s="37"/>
      <c r="BH927" s="32"/>
      <c r="BI927" s="32"/>
    </row>
    <row r="928" spans="1:61" x14ac:dyDescent="0.25">
      <c r="A928" s="30"/>
      <c r="B928" s="32"/>
      <c r="C928" s="32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6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36"/>
      <c r="BF928" s="32"/>
      <c r="BG928" s="37"/>
      <c r="BH928" s="32"/>
      <c r="BI928" s="32"/>
    </row>
    <row r="929" spans="1:61" x14ac:dyDescent="0.25">
      <c r="A929" s="30"/>
      <c r="B929" s="32"/>
      <c r="C929" s="32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6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36"/>
      <c r="BF929" s="32"/>
      <c r="BG929" s="37"/>
      <c r="BH929" s="32"/>
      <c r="BI929" s="32"/>
    </row>
    <row r="930" spans="1:61" x14ac:dyDescent="0.25">
      <c r="A930" s="30"/>
      <c r="B930" s="32"/>
      <c r="C930" s="32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6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36"/>
      <c r="BF930" s="32"/>
      <c r="BG930" s="37"/>
      <c r="BH930" s="32"/>
      <c r="BI930" s="32"/>
    </row>
    <row r="931" spans="1:61" x14ac:dyDescent="0.25">
      <c r="A931" s="30"/>
      <c r="B931" s="32"/>
      <c r="C931" s="32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6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36"/>
      <c r="BF931" s="32"/>
      <c r="BG931" s="37"/>
      <c r="BH931" s="32"/>
      <c r="BI931" s="32"/>
    </row>
    <row r="932" spans="1:61" x14ac:dyDescent="0.25">
      <c r="A932" s="30"/>
      <c r="B932" s="32"/>
      <c r="C932" s="32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6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36"/>
      <c r="BF932" s="32"/>
      <c r="BG932" s="37"/>
      <c r="BH932" s="32"/>
      <c r="BI932" s="32"/>
    </row>
    <row r="933" spans="1:61" x14ac:dyDescent="0.25">
      <c r="A933" s="30"/>
      <c r="B933" s="32"/>
      <c r="C933" s="32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6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36"/>
      <c r="BF933" s="32"/>
      <c r="BG933" s="37"/>
      <c r="BH933" s="32"/>
      <c r="BI933" s="32"/>
    </row>
    <row r="934" spans="1:61" x14ac:dyDescent="0.25">
      <c r="A934" s="30"/>
      <c r="B934" s="32"/>
      <c r="C934" s="32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6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36"/>
      <c r="BF934" s="32"/>
      <c r="BG934" s="37"/>
      <c r="BH934" s="32"/>
      <c r="BI934" s="32"/>
    </row>
    <row r="935" spans="1:61" x14ac:dyDescent="0.25">
      <c r="A935" s="30"/>
      <c r="B935" s="32"/>
      <c r="C935" s="32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6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36"/>
      <c r="BF935" s="32"/>
      <c r="BG935" s="37"/>
      <c r="BH935" s="32"/>
      <c r="BI935" s="32"/>
    </row>
    <row r="936" spans="1:61" x14ac:dyDescent="0.25">
      <c r="A936" s="30"/>
      <c r="B936" s="32"/>
      <c r="C936" s="32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6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36"/>
      <c r="BF936" s="32"/>
      <c r="BG936" s="37"/>
      <c r="BH936" s="32"/>
      <c r="BI936" s="32"/>
    </row>
    <row r="937" spans="1:61" x14ac:dyDescent="0.25">
      <c r="A937" s="30"/>
      <c r="B937" s="32"/>
      <c r="C937" s="32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6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36"/>
      <c r="BF937" s="32"/>
      <c r="BG937" s="37"/>
      <c r="BH937" s="32"/>
      <c r="BI937" s="32"/>
    </row>
    <row r="938" spans="1:61" x14ac:dyDescent="0.25">
      <c r="A938" s="30"/>
      <c r="B938" s="32"/>
      <c r="C938" s="32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36"/>
      <c r="BF938" s="32"/>
      <c r="BG938" s="37"/>
      <c r="BH938" s="32"/>
      <c r="BI938" s="32"/>
    </row>
    <row r="939" spans="1:61" x14ac:dyDescent="0.25">
      <c r="A939" s="30"/>
      <c r="B939" s="32"/>
      <c r="C939" s="32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36"/>
      <c r="BF939" s="32"/>
      <c r="BG939" s="37"/>
      <c r="BH939" s="32"/>
      <c r="BI939" s="32"/>
    </row>
    <row r="940" spans="1:61" x14ac:dyDescent="0.25">
      <c r="A940" s="30"/>
      <c r="B940" s="32"/>
      <c r="C940" s="32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36"/>
      <c r="BF940" s="32"/>
      <c r="BG940" s="37"/>
      <c r="BH940" s="32"/>
      <c r="BI940" s="32"/>
    </row>
    <row r="941" spans="1:61" x14ac:dyDescent="0.25">
      <c r="A941" s="30"/>
      <c r="B941" s="32"/>
      <c r="C941" s="32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36"/>
      <c r="BF941" s="32"/>
      <c r="BG941" s="37"/>
      <c r="BH941" s="32"/>
      <c r="BI941" s="32"/>
    </row>
    <row r="942" spans="1:61" x14ac:dyDescent="0.25">
      <c r="A942" s="30"/>
      <c r="B942" s="32"/>
      <c r="C942" s="32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6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36"/>
      <c r="BF942" s="32"/>
      <c r="BG942" s="37"/>
      <c r="BH942" s="32"/>
      <c r="BI942" s="32"/>
    </row>
    <row r="943" spans="1:61" x14ac:dyDescent="0.25">
      <c r="A943" s="30"/>
      <c r="B943" s="32"/>
      <c r="C943" s="32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6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36"/>
      <c r="BF943" s="32"/>
      <c r="BG943" s="37"/>
      <c r="BH943" s="32"/>
      <c r="BI943" s="32"/>
    </row>
    <row r="944" spans="1:61" x14ac:dyDescent="0.25">
      <c r="A944" s="30"/>
      <c r="B944" s="32"/>
      <c r="C944" s="32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6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36"/>
      <c r="BF944" s="32"/>
      <c r="BG944" s="37"/>
      <c r="BH944" s="32"/>
      <c r="BI944" s="32"/>
    </row>
    <row r="945" spans="1:61" x14ac:dyDescent="0.25">
      <c r="A945" s="30"/>
      <c r="B945" s="32"/>
      <c r="C945" s="32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6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36"/>
      <c r="BF945" s="32"/>
      <c r="BG945" s="37"/>
      <c r="BH945" s="32"/>
      <c r="BI945" s="32"/>
    </row>
    <row r="946" spans="1:61" x14ac:dyDescent="0.25">
      <c r="A946" s="30"/>
      <c r="B946" s="32"/>
      <c r="C946" s="32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6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36"/>
      <c r="BF946" s="32"/>
      <c r="BG946" s="37"/>
      <c r="BH946" s="32"/>
      <c r="BI946" s="32"/>
    </row>
    <row r="947" spans="1:61" x14ac:dyDescent="0.25">
      <c r="A947" s="30"/>
      <c r="B947" s="32"/>
      <c r="C947" s="32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6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36"/>
      <c r="BF947" s="32"/>
      <c r="BG947" s="37"/>
      <c r="BH947" s="32"/>
      <c r="BI947" s="32"/>
    </row>
    <row r="948" spans="1:61" x14ac:dyDescent="0.25">
      <c r="A948" s="30"/>
      <c r="B948" s="32"/>
      <c r="C948" s="32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6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36"/>
      <c r="BF948" s="32"/>
      <c r="BG948" s="37"/>
      <c r="BH948" s="32"/>
      <c r="BI948" s="32"/>
    </row>
    <row r="949" spans="1:61" x14ac:dyDescent="0.25">
      <c r="A949" s="30"/>
      <c r="B949" s="32"/>
      <c r="C949" s="32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6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36"/>
      <c r="BF949" s="32"/>
      <c r="BG949" s="37"/>
      <c r="BH949" s="32"/>
      <c r="BI949" s="32"/>
    </row>
    <row r="950" spans="1:61" x14ac:dyDescent="0.25">
      <c r="A950" s="30"/>
      <c r="B950" s="32"/>
      <c r="C950" s="32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6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36"/>
      <c r="BF950" s="32"/>
      <c r="BG950" s="37"/>
      <c r="BH950" s="32"/>
      <c r="BI950" s="32"/>
    </row>
    <row r="951" spans="1:61" x14ac:dyDescent="0.25">
      <c r="A951" s="30"/>
      <c r="B951" s="32"/>
      <c r="C951" s="32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36"/>
      <c r="BF951" s="32"/>
      <c r="BG951" s="37"/>
      <c r="BH951" s="32"/>
      <c r="BI951" s="32"/>
    </row>
    <row r="952" spans="1:61" x14ac:dyDescent="0.25">
      <c r="A952" s="30"/>
      <c r="B952" s="32"/>
      <c r="C952" s="32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36"/>
      <c r="BF952" s="32"/>
      <c r="BG952" s="37"/>
      <c r="BH952" s="32"/>
      <c r="BI952" s="32"/>
    </row>
    <row r="953" spans="1:61" x14ac:dyDescent="0.25">
      <c r="A953" s="30"/>
      <c r="B953" s="32"/>
      <c r="C953" s="32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36"/>
      <c r="BF953" s="32"/>
      <c r="BG953" s="37"/>
      <c r="BH953" s="32"/>
      <c r="BI953" s="32"/>
    </row>
    <row r="954" spans="1:61" x14ac:dyDescent="0.25">
      <c r="A954" s="30"/>
      <c r="B954" s="32"/>
      <c r="C954" s="32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6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36"/>
      <c r="BF954" s="32"/>
      <c r="BG954" s="37"/>
      <c r="BH954" s="32"/>
      <c r="BI954" s="32"/>
    </row>
    <row r="955" spans="1:61" x14ac:dyDescent="0.25">
      <c r="A955" s="30"/>
      <c r="B955" s="32"/>
      <c r="C955" s="32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6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36"/>
      <c r="BF955" s="32"/>
      <c r="BG955" s="37"/>
      <c r="BH955" s="32"/>
      <c r="BI955" s="32"/>
    </row>
    <row r="956" spans="1:61" x14ac:dyDescent="0.25">
      <c r="A956" s="30"/>
      <c r="B956" s="32"/>
      <c r="C956" s="32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6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36"/>
      <c r="BF956" s="32"/>
      <c r="BG956" s="37"/>
      <c r="BH956" s="32"/>
      <c r="BI956" s="32"/>
    </row>
    <row r="957" spans="1:61" x14ac:dyDescent="0.25">
      <c r="A957" s="30"/>
      <c r="B957" s="32"/>
      <c r="C957" s="32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6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36"/>
      <c r="BF957" s="32"/>
      <c r="BG957" s="37"/>
      <c r="BH957" s="32"/>
      <c r="BI957" s="32"/>
    </row>
    <row r="958" spans="1:61" x14ac:dyDescent="0.25">
      <c r="A958" s="30"/>
      <c r="B958" s="32"/>
      <c r="C958" s="32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6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36"/>
      <c r="BF958" s="32"/>
      <c r="BG958" s="37"/>
      <c r="BH958" s="32"/>
      <c r="BI958" s="32"/>
    </row>
    <row r="959" spans="1:61" x14ac:dyDescent="0.25">
      <c r="A959" s="30"/>
      <c r="B959" s="32"/>
      <c r="C959" s="32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6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36"/>
      <c r="BF959" s="32"/>
      <c r="BG959" s="37"/>
      <c r="BH959" s="32"/>
      <c r="BI959" s="32"/>
    </row>
    <row r="960" spans="1:61" x14ac:dyDescent="0.25">
      <c r="A960" s="30"/>
      <c r="B960" s="32"/>
      <c r="C960" s="32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6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36"/>
      <c r="BF960" s="32"/>
      <c r="BG960" s="37"/>
      <c r="BH960" s="32"/>
      <c r="BI960" s="32"/>
    </row>
    <row r="961" spans="1:61" x14ac:dyDescent="0.25">
      <c r="A961" s="30"/>
      <c r="B961" s="32"/>
      <c r="C961" s="32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6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36"/>
      <c r="BF961" s="32"/>
      <c r="BG961" s="37"/>
      <c r="BH961" s="32"/>
      <c r="BI961" s="32"/>
    </row>
    <row r="962" spans="1:61" x14ac:dyDescent="0.25">
      <c r="A962" s="30"/>
      <c r="B962" s="32"/>
      <c r="C962" s="32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6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36"/>
      <c r="BF962" s="32"/>
      <c r="BG962" s="37"/>
      <c r="BH962" s="32"/>
      <c r="BI962" s="32"/>
    </row>
    <row r="963" spans="1:61" x14ac:dyDescent="0.25">
      <c r="A963" s="30"/>
      <c r="B963" s="32"/>
      <c r="C963" s="32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6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36"/>
      <c r="BF963" s="32"/>
      <c r="BG963" s="37"/>
      <c r="BH963" s="32"/>
      <c r="BI963" s="32"/>
    </row>
    <row r="964" spans="1:61" x14ac:dyDescent="0.25">
      <c r="A964" s="30"/>
      <c r="B964" s="32"/>
      <c r="C964" s="32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6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36"/>
      <c r="BF964" s="32"/>
      <c r="BG964" s="37"/>
      <c r="BH964" s="32"/>
      <c r="BI964" s="32"/>
    </row>
    <row r="965" spans="1:61" x14ac:dyDescent="0.25">
      <c r="A965" s="30"/>
      <c r="B965" s="32"/>
      <c r="C965" s="32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6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36"/>
      <c r="BF965" s="32"/>
      <c r="BG965" s="37"/>
      <c r="BH965" s="32"/>
      <c r="BI965" s="32"/>
    </row>
    <row r="966" spans="1:61" x14ac:dyDescent="0.25">
      <c r="A966" s="30"/>
      <c r="B966" s="32"/>
      <c r="C966" s="32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6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36"/>
      <c r="BF966" s="32"/>
      <c r="BG966" s="37"/>
      <c r="BH966" s="32"/>
      <c r="BI966" s="32"/>
    </row>
    <row r="967" spans="1:61" x14ac:dyDescent="0.25">
      <c r="A967" s="30"/>
      <c r="B967" s="32"/>
      <c r="C967" s="32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6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36"/>
      <c r="BF967" s="32"/>
      <c r="BG967" s="37"/>
      <c r="BH967" s="32"/>
      <c r="BI967" s="32"/>
    </row>
    <row r="968" spans="1:61" x14ac:dyDescent="0.25">
      <c r="A968" s="30"/>
      <c r="B968" s="32"/>
      <c r="C968" s="32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6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36"/>
      <c r="BF968" s="32"/>
      <c r="BG968" s="37"/>
      <c r="BH968" s="32"/>
      <c r="BI968" s="32"/>
    </row>
    <row r="969" spans="1:61" x14ac:dyDescent="0.25">
      <c r="A969" s="30"/>
      <c r="B969" s="32"/>
      <c r="C969" s="32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6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36"/>
      <c r="BF969" s="32"/>
      <c r="BG969" s="37"/>
      <c r="BH969" s="32"/>
      <c r="BI969" s="32"/>
    </row>
    <row r="970" spans="1:61" x14ac:dyDescent="0.25">
      <c r="A970" s="30"/>
      <c r="B970" s="32"/>
      <c r="C970" s="32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6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36"/>
      <c r="BF970" s="32"/>
      <c r="BG970" s="37"/>
      <c r="BH970" s="32"/>
      <c r="BI970" s="32"/>
    </row>
    <row r="971" spans="1:61" x14ac:dyDescent="0.25">
      <c r="A971" s="30"/>
      <c r="B971" s="32"/>
      <c r="C971" s="32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6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36"/>
      <c r="BF971" s="32"/>
      <c r="BG971" s="37"/>
      <c r="BH971" s="32"/>
      <c r="BI971" s="32"/>
    </row>
    <row r="972" spans="1:61" x14ac:dyDescent="0.25">
      <c r="A972" s="30"/>
      <c r="B972" s="32"/>
      <c r="C972" s="32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6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36"/>
      <c r="BF972" s="32"/>
      <c r="BG972" s="37"/>
      <c r="BH972" s="32"/>
      <c r="BI972" s="32"/>
    </row>
    <row r="973" spans="1:61" x14ac:dyDescent="0.25">
      <c r="A973" s="30"/>
      <c r="B973" s="32"/>
      <c r="C973" s="32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6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36"/>
      <c r="BF973" s="32"/>
      <c r="BG973" s="37"/>
      <c r="BH973" s="32"/>
      <c r="BI973" s="32"/>
    </row>
    <row r="974" spans="1:61" x14ac:dyDescent="0.25">
      <c r="A974" s="30"/>
      <c r="B974" s="32"/>
      <c r="C974" s="32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6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36"/>
      <c r="BF974" s="32"/>
      <c r="BG974" s="37"/>
      <c r="BH974" s="32"/>
      <c r="BI974" s="32"/>
    </row>
    <row r="975" spans="1:61" x14ac:dyDescent="0.25">
      <c r="A975" s="30"/>
      <c r="B975" s="32"/>
      <c r="C975" s="32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6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36"/>
      <c r="BF975" s="32"/>
      <c r="BG975" s="37"/>
      <c r="BH975" s="32"/>
      <c r="BI975" s="32"/>
    </row>
    <row r="976" spans="1:61" x14ac:dyDescent="0.25">
      <c r="A976" s="30"/>
      <c r="B976" s="32"/>
      <c r="C976" s="32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6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36"/>
      <c r="BF976" s="32"/>
      <c r="BG976" s="37"/>
      <c r="BH976" s="32"/>
      <c r="BI976" s="32"/>
    </row>
    <row r="977" spans="1:61" x14ac:dyDescent="0.25">
      <c r="A977" s="30"/>
      <c r="B977" s="32"/>
      <c r="C977" s="32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6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36"/>
      <c r="BF977" s="32"/>
      <c r="BG977" s="37"/>
      <c r="BH977" s="32"/>
      <c r="BI977" s="32"/>
    </row>
    <row r="978" spans="1:61" x14ac:dyDescent="0.25">
      <c r="A978" s="30"/>
      <c r="B978" s="32"/>
      <c r="C978" s="32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6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36"/>
      <c r="BF978" s="32"/>
      <c r="BG978" s="37"/>
      <c r="BH978" s="32"/>
      <c r="BI978" s="32"/>
    </row>
    <row r="979" spans="1:61" x14ac:dyDescent="0.25">
      <c r="A979" s="30"/>
      <c r="B979" s="32"/>
      <c r="C979" s="32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6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36"/>
      <c r="BF979" s="32"/>
      <c r="BG979" s="37"/>
      <c r="BH979" s="32"/>
      <c r="BI979" s="32"/>
    </row>
    <row r="980" spans="1:61" x14ac:dyDescent="0.25">
      <c r="A980" s="30"/>
      <c r="B980" s="32"/>
      <c r="C980" s="32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6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36"/>
      <c r="BF980" s="32"/>
      <c r="BG980" s="37"/>
      <c r="BH980" s="32"/>
      <c r="BI980" s="32"/>
    </row>
    <row r="981" spans="1:61" x14ac:dyDescent="0.25">
      <c r="A981" s="30"/>
      <c r="B981" s="32"/>
      <c r="C981" s="32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6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36"/>
      <c r="BF981" s="32"/>
      <c r="BG981" s="37"/>
      <c r="BH981" s="32"/>
      <c r="BI981" s="32"/>
    </row>
    <row r="982" spans="1:61" x14ac:dyDescent="0.25">
      <c r="A982" s="30"/>
      <c r="B982" s="32"/>
      <c r="C982" s="32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6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36"/>
      <c r="BF982" s="32"/>
      <c r="BG982" s="37"/>
      <c r="BH982" s="32"/>
      <c r="BI982" s="32"/>
    </row>
    <row r="983" spans="1:61" x14ac:dyDescent="0.25">
      <c r="A983" s="30"/>
      <c r="B983" s="32"/>
      <c r="C983" s="32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6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36"/>
      <c r="BF983" s="32"/>
      <c r="BG983" s="37"/>
      <c r="BH983" s="32"/>
      <c r="BI983" s="32"/>
    </row>
    <row r="984" spans="1:61" x14ac:dyDescent="0.25">
      <c r="A984" s="30"/>
      <c r="B984" s="32"/>
      <c r="C984" s="32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6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36"/>
      <c r="BF984" s="32"/>
      <c r="BG984" s="37"/>
      <c r="BH984" s="32"/>
      <c r="BI984" s="32"/>
    </row>
    <row r="985" spans="1:61" x14ac:dyDescent="0.25">
      <c r="A985" s="30"/>
      <c r="B985" s="32"/>
      <c r="C985" s="32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6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36"/>
      <c r="BF985" s="32"/>
      <c r="BG985" s="37"/>
      <c r="BH985" s="32"/>
      <c r="BI985" s="32"/>
    </row>
    <row r="986" spans="1:61" x14ac:dyDescent="0.25">
      <c r="A986" s="30"/>
      <c r="B986" s="32"/>
      <c r="C986" s="32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6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36"/>
      <c r="BF986" s="32"/>
      <c r="BG986" s="37"/>
      <c r="BH986" s="32"/>
      <c r="BI986" s="32"/>
    </row>
    <row r="987" spans="1:61" x14ac:dyDescent="0.25">
      <c r="A987" s="30"/>
      <c r="B987" s="32"/>
      <c r="C987" s="32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6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36"/>
      <c r="BF987" s="32"/>
      <c r="BG987" s="37"/>
      <c r="BH987" s="32"/>
      <c r="BI987" s="32"/>
    </row>
    <row r="988" spans="1:61" x14ac:dyDescent="0.25">
      <c r="A988" s="30"/>
      <c r="B988" s="32"/>
      <c r="C988" s="32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6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36"/>
      <c r="BF988" s="32"/>
      <c r="BG988" s="37"/>
      <c r="BH988" s="32"/>
      <c r="BI988" s="32"/>
    </row>
    <row r="989" spans="1:61" x14ac:dyDescent="0.25">
      <c r="A989" s="30"/>
      <c r="B989" s="32"/>
      <c r="C989" s="32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6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36"/>
      <c r="BF989" s="32"/>
      <c r="BG989" s="37"/>
      <c r="BH989" s="32"/>
      <c r="BI989" s="32"/>
    </row>
    <row r="990" spans="1:61" x14ac:dyDescent="0.25">
      <c r="A990" s="30"/>
      <c r="B990" s="32"/>
      <c r="C990" s="32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6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36"/>
      <c r="BF990" s="32"/>
      <c r="BG990" s="37"/>
      <c r="BH990" s="32"/>
      <c r="BI990" s="32"/>
    </row>
    <row r="991" spans="1:61" x14ac:dyDescent="0.25">
      <c r="A991" s="30"/>
      <c r="B991" s="32"/>
      <c r="C991" s="32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6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36"/>
      <c r="BF991" s="32"/>
      <c r="BG991" s="37"/>
      <c r="BH991" s="32"/>
      <c r="BI991" s="32"/>
    </row>
    <row r="992" spans="1:61" x14ac:dyDescent="0.25">
      <c r="A992" s="30"/>
      <c r="B992" s="32"/>
      <c r="C992" s="32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6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36"/>
      <c r="BF992" s="32"/>
      <c r="BG992" s="37"/>
      <c r="BH992" s="32"/>
      <c r="BI992" s="32"/>
    </row>
    <row r="993" spans="1:61" x14ac:dyDescent="0.25">
      <c r="A993" s="30"/>
      <c r="B993" s="32"/>
      <c r="C993" s="32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6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36"/>
      <c r="BF993" s="32"/>
      <c r="BG993" s="37"/>
      <c r="BH993" s="32"/>
      <c r="BI993" s="32"/>
    </row>
    <row r="994" spans="1:61" x14ac:dyDescent="0.25">
      <c r="A994" s="30"/>
      <c r="B994" s="32"/>
      <c r="C994" s="32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6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36"/>
      <c r="BF994" s="32"/>
      <c r="BG994" s="37"/>
      <c r="BH994" s="32"/>
      <c r="BI994" s="32"/>
    </row>
    <row r="995" spans="1:61" x14ac:dyDescent="0.25">
      <c r="A995" s="30"/>
      <c r="B995" s="32"/>
      <c r="C995" s="32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6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36"/>
      <c r="BF995" s="32"/>
      <c r="BG995" s="37"/>
      <c r="BH995" s="32"/>
      <c r="BI995" s="32"/>
    </row>
    <row r="996" spans="1:61" x14ac:dyDescent="0.25">
      <c r="A996" s="30"/>
      <c r="B996" s="32"/>
      <c r="C996" s="32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6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36"/>
      <c r="BF996" s="32"/>
      <c r="BG996" s="37"/>
      <c r="BH996" s="32"/>
      <c r="BI996" s="32"/>
    </row>
    <row r="997" spans="1:61" x14ac:dyDescent="0.25">
      <c r="A997" s="30"/>
      <c r="B997" s="32"/>
      <c r="C997" s="32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6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36"/>
      <c r="BF997" s="32"/>
      <c r="BG997" s="37"/>
      <c r="BH997" s="32"/>
      <c r="BI997" s="32"/>
    </row>
    <row r="998" spans="1:61" x14ac:dyDescent="0.25">
      <c r="A998" s="30"/>
      <c r="B998" s="32"/>
      <c r="C998" s="32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6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36"/>
      <c r="BF998" s="32"/>
      <c r="BG998" s="37"/>
      <c r="BH998" s="32"/>
      <c r="BI998" s="32"/>
    </row>
    <row r="999" spans="1:61" x14ac:dyDescent="0.25">
      <c r="A999" s="30"/>
      <c r="B999" s="32"/>
      <c r="C999" s="32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6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36"/>
      <c r="BF999" s="32"/>
      <c r="BG999" s="37"/>
      <c r="BH999" s="32"/>
      <c r="BI999" s="32"/>
    </row>
    <row r="1000" spans="1:61" x14ac:dyDescent="0.25">
      <c r="A1000" s="30"/>
      <c r="B1000" s="32"/>
      <c r="C1000" s="32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6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36"/>
      <c r="BF1000" s="32"/>
      <c r="BG1000" s="37"/>
      <c r="BH1000" s="32"/>
      <c r="BI1000" s="32"/>
    </row>
    <row r="1001" spans="1:61" x14ac:dyDescent="0.25">
      <c r="A1001" s="30"/>
      <c r="B1001" s="32"/>
      <c r="C1001" s="32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6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36"/>
      <c r="BF1001" s="32"/>
      <c r="BG1001" s="37"/>
      <c r="BH1001" s="32"/>
      <c r="BI1001" s="32"/>
    </row>
    <row r="1002" spans="1:61" x14ac:dyDescent="0.25">
      <c r="A1002" s="30"/>
      <c r="B1002" s="32"/>
      <c r="C1002" s="32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6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36"/>
      <c r="BF1002" s="32"/>
      <c r="BG1002" s="37"/>
      <c r="BH1002" s="32"/>
      <c r="BI1002" s="32"/>
    </row>
    <row r="1003" spans="1:61" x14ac:dyDescent="0.25">
      <c r="A1003" s="30"/>
      <c r="B1003" s="32"/>
      <c r="C1003" s="32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6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36"/>
      <c r="BF1003" s="32"/>
      <c r="BG1003" s="37"/>
      <c r="BH1003" s="32"/>
      <c r="BI1003" s="32"/>
    </row>
    <row r="1004" spans="1:61" x14ac:dyDescent="0.25">
      <c r="A1004" s="30"/>
      <c r="B1004" s="32"/>
      <c r="C1004" s="32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6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36"/>
      <c r="BF1004" s="32"/>
      <c r="BG1004" s="37"/>
      <c r="BH1004" s="32"/>
      <c r="BI1004" s="32"/>
    </row>
    <row r="1005" spans="1:61" x14ac:dyDescent="0.25">
      <c r="A1005" s="30"/>
      <c r="B1005" s="32"/>
      <c r="C1005" s="32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6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36"/>
      <c r="BF1005" s="32"/>
      <c r="BG1005" s="37"/>
      <c r="BH1005" s="32"/>
      <c r="BI1005" s="32"/>
    </row>
    <row r="1006" spans="1:61" x14ac:dyDescent="0.25">
      <c r="A1006" s="30"/>
      <c r="B1006" s="32"/>
      <c r="C1006" s="32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6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36"/>
      <c r="BF1006" s="32"/>
      <c r="BG1006" s="37"/>
      <c r="BH1006" s="32"/>
      <c r="BI1006" s="32"/>
    </row>
    <row r="1007" spans="1:61" x14ac:dyDescent="0.25">
      <c r="A1007" s="30"/>
      <c r="B1007" s="32"/>
      <c r="C1007" s="32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6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36"/>
      <c r="BF1007" s="32"/>
      <c r="BG1007" s="37"/>
      <c r="BH1007" s="32"/>
      <c r="BI1007" s="32"/>
    </row>
    <row r="1008" spans="1:61" x14ac:dyDescent="0.25">
      <c r="A1008" s="30"/>
      <c r="B1008" s="32"/>
      <c r="C1008" s="32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6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36"/>
      <c r="BF1008" s="32"/>
      <c r="BG1008" s="37"/>
      <c r="BH1008" s="32"/>
      <c r="BI1008" s="32"/>
    </row>
    <row r="1009" spans="1:61" x14ac:dyDescent="0.25">
      <c r="A1009" s="30"/>
      <c r="B1009" s="32"/>
      <c r="C1009" s="32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6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36"/>
      <c r="BF1009" s="32"/>
      <c r="BG1009" s="37"/>
      <c r="BH1009" s="32"/>
      <c r="BI1009" s="32"/>
    </row>
    <row r="1010" spans="1:61" x14ac:dyDescent="0.25">
      <c r="A1010" s="30"/>
      <c r="B1010" s="32"/>
      <c r="C1010" s="32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6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36"/>
      <c r="BF1010" s="32"/>
      <c r="BG1010" s="37"/>
      <c r="BH1010" s="32"/>
      <c r="BI1010" s="32"/>
    </row>
  </sheetData>
  <mergeCells count="33">
    <mergeCell ref="BH5:BI5"/>
    <mergeCell ref="AZ5:BA5"/>
    <mergeCell ref="BB5:BD5"/>
    <mergeCell ref="BG5:BG6"/>
    <mergeCell ref="G5:G6"/>
    <mergeCell ref="BF5:BF6"/>
    <mergeCell ref="AV5:AW5"/>
    <mergeCell ref="AT5:AU5"/>
    <mergeCell ref="AF5:AG5"/>
    <mergeCell ref="AH5:AI5"/>
    <mergeCell ref="AP5:AQ5"/>
    <mergeCell ref="AN5:AO5"/>
    <mergeCell ref="AJ5:AK5"/>
    <mergeCell ref="AL5:AM5"/>
    <mergeCell ref="L5:L6"/>
    <mergeCell ref="B5:B6"/>
    <mergeCell ref="C5:C6"/>
    <mergeCell ref="Z5:AB5"/>
    <mergeCell ref="V5:Y5"/>
    <mergeCell ref="S5:U5"/>
    <mergeCell ref="M5:R5"/>
    <mergeCell ref="D5:D6"/>
    <mergeCell ref="K5:K6"/>
    <mergeCell ref="E5:E6"/>
    <mergeCell ref="H5:H6"/>
    <mergeCell ref="J5:J6"/>
    <mergeCell ref="I5:I6"/>
    <mergeCell ref="BG9:BG21"/>
    <mergeCell ref="AF4:BD4"/>
    <mergeCell ref="AC5:AC6"/>
    <mergeCell ref="AD5:AD6"/>
    <mergeCell ref="AR5:AS5"/>
    <mergeCell ref="AX5:AY5"/>
  </mergeCells>
  <conditionalFormatting sqref="AF24:BC48 AF79:BC93 AF50:BC77 AF95:BC124">
    <cfRule type="cellIs" dxfId="3" priority="1" operator="greaterThan">
      <formula>500</formula>
    </cfRule>
    <cfRule type="cellIs" dxfId="2" priority="2" operator="between">
      <formula>200</formula>
      <formula>100</formula>
    </cfRule>
    <cfRule type="cellIs" dxfId="1" priority="3" operator="between">
      <formula>100</formula>
      <formula>50</formula>
    </cfRule>
    <cfRule type="cellIs" dxfId="0" priority="4" operator="between">
      <formula>0.0001</formula>
      <formula>50</formula>
    </cfRule>
  </conditionalFormatting>
  <conditionalFormatting sqref="AA64:AA73 AA81:AA89">
    <cfRule type="colorScale" priority="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E001-4568-4421-AF6B-C56CED76EB8F}">
  <dimension ref="B1:AJ1000"/>
  <sheetViews>
    <sheetView topLeftCell="L1" zoomScaleNormal="100" workbookViewId="0">
      <selection activeCell="K2" sqref="K2:AD2"/>
    </sheetView>
  </sheetViews>
  <sheetFormatPr defaultRowHeight="14.4" x14ac:dyDescent="0.3"/>
  <cols>
    <col min="1" max="1" width="1.77734375" customWidth="1"/>
    <col min="2" max="2" width="8.77734375" style="79" bestFit="1" customWidth="1"/>
    <col min="3" max="3" width="11.33203125" style="79" bestFit="1" customWidth="1"/>
    <col min="4" max="4" width="8.77734375" style="79" bestFit="1" customWidth="1"/>
    <col min="5" max="9" width="11.33203125" style="79" bestFit="1" customWidth="1"/>
    <col min="11" max="11" width="11.33203125" bestFit="1" customWidth="1"/>
  </cols>
  <sheetData>
    <row r="1" spans="2:36" ht="10.050000000000001" customHeight="1" x14ac:dyDescent="0.25">
      <c r="B1"/>
      <c r="C1"/>
      <c r="D1"/>
      <c r="E1"/>
      <c r="F1"/>
      <c r="G1"/>
      <c r="H1"/>
      <c r="I1"/>
    </row>
    <row r="2" spans="2:36" ht="13.2" x14ac:dyDescent="0.25">
      <c r="B2" s="117">
        <v>0</v>
      </c>
      <c r="C2" s="117">
        <v>240.909739955779</v>
      </c>
      <c r="D2" s="117">
        <v>0.01</v>
      </c>
      <c r="E2" s="117">
        <v>13.474405642478599</v>
      </c>
      <c r="F2" s="117">
        <v>234.15615463256799</v>
      </c>
      <c r="G2" s="117">
        <v>8378.2526461693506</v>
      </c>
      <c r="H2" s="117">
        <v>87.756339042417395</v>
      </c>
      <c r="I2" s="117">
        <v>8364.4541645665304</v>
      </c>
      <c r="J2" s="78"/>
      <c r="K2" s="78">
        <f>C10</f>
        <v>53.853184669248499</v>
      </c>
      <c r="L2">
        <f>G10</f>
        <v>199.28788535825601</v>
      </c>
      <c r="M2">
        <f>C20</f>
        <v>41.721123356972903</v>
      </c>
      <c r="N2">
        <f>G20</f>
        <v>50.204644233949701</v>
      </c>
      <c r="O2">
        <f>C30</f>
        <v>38.551122542350498</v>
      </c>
      <c r="P2">
        <f>G30</f>
        <v>61.590537040464298</v>
      </c>
      <c r="Q2">
        <f>C60</f>
        <v>29.6532554934101</v>
      </c>
      <c r="R2">
        <f>G60</f>
        <v>44.433515364123899</v>
      </c>
      <c r="S2">
        <f>C100</f>
        <v>22.675351173646899</v>
      </c>
      <c r="T2">
        <f>G100</f>
        <v>52.920011397330903</v>
      </c>
      <c r="U2">
        <f>C150</f>
        <v>15.8776321411132</v>
      </c>
      <c r="V2">
        <f>G150</f>
        <v>33.137912504134597</v>
      </c>
      <c r="W2">
        <f>C200</f>
        <v>13.744746761937201</v>
      </c>
      <c r="X2">
        <f>G200</f>
        <v>28.890420483004601</v>
      </c>
      <c r="Y2">
        <f>C300</f>
        <v>7.84685496361024</v>
      </c>
      <c r="Z2">
        <f>G300</f>
        <v>22.5440352039952</v>
      </c>
      <c r="AA2">
        <f>C400</f>
        <v>7.1539997516139797</v>
      </c>
      <c r="AB2">
        <f>G400</f>
        <v>22.095090250815101</v>
      </c>
      <c r="AC2">
        <f>C500</f>
        <v>5.61220135996418</v>
      </c>
      <c r="AD2">
        <f>G500</f>
        <v>23.2877994045134</v>
      </c>
      <c r="AE2">
        <f>C600</f>
        <v>0</v>
      </c>
      <c r="AF2">
        <f>G600</f>
        <v>0</v>
      </c>
      <c r="AG2">
        <f>C800</f>
        <v>0</v>
      </c>
      <c r="AH2">
        <f>G800</f>
        <v>0</v>
      </c>
      <c r="AI2">
        <f>C1000</f>
        <v>0</v>
      </c>
      <c r="AJ2">
        <f>G1000</f>
        <v>0</v>
      </c>
    </row>
    <row r="3" spans="2:36" ht="13.2" x14ac:dyDescent="0.25">
      <c r="B3"/>
      <c r="C3"/>
      <c r="D3"/>
      <c r="E3"/>
      <c r="F3"/>
      <c r="G3"/>
      <c r="H3"/>
      <c r="I3"/>
    </row>
    <row r="4" spans="2:36" ht="13.2" x14ac:dyDescent="0.25">
      <c r="B4" s="117">
        <v>1</v>
      </c>
      <c r="C4" s="117">
        <v>100.929691929971</v>
      </c>
      <c r="D4" s="117">
        <v>0.01</v>
      </c>
      <c r="E4" s="117">
        <v>7.5137195125702796</v>
      </c>
      <c r="F4" s="117">
        <v>83.186727523803697</v>
      </c>
      <c r="G4" s="117">
        <v>847.76565551757801</v>
      </c>
      <c r="H4" s="117">
        <v>25.860956561180799</v>
      </c>
      <c r="I4" s="117">
        <v>826.23611548639099</v>
      </c>
      <c r="J4" s="78"/>
      <c r="K4" s="78">
        <f>MIN(E:E)</f>
        <v>1.0993786483041701</v>
      </c>
      <c r="L4">
        <f>MIN(H:H)</f>
        <v>2.6835599714709799</v>
      </c>
    </row>
    <row r="5" spans="2:36" ht="13.2" x14ac:dyDescent="0.25">
      <c r="B5"/>
      <c r="C5"/>
      <c r="D5"/>
      <c r="E5"/>
      <c r="F5"/>
      <c r="G5"/>
      <c r="H5"/>
      <c r="I5"/>
    </row>
    <row r="6" spans="2:36" ht="13.2" x14ac:dyDescent="0.25">
      <c r="B6" s="117">
        <v>2</v>
      </c>
      <c r="C6" s="117">
        <v>72.299510955810504</v>
      </c>
      <c r="D6" s="117">
        <v>0.01</v>
      </c>
      <c r="E6" s="117">
        <v>5.4366735796774499</v>
      </c>
      <c r="F6" s="117">
        <v>49.150147714922497</v>
      </c>
      <c r="G6" s="117">
        <v>89.621972237863801</v>
      </c>
      <c r="H6" s="117">
        <v>6.6335778005661501</v>
      </c>
      <c r="I6" s="117">
        <v>64.954074721182494</v>
      </c>
      <c r="J6" s="78"/>
      <c r="K6" s="78"/>
    </row>
    <row r="7" spans="2:36" ht="13.2" x14ac:dyDescent="0.25">
      <c r="B7"/>
      <c r="C7"/>
      <c r="D7"/>
      <c r="E7"/>
      <c r="F7"/>
      <c r="G7"/>
      <c r="H7"/>
      <c r="I7"/>
    </row>
    <row r="8" spans="2:36" ht="13.2" x14ac:dyDescent="0.25">
      <c r="B8" s="117">
        <v>3</v>
      </c>
      <c r="C8" s="117">
        <v>56.554828951435702</v>
      </c>
      <c r="D8" s="117">
        <v>0.01</v>
      </c>
      <c r="E8" s="117">
        <v>4.4281332800465201</v>
      </c>
      <c r="F8" s="117">
        <v>31.2063632780505</v>
      </c>
      <c r="G8" s="117">
        <v>165.799655299032</v>
      </c>
      <c r="H8" s="117">
        <v>10.188778992622099</v>
      </c>
      <c r="I8" s="117">
        <v>139.79518859617099</v>
      </c>
      <c r="J8" s="78"/>
      <c r="K8" s="78"/>
    </row>
    <row r="9" spans="2:36" ht="13.2" x14ac:dyDescent="0.25">
      <c r="B9"/>
      <c r="C9"/>
      <c r="D9"/>
      <c r="E9"/>
      <c r="F9"/>
      <c r="G9"/>
      <c r="H9"/>
      <c r="I9"/>
    </row>
    <row r="10" spans="2:36" ht="13.2" x14ac:dyDescent="0.25">
      <c r="B10" s="117">
        <v>4</v>
      </c>
      <c r="C10" s="117">
        <v>53.853184669248499</v>
      </c>
      <c r="D10" s="117">
        <v>0.01</v>
      </c>
      <c r="E10" s="117">
        <v>4.0310809035455</v>
      </c>
      <c r="F10" s="117">
        <v>27.556654191786201</v>
      </c>
      <c r="G10" s="117">
        <v>199.28788535825601</v>
      </c>
      <c r="H10" s="117">
        <v>11.3569731404704</v>
      </c>
      <c r="I10" s="117">
        <v>172.71278442875001</v>
      </c>
      <c r="J10" s="78"/>
      <c r="K10" s="78"/>
    </row>
    <row r="11" spans="2:36" ht="13.2" x14ac:dyDescent="0.25">
      <c r="B11"/>
      <c r="C11"/>
      <c r="D11"/>
      <c r="E11"/>
      <c r="F11"/>
      <c r="G11"/>
      <c r="H11"/>
      <c r="I11"/>
    </row>
    <row r="12" spans="2:36" ht="13.2" x14ac:dyDescent="0.25">
      <c r="B12" s="117">
        <v>5</v>
      </c>
      <c r="C12" s="117">
        <v>48.903723009171003</v>
      </c>
      <c r="D12" s="117">
        <v>0.01</v>
      </c>
      <c r="E12" s="117">
        <v>3.5921132564544598</v>
      </c>
      <c r="F12" s="117">
        <v>22.207061152304298</v>
      </c>
      <c r="G12" s="117">
        <v>112.876720551521</v>
      </c>
      <c r="H12" s="117">
        <v>8.2250268613138502</v>
      </c>
      <c r="I12" s="117">
        <v>86.067384166102201</v>
      </c>
      <c r="J12" s="78"/>
      <c r="K12" s="78"/>
    </row>
    <row r="13" spans="2:36" ht="13.2" x14ac:dyDescent="0.25">
      <c r="B13"/>
      <c r="C13"/>
      <c r="D13"/>
      <c r="E13"/>
      <c r="F13"/>
      <c r="G13"/>
      <c r="H13"/>
      <c r="I13"/>
    </row>
    <row r="14" spans="2:36" ht="13.2" x14ac:dyDescent="0.25">
      <c r="B14" s="117">
        <v>6</v>
      </c>
      <c r="C14" s="117">
        <v>45.105172864852399</v>
      </c>
      <c r="D14" s="117">
        <v>0.01</v>
      </c>
      <c r="E14" s="117">
        <v>3.4058064222335802</v>
      </c>
      <c r="F14" s="117">
        <v>18.2477779849883</v>
      </c>
      <c r="G14" s="117">
        <v>51.7594466670866</v>
      </c>
      <c r="H14" s="117">
        <v>3.8347571280694699</v>
      </c>
      <c r="I14" s="117">
        <v>24.862863263776202</v>
      </c>
      <c r="J14" s="78"/>
      <c r="K14" s="78"/>
    </row>
    <row r="15" spans="2:36" ht="13.2" x14ac:dyDescent="0.25">
      <c r="B15"/>
      <c r="C15"/>
      <c r="D15"/>
      <c r="E15"/>
      <c r="F15"/>
      <c r="G15"/>
      <c r="H15"/>
      <c r="I15"/>
    </row>
    <row r="16" spans="2:36" ht="13.2" x14ac:dyDescent="0.25">
      <c r="B16" s="117">
        <v>7</v>
      </c>
      <c r="C16" s="117">
        <v>44.387307813090601</v>
      </c>
      <c r="D16" s="117">
        <v>0.01</v>
      </c>
      <c r="E16" s="117">
        <v>3.2496441487343</v>
      </c>
      <c r="F16" s="117">
        <v>17.4853192606279</v>
      </c>
      <c r="G16" s="117">
        <v>49.663321956511403</v>
      </c>
      <c r="H16" s="117">
        <v>3.7067915701096998</v>
      </c>
      <c r="I16" s="117">
        <v>22.764852031584699</v>
      </c>
      <c r="J16" s="78"/>
      <c r="K16" s="78"/>
    </row>
    <row r="17" spans="2:11" ht="13.2" x14ac:dyDescent="0.25">
      <c r="B17"/>
      <c r="C17"/>
      <c r="D17"/>
      <c r="E17"/>
      <c r="F17"/>
      <c r="G17"/>
      <c r="H17"/>
      <c r="I17"/>
    </row>
    <row r="18" spans="2:11" ht="13.2" x14ac:dyDescent="0.25">
      <c r="B18" s="117">
        <v>8</v>
      </c>
      <c r="C18" s="117">
        <v>43.470058502689398</v>
      </c>
      <c r="D18" s="117">
        <v>0.01</v>
      </c>
      <c r="E18" s="117">
        <v>3.2068039294211999</v>
      </c>
      <c r="F18" s="117">
        <v>16.5872515093895</v>
      </c>
      <c r="G18" s="117">
        <v>59.888835045599102</v>
      </c>
      <c r="H18" s="117">
        <v>4.59002208709716</v>
      </c>
      <c r="I18" s="117">
        <v>33.035416756906798</v>
      </c>
      <c r="J18" s="78"/>
      <c r="K18" s="78"/>
    </row>
    <row r="19" spans="2:11" ht="13.2" x14ac:dyDescent="0.25">
      <c r="B19"/>
      <c r="C19"/>
      <c r="D19"/>
      <c r="E19"/>
      <c r="F19"/>
      <c r="G19"/>
      <c r="H19"/>
      <c r="I19"/>
    </row>
    <row r="20" spans="2:11" ht="13.2" x14ac:dyDescent="0.25">
      <c r="B20" s="117">
        <v>9</v>
      </c>
      <c r="C20" s="117">
        <v>41.721123356972903</v>
      </c>
      <c r="D20" s="117">
        <v>0.01</v>
      </c>
      <c r="E20" s="117">
        <v>2.9609162884373799</v>
      </c>
      <c r="F20" s="117">
        <v>14.9006762966032</v>
      </c>
      <c r="G20" s="117">
        <v>50.204644233949701</v>
      </c>
      <c r="H20" s="117">
        <v>3.36497809810023</v>
      </c>
      <c r="I20" s="117">
        <v>23.4317172881095</v>
      </c>
      <c r="J20" s="78"/>
      <c r="K20" s="78"/>
    </row>
    <row r="21" spans="2:11" ht="13.2" x14ac:dyDescent="0.25">
      <c r="B21"/>
      <c r="C21"/>
      <c r="D21"/>
      <c r="E21"/>
      <c r="F21"/>
      <c r="G21"/>
      <c r="H21"/>
      <c r="I21"/>
    </row>
    <row r="22" spans="2:11" ht="13.2" x14ac:dyDescent="0.25">
      <c r="B22" s="117">
        <v>10</v>
      </c>
      <c r="C22" s="117">
        <v>41.6932259836504</v>
      </c>
      <c r="D22" s="117">
        <v>0.01</v>
      </c>
      <c r="E22" s="117">
        <v>2.9826413854475899</v>
      </c>
      <c r="F22" s="117">
        <v>14.9568107820326</v>
      </c>
      <c r="G22" s="117">
        <v>76.973173326061598</v>
      </c>
      <c r="H22" s="117">
        <v>5.2550265865941199</v>
      </c>
      <c r="I22" s="117">
        <v>50.286714123141302</v>
      </c>
      <c r="J22" s="78"/>
      <c r="K22" s="78"/>
    </row>
    <row r="23" spans="2:11" ht="13.2" x14ac:dyDescent="0.25">
      <c r="B23"/>
      <c r="C23"/>
      <c r="D23"/>
      <c r="E23"/>
      <c r="F23"/>
      <c r="G23"/>
      <c r="H23"/>
      <c r="I23"/>
    </row>
    <row r="24" spans="2:11" ht="13.2" x14ac:dyDescent="0.25">
      <c r="B24" s="117">
        <v>11</v>
      </c>
      <c r="C24" s="117">
        <v>39.0906072431995</v>
      </c>
      <c r="D24" s="117">
        <v>0.01</v>
      </c>
      <c r="E24" s="117">
        <v>2.78816459640379</v>
      </c>
      <c r="F24" s="117">
        <v>12.449781187118999</v>
      </c>
      <c r="G24" s="117">
        <v>77.669327520555001</v>
      </c>
      <c r="H24" s="117">
        <v>5.43474701912172</v>
      </c>
      <c r="I24" s="117">
        <v>51.0937317878969</v>
      </c>
      <c r="J24" s="78"/>
      <c r="K24" s="78"/>
    </row>
    <row r="25" spans="2:11" ht="13.2" x14ac:dyDescent="0.25">
      <c r="B25"/>
      <c r="C25"/>
      <c r="D25"/>
      <c r="E25"/>
      <c r="F25"/>
      <c r="G25"/>
      <c r="H25"/>
      <c r="I25"/>
    </row>
    <row r="26" spans="2:11" ht="13.2" x14ac:dyDescent="0.25">
      <c r="B26" s="117">
        <v>12</v>
      </c>
      <c r="C26" s="117">
        <v>41.433691516999197</v>
      </c>
      <c r="D26" s="117">
        <v>0.01</v>
      </c>
      <c r="E26" s="117">
        <v>2.9526829834907198</v>
      </c>
      <c r="F26" s="117">
        <v>14.914353755212501</v>
      </c>
      <c r="G26" s="117">
        <v>44.813434969994297</v>
      </c>
      <c r="H26" s="117">
        <v>3.0589974926363999</v>
      </c>
      <c r="I26" s="117">
        <v>18.364936797849499</v>
      </c>
      <c r="J26" s="78"/>
      <c r="K26" s="78"/>
    </row>
    <row r="27" spans="2:11" ht="13.2" x14ac:dyDescent="0.25">
      <c r="B27"/>
      <c r="C27"/>
      <c r="D27"/>
      <c r="E27"/>
      <c r="F27"/>
      <c r="G27"/>
      <c r="H27"/>
      <c r="I27"/>
    </row>
    <row r="28" spans="2:11" ht="13.2" x14ac:dyDescent="0.25">
      <c r="B28" s="117">
        <v>13</v>
      </c>
      <c r="C28" s="117">
        <v>38.669777039558603</v>
      </c>
      <c r="D28" s="117">
        <v>0.01</v>
      </c>
      <c r="E28" s="117">
        <v>2.77785289864386</v>
      </c>
      <c r="F28" s="117">
        <v>12.280877044123899</v>
      </c>
      <c r="G28" s="117">
        <v>52.736772106539803</v>
      </c>
      <c r="H28" s="117">
        <v>3.80313954814787</v>
      </c>
      <c r="I28" s="117">
        <v>26.430076845230499</v>
      </c>
      <c r="J28" s="78"/>
      <c r="K28" s="78"/>
    </row>
    <row r="29" spans="2:11" ht="13.2" x14ac:dyDescent="0.25">
      <c r="B29"/>
      <c r="C29"/>
      <c r="D29"/>
      <c r="E29"/>
      <c r="F29"/>
      <c r="G29"/>
      <c r="H29"/>
      <c r="I29"/>
    </row>
    <row r="30" spans="2:11" ht="13.2" x14ac:dyDescent="0.25">
      <c r="B30" s="117">
        <v>14</v>
      </c>
      <c r="C30" s="117">
        <v>38.551122542350498</v>
      </c>
      <c r="D30" s="117">
        <v>0.01</v>
      </c>
      <c r="E30" s="117">
        <v>2.7951462153465498</v>
      </c>
      <c r="F30" s="117">
        <v>12.315619976289801</v>
      </c>
      <c r="G30" s="117">
        <v>61.590537040464298</v>
      </c>
      <c r="H30" s="117">
        <v>4.0496785025442801</v>
      </c>
      <c r="I30" s="117">
        <v>35.450901462185698</v>
      </c>
      <c r="J30" s="78"/>
      <c r="K30" s="78"/>
    </row>
    <row r="31" spans="2:11" ht="13.2" x14ac:dyDescent="0.25">
      <c r="B31"/>
      <c r="C31"/>
      <c r="D31"/>
      <c r="E31"/>
      <c r="F31"/>
      <c r="G31"/>
      <c r="H31"/>
      <c r="I31"/>
    </row>
    <row r="32" spans="2:11" ht="13.2" x14ac:dyDescent="0.25">
      <c r="B32" s="117">
        <v>15</v>
      </c>
      <c r="C32" s="117">
        <v>36.746034437610199</v>
      </c>
      <c r="D32" s="117">
        <v>0.01</v>
      </c>
      <c r="E32" s="117">
        <v>2.6357840453424699</v>
      </c>
      <c r="F32" s="117">
        <v>10.683346794497499</v>
      </c>
      <c r="G32" s="117">
        <v>82.165487843175001</v>
      </c>
      <c r="H32" s="117">
        <v>5.9582229968040199</v>
      </c>
      <c r="I32" s="117">
        <v>56.203973139486003</v>
      </c>
      <c r="J32" s="78"/>
      <c r="K32" s="78"/>
    </row>
    <row r="33" spans="2:11" ht="13.2" x14ac:dyDescent="0.25">
      <c r="B33"/>
      <c r="C33"/>
      <c r="D33"/>
      <c r="E33"/>
      <c r="F33"/>
      <c r="G33"/>
      <c r="H33"/>
      <c r="I33"/>
    </row>
    <row r="34" spans="2:11" ht="13.2" x14ac:dyDescent="0.25">
      <c r="B34" s="117">
        <v>16</v>
      </c>
      <c r="C34" s="117">
        <v>36.290693283080998</v>
      </c>
      <c r="D34" s="117">
        <v>0.01</v>
      </c>
      <c r="E34" s="117">
        <v>2.4746782625875099</v>
      </c>
      <c r="F34" s="117">
        <v>10.411046143501</v>
      </c>
      <c r="G34" s="117">
        <v>69.238894800986003</v>
      </c>
      <c r="H34" s="117">
        <v>4.5289088141533602</v>
      </c>
      <c r="I34" s="117">
        <v>43.466437239800698</v>
      </c>
      <c r="J34" s="78"/>
      <c r="K34" s="78"/>
    </row>
    <row r="35" spans="2:11" ht="13.2" x14ac:dyDescent="0.25">
      <c r="B35"/>
      <c r="C35"/>
      <c r="D35"/>
      <c r="E35"/>
      <c r="F35"/>
      <c r="G35"/>
      <c r="H35"/>
      <c r="I35"/>
    </row>
    <row r="36" spans="2:11" ht="13.2" x14ac:dyDescent="0.25">
      <c r="B36" s="117">
        <v>17</v>
      </c>
      <c r="C36" s="117">
        <v>34.380790802740201</v>
      </c>
      <c r="D36" s="117">
        <v>0.01</v>
      </c>
      <c r="E36" s="117">
        <v>2.3229415205217099</v>
      </c>
      <c r="F36" s="117">
        <v>8.6977550368155203</v>
      </c>
      <c r="G36" s="117">
        <v>53.532934742589099</v>
      </c>
      <c r="H36" s="117">
        <v>3.7534098932819902</v>
      </c>
      <c r="I36" s="117">
        <v>27.966623429329101</v>
      </c>
      <c r="J36" s="78"/>
      <c r="K36" s="78"/>
    </row>
    <row r="37" spans="2:11" ht="13.2" x14ac:dyDescent="0.25">
      <c r="B37"/>
      <c r="C37"/>
      <c r="D37"/>
      <c r="E37"/>
      <c r="F37"/>
      <c r="G37"/>
      <c r="H37"/>
      <c r="I37"/>
    </row>
    <row r="38" spans="2:11" ht="13.2" x14ac:dyDescent="0.25">
      <c r="B38" s="117">
        <v>18</v>
      </c>
      <c r="C38" s="117">
        <v>36.093046434463901</v>
      </c>
      <c r="D38" s="117">
        <v>0.01</v>
      </c>
      <c r="E38" s="117">
        <v>2.5937312802960699</v>
      </c>
      <c r="F38" s="117">
        <v>10.6213025892934</v>
      </c>
      <c r="G38" s="117">
        <v>47.568686577581502</v>
      </c>
      <c r="H38" s="117">
        <v>3.23480346895033</v>
      </c>
      <c r="I38" s="117">
        <v>22.219151866051401</v>
      </c>
      <c r="J38" s="78"/>
      <c r="K38" s="78"/>
    </row>
    <row r="39" spans="2:11" ht="13.2" x14ac:dyDescent="0.25">
      <c r="B39"/>
      <c r="C39"/>
      <c r="D39"/>
      <c r="E39"/>
      <c r="F39"/>
      <c r="G39"/>
      <c r="H39"/>
      <c r="I39"/>
    </row>
    <row r="40" spans="2:11" ht="13.2" x14ac:dyDescent="0.25">
      <c r="B40" s="117">
        <v>19</v>
      </c>
      <c r="C40" s="117">
        <v>34.380287016591701</v>
      </c>
      <c r="D40" s="117">
        <v>0.01</v>
      </c>
      <c r="E40" s="117">
        <v>2.3518117127879901</v>
      </c>
      <c r="F40" s="117">
        <v>9.1236988498318503</v>
      </c>
      <c r="G40" s="117">
        <v>48.728311231059401</v>
      </c>
      <c r="H40" s="117">
        <v>3.48808651585732</v>
      </c>
      <c r="I40" s="117">
        <v>23.590284901280501</v>
      </c>
      <c r="J40" s="78"/>
      <c r="K40" s="78"/>
    </row>
    <row r="41" spans="2:11" ht="13.2" x14ac:dyDescent="0.25">
      <c r="B41"/>
      <c r="C41"/>
      <c r="D41"/>
      <c r="E41"/>
      <c r="F41"/>
      <c r="G41"/>
      <c r="H41"/>
      <c r="I41"/>
    </row>
    <row r="42" spans="2:11" ht="13.2" x14ac:dyDescent="0.25">
      <c r="B42" s="117">
        <v>20</v>
      </c>
      <c r="C42" s="117">
        <v>33.203375631763002</v>
      </c>
      <c r="D42" s="117">
        <v>0.01</v>
      </c>
      <c r="E42" s="117">
        <v>2.24177061357805</v>
      </c>
      <c r="F42" s="117">
        <v>8.1616440819155702</v>
      </c>
      <c r="G42" s="117">
        <v>45.445549134285201</v>
      </c>
      <c r="H42" s="117">
        <v>3.3035310776002902</v>
      </c>
      <c r="I42" s="117">
        <v>20.530933195544801</v>
      </c>
      <c r="J42" s="78"/>
      <c r="K42" s="78"/>
    </row>
    <row r="43" spans="2:11" ht="13.2" x14ac:dyDescent="0.25">
      <c r="B43"/>
      <c r="C43"/>
      <c r="D43"/>
      <c r="E43"/>
      <c r="F43"/>
      <c r="G43"/>
      <c r="H43"/>
      <c r="I43"/>
    </row>
    <row r="44" spans="2:11" ht="13.2" x14ac:dyDescent="0.25">
      <c r="B44" s="117">
        <v>21</v>
      </c>
      <c r="C44" s="117">
        <v>33.415890324500197</v>
      </c>
      <c r="D44" s="117">
        <v>0.01</v>
      </c>
      <c r="E44" s="117">
        <v>2.29541406516105</v>
      </c>
      <c r="F44" s="117">
        <v>8.6011729163508193</v>
      </c>
      <c r="G44" s="117">
        <v>62.2035296040196</v>
      </c>
      <c r="H44" s="117">
        <v>4.4280666382082003</v>
      </c>
      <c r="I44" s="117">
        <v>37.518132578942001</v>
      </c>
      <c r="J44" s="78"/>
      <c r="K44" s="78"/>
    </row>
    <row r="45" spans="2:11" ht="13.2" x14ac:dyDescent="0.25">
      <c r="B45"/>
      <c r="C45"/>
      <c r="D45"/>
      <c r="E45"/>
      <c r="F45"/>
      <c r="G45"/>
      <c r="H45"/>
      <c r="I45"/>
    </row>
    <row r="46" spans="2:11" ht="13.2" x14ac:dyDescent="0.25">
      <c r="B46" s="117">
        <v>22</v>
      </c>
      <c r="C46" s="117">
        <v>32.6290935700939</v>
      </c>
      <c r="D46" s="117">
        <v>0.01</v>
      </c>
      <c r="E46" s="117">
        <v>2.1832824157130299</v>
      </c>
      <c r="F46" s="117">
        <v>8.0474364988265492</v>
      </c>
      <c r="G46" s="117">
        <v>67.0678653101767</v>
      </c>
      <c r="H46" s="117">
        <v>4.9124960591716098</v>
      </c>
      <c r="I46" s="117">
        <v>42.6204465589215</v>
      </c>
      <c r="J46" s="78"/>
      <c r="K46" s="78"/>
    </row>
    <row r="47" spans="2:11" ht="13.2" x14ac:dyDescent="0.25">
      <c r="B47"/>
      <c r="C47"/>
      <c r="D47"/>
      <c r="E47"/>
      <c r="F47"/>
      <c r="G47"/>
      <c r="H47"/>
      <c r="I47"/>
    </row>
    <row r="48" spans="2:11" ht="13.2" x14ac:dyDescent="0.25">
      <c r="B48" s="117">
        <v>23</v>
      </c>
      <c r="C48" s="117">
        <v>32.540170146572898</v>
      </c>
      <c r="D48" s="117">
        <v>0.01</v>
      </c>
      <c r="E48" s="117">
        <v>2.3036834539905602</v>
      </c>
      <c r="F48" s="117">
        <v>8.1992866070039803</v>
      </c>
      <c r="G48" s="117">
        <v>58.930122129378702</v>
      </c>
      <c r="H48" s="117">
        <v>4.2706503714284496</v>
      </c>
      <c r="I48" s="117">
        <v>34.726834266416397</v>
      </c>
      <c r="J48" s="78"/>
      <c r="K48" s="78"/>
    </row>
    <row r="49" spans="2:11" ht="13.2" x14ac:dyDescent="0.25">
      <c r="B49"/>
      <c r="C49"/>
      <c r="D49"/>
      <c r="E49"/>
      <c r="F49"/>
      <c r="G49"/>
      <c r="H49"/>
      <c r="I49"/>
    </row>
    <row r="50" spans="2:11" ht="13.2" x14ac:dyDescent="0.25">
      <c r="B50" s="117">
        <v>24</v>
      </c>
      <c r="C50" s="117">
        <v>33.762607759044997</v>
      </c>
      <c r="D50" s="117">
        <v>0.01</v>
      </c>
      <c r="E50" s="117">
        <v>2.4864475380989801</v>
      </c>
      <c r="F50" s="117">
        <v>9.6658038323925393</v>
      </c>
      <c r="G50" s="117">
        <v>76.288609412408604</v>
      </c>
      <c r="H50" s="117">
        <v>5.5794762949789698</v>
      </c>
      <c r="I50" s="117">
        <v>52.328039838421702</v>
      </c>
      <c r="J50" s="78"/>
      <c r="K50" s="78"/>
    </row>
    <row r="51" spans="2:11" ht="13.2" x14ac:dyDescent="0.25">
      <c r="B51"/>
      <c r="C51"/>
      <c r="D51"/>
      <c r="E51"/>
      <c r="F51"/>
      <c r="G51"/>
      <c r="H51"/>
      <c r="I51"/>
    </row>
    <row r="52" spans="2:11" ht="13.2" x14ac:dyDescent="0.25">
      <c r="B52" s="117">
        <v>25</v>
      </c>
      <c r="C52" s="117">
        <v>32.2564903689969</v>
      </c>
      <c r="D52" s="117">
        <v>0.01</v>
      </c>
      <c r="E52" s="117">
        <v>2.2754576494616798</v>
      </c>
      <c r="F52" s="117">
        <v>8.4002564722491808</v>
      </c>
      <c r="G52" s="117">
        <v>49.807527234477298</v>
      </c>
      <c r="H52" s="117">
        <v>3.5464737569132101</v>
      </c>
      <c r="I52" s="117">
        <v>26.084046594558199</v>
      </c>
      <c r="J52" s="78"/>
      <c r="K52" s="78"/>
    </row>
    <row r="53" spans="2:11" ht="13.2" x14ac:dyDescent="0.25">
      <c r="B53"/>
      <c r="C53"/>
      <c r="D53"/>
      <c r="E53"/>
      <c r="F53"/>
      <c r="G53"/>
      <c r="H53"/>
      <c r="I53"/>
    </row>
    <row r="54" spans="2:11" ht="13.2" x14ac:dyDescent="0.25">
      <c r="B54" s="117">
        <v>26</v>
      </c>
      <c r="C54" s="117">
        <v>33.052832634218198</v>
      </c>
      <c r="D54" s="117">
        <v>0.01</v>
      </c>
      <c r="E54" s="117">
        <v>2.45232830124516</v>
      </c>
      <c r="F54" s="117">
        <v>9.4359092750856899</v>
      </c>
      <c r="G54" s="117">
        <v>75.062288345829103</v>
      </c>
      <c r="H54" s="117">
        <v>5.6444430082075003</v>
      </c>
      <c r="I54" s="117">
        <v>51.584805265549598</v>
      </c>
      <c r="J54" s="78"/>
      <c r="K54" s="78"/>
    </row>
    <row r="55" spans="2:11" ht="13.2" x14ac:dyDescent="0.25">
      <c r="B55"/>
      <c r="C55"/>
      <c r="D55"/>
      <c r="E55"/>
      <c r="F55"/>
      <c r="G55"/>
      <c r="H55"/>
      <c r="I55"/>
    </row>
    <row r="56" spans="2:11" ht="13.2" x14ac:dyDescent="0.25">
      <c r="B56" s="117">
        <v>27</v>
      </c>
      <c r="C56" s="117">
        <v>33.148698345307302</v>
      </c>
      <c r="D56" s="117">
        <v>0.01</v>
      </c>
      <c r="E56" s="117">
        <v>2.5554858119257</v>
      </c>
      <c r="F56" s="117">
        <v>9.7775351309007199</v>
      </c>
      <c r="G56" s="117">
        <v>94.052383422851506</v>
      </c>
      <c r="H56" s="117">
        <v>6.84935764728053</v>
      </c>
      <c r="I56" s="117">
        <v>70.818279143302604</v>
      </c>
      <c r="J56" s="78"/>
      <c r="K56" s="78"/>
    </row>
    <row r="57" spans="2:11" ht="13.2" x14ac:dyDescent="0.25">
      <c r="B57"/>
      <c r="C57"/>
      <c r="D57"/>
      <c r="E57"/>
      <c r="F57"/>
      <c r="G57"/>
      <c r="H57"/>
      <c r="I57"/>
    </row>
    <row r="58" spans="2:11" ht="13.2" x14ac:dyDescent="0.25">
      <c r="B58" s="117">
        <v>28</v>
      </c>
      <c r="C58" s="117">
        <v>36.7228726417787</v>
      </c>
      <c r="D58" s="117">
        <v>0.01</v>
      </c>
      <c r="E58" s="117">
        <v>2.9377636794120998</v>
      </c>
      <c r="F58" s="117">
        <v>13.5933353977818</v>
      </c>
      <c r="G58" s="117">
        <v>65.531554929671699</v>
      </c>
      <c r="H58" s="117">
        <v>5.1625236734267199</v>
      </c>
      <c r="I58" s="117">
        <v>42.532717397135997</v>
      </c>
      <c r="J58" s="78"/>
      <c r="K58" s="78"/>
    </row>
    <row r="59" spans="2:11" ht="13.2" x14ac:dyDescent="0.25">
      <c r="B59"/>
      <c r="C59"/>
      <c r="D59"/>
      <c r="E59"/>
      <c r="F59"/>
      <c r="G59"/>
      <c r="H59"/>
      <c r="I59"/>
    </row>
    <row r="60" spans="2:11" ht="13.2" x14ac:dyDescent="0.25">
      <c r="B60" s="117">
        <v>29</v>
      </c>
      <c r="C60" s="117">
        <v>29.6532554934101</v>
      </c>
      <c r="D60" s="117">
        <v>0.01</v>
      </c>
      <c r="E60" s="117">
        <v>2.0005707279328302</v>
      </c>
      <c r="F60" s="117">
        <v>6.7588201184426504</v>
      </c>
      <c r="G60" s="117">
        <v>44.433515364123899</v>
      </c>
      <c r="H60" s="117">
        <v>3.3556066636116202</v>
      </c>
      <c r="I60" s="117">
        <v>21.6766220831101</v>
      </c>
      <c r="J60" s="78"/>
      <c r="K60" s="78"/>
    </row>
    <row r="61" spans="2:11" ht="13.2" x14ac:dyDescent="0.25">
      <c r="B61"/>
      <c r="C61"/>
      <c r="D61"/>
      <c r="E61"/>
      <c r="F61"/>
      <c r="G61"/>
      <c r="H61"/>
      <c r="I61"/>
    </row>
    <row r="62" spans="2:11" ht="13.2" x14ac:dyDescent="0.25">
      <c r="B62" s="117">
        <v>30</v>
      </c>
      <c r="C62" s="117">
        <v>29.839102714292402</v>
      </c>
      <c r="D62" s="117">
        <v>0.01</v>
      </c>
      <c r="E62" s="117">
        <v>2.1004301117312498</v>
      </c>
      <c r="F62" s="117">
        <v>7.1948185466950898</v>
      </c>
      <c r="G62" s="117">
        <v>60.123190110729503</v>
      </c>
      <c r="H62" s="117">
        <v>4.8304899046497898</v>
      </c>
      <c r="I62" s="117">
        <v>37.625294162381003</v>
      </c>
      <c r="J62" s="78"/>
      <c r="K62" s="78"/>
    </row>
    <row r="63" spans="2:11" ht="13.2" x14ac:dyDescent="0.25">
      <c r="B63"/>
      <c r="C63"/>
      <c r="D63"/>
      <c r="E63"/>
      <c r="F63"/>
      <c r="G63"/>
      <c r="H63"/>
      <c r="I63"/>
    </row>
    <row r="64" spans="2:11" ht="13.2" x14ac:dyDescent="0.25">
      <c r="B64" s="117">
        <v>31</v>
      </c>
      <c r="C64" s="117">
        <v>31.903480745130899</v>
      </c>
      <c r="D64" s="117">
        <v>0.01</v>
      </c>
      <c r="E64" s="117">
        <v>2.5062156934891902</v>
      </c>
      <c r="F64" s="117">
        <v>9.5150394747334097</v>
      </c>
      <c r="G64" s="117">
        <v>44.023879266554303</v>
      </c>
      <c r="H64" s="117">
        <v>3.5046902625791398</v>
      </c>
      <c r="I64" s="117">
        <v>21.775189122846001</v>
      </c>
      <c r="J64" s="78"/>
      <c r="K64" s="78"/>
    </row>
    <row r="65" spans="2:11" ht="13.2" x14ac:dyDescent="0.25">
      <c r="B65"/>
      <c r="C65"/>
      <c r="D65"/>
      <c r="E65"/>
      <c r="F65"/>
      <c r="G65"/>
      <c r="H65"/>
      <c r="I65"/>
    </row>
    <row r="66" spans="2:11" ht="13.2" x14ac:dyDescent="0.25">
      <c r="B66" s="117">
        <v>32</v>
      </c>
      <c r="C66" s="117">
        <v>32.341834222116702</v>
      </c>
      <c r="D66" s="117">
        <v>0.01</v>
      </c>
      <c r="E66" s="117">
        <v>2.4953823281872598</v>
      </c>
      <c r="F66" s="117">
        <v>10.1980179125262</v>
      </c>
      <c r="G66" s="117">
        <v>51.790437698364201</v>
      </c>
      <c r="H66" s="117">
        <v>4.0576008789000904</v>
      </c>
      <c r="I66" s="117">
        <v>29.781754732131901</v>
      </c>
      <c r="J66" s="78"/>
      <c r="K66" s="78"/>
    </row>
    <row r="67" spans="2:11" ht="13.2" x14ac:dyDescent="0.25">
      <c r="B67"/>
      <c r="C67"/>
      <c r="D67"/>
      <c r="E67"/>
      <c r="F67"/>
      <c r="G67"/>
      <c r="H67"/>
      <c r="I67"/>
    </row>
    <row r="68" spans="2:11" ht="13.2" x14ac:dyDescent="0.25">
      <c r="B68" s="117">
        <v>33</v>
      </c>
      <c r="C68" s="117">
        <v>29.3313324528355</v>
      </c>
      <c r="D68" s="117">
        <v>0.01</v>
      </c>
      <c r="E68" s="117">
        <v>2.18325796242683</v>
      </c>
      <c r="F68" s="117">
        <v>7.4302183658845902</v>
      </c>
      <c r="G68" s="117">
        <v>47.968235261978599</v>
      </c>
      <c r="H68" s="117">
        <v>3.4191183236337399</v>
      </c>
      <c r="I68" s="117">
        <v>26.206655902247199</v>
      </c>
    </row>
    <row r="69" spans="2:11" ht="13.2" x14ac:dyDescent="0.25">
      <c r="B69"/>
      <c r="C69"/>
      <c r="D69"/>
      <c r="E69"/>
      <c r="F69"/>
      <c r="G69"/>
      <c r="H69"/>
      <c r="I69"/>
    </row>
    <row r="70" spans="2:11" ht="13.2" x14ac:dyDescent="0.25">
      <c r="B70" s="117">
        <v>34</v>
      </c>
      <c r="C70" s="117">
        <v>28.374241244408299</v>
      </c>
      <c r="D70" s="117">
        <v>0.01</v>
      </c>
      <c r="E70" s="117">
        <v>2.0318058440762101</v>
      </c>
      <c r="F70" s="117">
        <v>6.7218325984093399</v>
      </c>
      <c r="G70" s="117">
        <v>59.194521996282703</v>
      </c>
      <c r="H70" s="117">
        <v>4.5815573200102699</v>
      </c>
      <c r="I70" s="117">
        <v>37.684398405013503</v>
      </c>
    </row>
    <row r="71" spans="2:11" ht="13.2" x14ac:dyDescent="0.25">
      <c r="B71"/>
      <c r="C71"/>
      <c r="D71"/>
      <c r="E71"/>
      <c r="F71"/>
      <c r="G71"/>
      <c r="H71"/>
      <c r="I71"/>
    </row>
    <row r="72" spans="2:11" ht="13.2" x14ac:dyDescent="0.25">
      <c r="B72" s="117">
        <v>35</v>
      </c>
      <c r="C72" s="117">
        <v>27.2370510101318</v>
      </c>
      <c r="D72" s="117">
        <v>0.01</v>
      </c>
      <c r="E72" s="117">
        <v>1.9200345489286601</v>
      </c>
      <c r="F72" s="117">
        <v>5.8403490128055697</v>
      </c>
      <c r="G72" s="117">
        <v>53.492915614958697</v>
      </c>
      <c r="H72" s="117">
        <v>4.36078091590635</v>
      </c>
      <c r="I72" s="117">
        <v>32.241673192670198</v>
      </c>
    </row>
    <row r="73" spans="2:11" ht="13.2" x14ac:dyDescent="0.25">
      <c r="B73"/>
      <c r="C73"/>
      <c r="D73"/>
      <c r="E73"/>
      <c r="F73"/>
      <c r="G73"/>
      <c r="H73"/>
      <c r="I73"/>
    </row>
    <row r="74" spans="2:11" ht="13.2" x14ac:dyDescent="0.25">
      <c r="B74" s="117">
        <v>36</v>
      </c>
      <c r="C74" s="117">
        <v>26.064037322998001</v>
      </c>
      <c r="D74" s="117">
        <v>0.01</v>
      </c>
      <c r="E74" s="117">
        <v>1.79901591424019</v>
      </c>
      <c r="F74" s="117">
        <v>4.9281677892131102</v>
      </c>
      <c r="G74" s="117">
        <v>52.854715162707897</v>
      </c>
      <c r="H74" s="117">
        <v>4.1465355965398896</v>
      </c>
      <c r="I74" s="117">
        <v>31.870218461559599</v>
      </c>
    </row>
    <row r="75" spans="2:11" ht="13.2" x14ac:dyDescent="0.25">
      <c r="B75"/>
      <c r="C75"/>
      <c r="D75"/>
      <c r="E75"/>
      <c r="F75"/>
      <c r="G75"/>
      <c r="H75"/>
      <c r="I75"/>
    </row>
    <row r="76" spans="2:11" ht="13.2" x14ac:dyDescent="0.25">
      <c r="B76" s="117">
        <v>37</v>
      </c>
      <c r="C76" s="117">
        <v>27.066971040541102</v>
      </c>
      <c r="D76" s="117">
        <v>0.01</v>
      </c>
      <c r="E76" s="117">
        <v>1.95046524078615</v>
      </c>
      <c r="F76" s="117">
        <v>6.20247325974126</v>
      </c>
      <c r="G76" s="117">
        <v>62.177175460323198</v>
      </c>
      <c r="H76" s="117">
        <v>4.7716845158607697</v>
      </c>
      <c r="I76" s="117">
        <v>41.465865658175503</v>
      </c>
    </row>
    <row r="77" spans="2:11" ht="13.2" x14ac:dyDescent="0.25">
      <c r="B77"/>
      <c r="C77"/>
      <c r="D77"/>
      <c r="E77"/>
      <c r="F77"/>
      <c r="G77"/>
      <c r="H77"/>
      <c r="I77"/>
    </row>
    <row r="78" spans="2:11" ht="13.2" x14ac:dyDescent="0.25">
      <c r="B78" s="117">
        <v>38</v>
      </c>
      <c r="C78" s="117">
        <v>26.662311553955</v>
      </c>
      <c r="D78" s="117">
        <v>0.01</v>
      </c>
      <c r="E78" s="117">
        <v>1.9213646631087</v>
      </c>
      <c r="F78" s="117">
        <v>6.0702942763605403</v>
      </c>
      <c r="G78" s="117">
        <v>50.164554842056702</v>
      </c>
      <c r="H78" s="117">
        <v>3.97216976842572</v>
      </c>
      <c r="I78" s="117">
        <v>29.725595658825199</v>
      </c>
    </row>
    <row r="79" spans="2:11" ht="13.2" x14ac:dyDescent="0.25">
      <c r="B79"/>
      <c r="C79"/>
      <c r="D79"/>
      <c r="E79"/>
      <c r="F79"/>
      <c r="G79"/>
      <c r="H79"/>
      <c r="I79"/>
    </row>
    <row r="80" spans="2:11" ht="13.2" x14ac:dyDescent="0.25">
      <c r="B80" s="117">
        <v>39</v>
      </c>
      <c r="C80" s="117">
        <v>26.609008912117201</v>
      </c>
      <c r="D80" s="117">
        <v>0.01</v>
      </c>
      <c r="E80" s="117">
        <v>2.0076897105863001</v>
      </c>
      <c r="F80" s="117">
        <v>6.2899516397906803</v>
      </c>
      <c r="G80" s="117">
        <v>48.676652231524002</v>
      </c>
      <c r="H80" s="117">
        <v>3.96091673451085</v>
      </c>
      <c r="I80" s="117">
        <v>28.511086494691899</v>
      </c>
    </row>
    <row r="81" spans="2:9" ht="13.2" x14ac:dyDescent="0.25">
      <c r="B81"/>
      <c r="C81"/>
      <c r="D81"/>
      <c r="E81"/>
      <c r="F81"/>
      <c r="G81"/>
      <c r="H81"/>
      <c r="I81"/>
    </row>
    <row r="82" spans="2:9" ht="13.2" x14ac:dyDescent="0.25">
      <c r="B82" s="117">
        <v>40</v>
      </c>
      <c r="C82" s="117">
        <v>26.9027809942922</v>
      </c>
      <c r="D82" s="117">
        <v>0.01</v>
      </c>
      <c r="E82" s="117">
        <v>2.0822795360319</v>
      </c>
      <c r="F82" s="117">
        <v>6.8574657863186204</v>
      </c>
      <c r="G82" s="117">
        <v>72.952944478681005</v>
      </c>
      <c r="H82" s="117">
        <v>5.7492803719735903</v>
      </c>
      <c r="I82" s="117">
        <v>53.061093318846901</v>
      </c>
    </row>
    <row r="83" spans="2:9" ht="13.2" x14ac:dyDescent="0.25">
      <c r="B83"/>
      <c r="C83"/>
      <c r="D83"/>
      <c r="E83"/>
      <c r="F83"/>
      <c r="G83"/>
      <c r="H83"/>
      <c r="I83"/>
    </row>
    <row r="84" spans="2:9" ht="13.2" x14ac:dyDescent="0.25">
      <c r="B84" s="117">
        <v>41</v>
      </c>
      <c r="C84" s="117">
        <v>25.356908090652901</v>
      </c>
      <c r="D84" s="117">
        <v>0.01</v>
      </c>
      <c r="E84" s="117">
        <v>1.83055367585151</v>
      </c>
      <c r="F84" s="117">
        <v>5.58408298415522</v>
      </c>
      <c r="G84" s="117">
        <v>48.801786976475803</v>
      </c>
      <c r="H84" s="117">
        <v>3.99354005629016</v>
      </c>
      <c r="I84" s="117">
        <v>29.181078264790099</v>
      </c>
    </row>
    <row r="85" spans="2:9" ht="13.2" x14ac:dyDescent="0.25">
      <c r="B85"/>
      <c r="C85"/>
      <c r="D85"/>
      <c r="E85"/>
      <c r="F85"/>
      <c r="G85"/>
      <c r="H85"/>
      <c r="I85"/>
    </row>
    <row r="86" spans="2:9" ht="13.2" x14ac:dyDescent="0.25">
      <c r="B86" s="117">
        <v>42</v>
      </c>
      <c r="C86" s="117">
        <v>26.155984047920398</v>
      </c>
      <c r="D86" s="117">
        <v>0.01</v>
      </c>
      <c r="E86" s="117">
        <v>2.07149724614235</v>
      </c>
      <c r="F86" s="117">
        <v>6.6527759951929797</v>
      </c>
      <c r="G86" s="117">
        <v>42.741632153910899</v>
      </c>
      <c r="H86" s="117">
        <v>3.6271077125303202</v>
      </c>
      <c r="I86" s="117">
        <v>23.389145328152502</v>
      </c>
    </row>
    <row r="87" spans="2:9" ht="13.2" x14ac:dyDescent="0.25">
      <c r="B87"/>
      <c r="C87"/>
      <c r="D87"/>
      <c r="E87"/>
      <c r="F87"/>
      <c r="G87"/>
      <c r="H87"/>
      <c r="I87"/>
    </row>
    <row r="88" spans="2:9" ht="13.2" x14ac:dyDescent="0.25">
      <c r="B88" s="117">
        <v>43</v>
      </c>
      <c r="C88" s="117">
        <v>25.1911518958307</v>
      </c>
      <c r="D88" s="117">
        <v>0.01</v>
      </c>
      <c r="E88" s="117">
        <v>1.9396771730915101</v>
      </c>
      <c r="F88" s="117">
        <v>5.9565799582389003</v>
      </c>
      <c r="G88" s="117">
        <v>47.202031781596503</v>
      </c>
      <c r="H88" s="117">
        <v>4.0492336673121301</v>
      </c>
      <c r="I88" s="117">
        <v>28.119445308562199</v>
      </c>
    </row>
    <row r="89" spans="2:9" ht="13.2" x14ac:dyDescent="0.25">
      <c r="B89"/>
      <c r="C89"/>
      <c r="D89"/>
      <c r="E89"/>
      <c r="F89"/>
      <c r="G89"/>
      <c r="H89"/>
      <c r="I89"/>
    </row>
    <row r="90" spans="2:9" ht="13.2" x14ac:dyDescent="0.25">
      <c r="B90" s="117">
        <v>44</v>
      </c>
      <c r="C90" s="117">
        <v>25.606326533901999</v>
      </c>
      <c r="D90" s="117">
        <v>0.01</v>
      </c>
      <c r="E90" s="117">
        <v>2.0773931799396301</v>
      </c>
      <c r="F90" s="117">
        <v>6.6436208755739203</v>
      </c>
      <c r="G90" s="117">
        <v>64.8590873595207</v>
      </c>
      <c r="H90" s="117">
        <v>5.2657463127566899</v>
      </c>
      <c r="I90" s="117">
        <v>46.048947122789201</v>
      </c>
    </row>
    <row r="91" spans="2:9" ht="13.2" x14ac:dyDescent="0.25">
      <c r="B91"/>
      <c r="C91"/>
      <c r="D91"/>
      <c r="E91"/>
      <c r="F91"/>
      <c r="G91"/>
      <c r="H91"/>
      <c r="I91"/>
    </row>
    <row r="92" spans="2:9" ht="13.2" x14ac:dyDescent="0.25">
      <c r="B92" s="117">
        <v>45</v>
      </c>
      <c r="C92" s="117">
        <v>24.107377206125499</v>
      </c>
      <c r="D92" s="117">
        <v>0.01</v>
      </c>
      <c r="E92" s="117">
        <v>1.86190871269472</v>
      </c>
      <c r="F92" s="117">
        <v>5.4148132877965098</v>
      </c>
      <c r="G92" s="117">
        <v>44.004059207054802</v>
      </c>
      <c r="H92" s="117">
        <v>3.5707767317371899</v>
      </c>
      <c r="I92" s="117">
        <v>25.461843275254701</v>
      </c>
    </row>
    <row r="93" spans="2:9" ht="13.2" x14ac:dyDescent="0.25">
      <c r="B93"/>
      <c r="C93"/>
      <c r="D93"/>
      <c r="E93"/>
      <c r="F93"/>
      <c r="G93"/>
      <c r="H93"/>
      <c r="I93"/>
    </row>
    <row r="94" spans="2:9" ht="13.2" x14ac:dyDescent="0.25">
      <c r="B94" s="117">
        <v>46</v>
      </c>
      <c r="C94" s="117">
        <v>23.604757432014701</v>
      </c>
      <c r="D94" s="117">
        <v>0.01</v>
      </c>
      <c r="E94" s="117">
        <v>1.7801451990681301</v>
      </c>
      <c r="F94" s="117">
        <v>5.1802656265997102</v>
      </c>
      <c r="G94" s="117">
        <v>69.240187121975794</v>
      </c>
      <c r="H94" s="117">
        <v>5.47860489545329</v>
      </c>
      <c r="I94" s="117">
        <v>50.967018273568897</v>
      </c>
    </row>
    <row r="95" spans="2:9" ht="13.2" x14ac:dyDescent="0.25">
      <c r="B95"/>
      <c r="C95"/>
      <c r="D95"/>
      <c r="E95"/>
      <c r="F95"/>
      <c r="G95"/>
      <c r="H95"/>
      <c r="I95"/>
    </row>
    <row r="96" spans="2:9" ht="13.2" x14ac:dyDescent="0.25">
      <c r="B96" s="117">
        <v>47</v>
      </c>
      <c r="C96" s="117">
        <v>25.5191684845955</v>
      </c>
      <c r="D96" s="117">
        <v>0.01</v>
      </c>
      <c r="E96" s="117">
        <v>2.17071748741211</v>
      </c>
      <c r="F96" s="117">
        <v>7.36457011776585</v>
      </c>
      <c r="G96" s="117">
        <v>81.849646168370398</v>
      </c>
      <c r="H96" s="117">
        <v>6.3379569149786397</v>
      </c>
      <c r="I96" s="117">
        <v>63.846649154540003</v>
      </c>
    </row>
    <row r="97" spans="2:9" ht="13.2" x14ac:dyDescent="0.25">
      <c r="B97"/>
      <c r="C97"/>
      <c r="D97"/>
      <c r="E97"/>
      <c r="F97"/>
      <c r="G97"/>
      <c r="H97"/>
      <c r="I97"/>
    </row>
    <row r="98" spans="2:9" ht="13.2" x14ac:dyDescent="0.25">
      <c r="B98" s="117">
        <v>48</v>
      </c>
      <c r="C98" s="117">
        <v>27.195701260720501</v>
      </c>
      <c r="D98" s="117">
        <v>0.01</v>
      </c>
      <c r="E98" s="117">
        <v>2.40128713653933</v>
      </c>
      <c r="F98" s="117">
        <v>9.3091873315072799</v>
      </c>
      <c r="G98" s="117">
        <v>44.127927841678698</v>
      </c>
      <c r="H98" s="117">
        <v>3.6260603320214</v>
      </c>
      <c r="I98" s="117">
        <v>26.387858852263399</v>
      </c>
    </row>
    <row r="99" spans="2:9" ht="13.2" x14ac:dyDescent="0.25">
      <c r="B99"/>
      <c r="C99"/>
      <c r="D99"/>
      <c r="E99"/>
      <c r="F99"/>
      <c r="G99"/>
      <c r="H99"/>
      <c r="I99"/>
    </row>
    <row r="100" spans="2:9" ht="13.2" x14ac:dyDescent="0.25">
      <c r="B100" s="117">
        <v>49</v>
      </c>
      <c r="C100" s="117">
        <v>22.675351173646899</v>
      </c>
      <c r="D100" s="117">
        <v>0.01</v>
      </c>
      <c r="E100" s="117">
        <v>1.74748121153923</v>
      </c>
      <c r="F100" s="117">
        <v>5.04852500654036</v>
      </c>
      <c r="G100" s="117">
        <v>52.920011397330903</v>
      </c>
      <c r="H100" s="117">
        <v>4.4639601322912403</v>
      </c>
      <c r="I100" s="117">
        <v>35.4401629048009</v>
      </c>
    </row>
    <row r="101" spans="2:9" ht="13.2" x14ac:dyDescent="0.25">
      <c r="B101"/>
      <c r="C101"/>
      <c r="D101"/>
      <c r="E101"/>
      <c r="F101"/>
      <c r="G101"/>
      <c r="H101"/>
      <c r="I101"/>
    </row>
    <row r="102" spans="2:9" ht="13.2" x14ac:dyDescent="0.25">
      <c r="B102" s="117">
        <v>50</v>
      </c>
      <c r="C102" s="117">
        <v>22.656984206168801</v>
      </c>
      <c r="D102" s="117">
        <v>0.01</v>
      </c>
      <c r="E102" s="117">
        <v>1.75187107247691</v>
      </c>
      <c r="F102" s="117">
        <v>5.2905002332502704</v>
      </c>
      <c r="G102" s="117">
        <v>41.542843603318701</v>
      </c>
      <c r="H102" s="117">
        <v>3.5581783556169002</v>
      </c>
      <c r="I102" s="117">
        <v>24.321142965747399</v>
      </c>
    </row>
    <row r="103" spans="2:9" ht="13.2" x14ac:dyDescent="0.25">
      <c r="B103"/>
      <c r="C103"/>
      <c r="D103"/>
      <c r="E103"/>
      <c r="F103"/>
      <c r="G103"/>
      <c r="H103"/>
      <c r="I103"/>
    </row>
    <row r="104" spans="2:9" ht="13.2" x14ac:dyDescent="0.25">
      <c r="B104" s="117">
        <v>51</v>
      </c>
      <c r="C104" s="117">
        <v>24.318881250196799</v>
      </c>
      <c r="D104" s="117">
        <v>0.01</v>
      </c>
      <c r="E104" s="117">
        <v>2.1028800702864099</v>
      </c>
      <c r="F104" s="117">
        <v>7.2090355811580498</v>
      </c>
      <c r="G104" s="117">
        <v>65.488130630985296</v>
      </c>
      <c r="H104" s="117">
        <v>5.2685553527647402</v>
      </c>
      <c r="I104" s="117">
        <v>48.5194162745629</v>
      </c>
    </row>
    <row r="105" spans="2:9" ht="13.2" x14ac:dyDescent="0.25">
      <c r="B105"/>
      <c r="C105"/>
      <c r="D105"/>
      <c r="E105"/>
      <c r="F105"/>
      <c r="G105"/>
      <c r="H105"/>
      <c r="I105"/>
    </row>
    <row r="106" spans="2:9" ht="13.2" x14ac:dyDescent="0.25">
      <c r="B106" s="117">
        <v>52</v>
      </c>
      <c r="C106" s="117">
        <v>23.870625588201701</v>
      </c>
      <c r="D106" s="117">
        <v>0.01</v>
      </c>
      <c r="E106" s="117">
        <v>2.0931870283618998</v>
      </c>
      <c r="F106" s="117">
        <v>7.00975129681248</v>
      </c>
      <c r="G106" s="117">
        <v>39.990308453959798</v>
      </c>
      <c r="H106" s="117">
        <v>3.4442909225340799</v>
      </c>
      <c r="I106" s="117">
        <v>23.266433685056601</v>
      </c>
    </row>
    <row r="107" spans="2:9" ht="13.2" x14ac:dyDescent="0.25">
      <c r="B107"/>
      <c r="C107"/>
      <c r="D107"/>
      <c r="E107"/>
      <c r="F107"/>
      <c r="G107"/>
      <c r="H107"/>
      <c r="I107"/>
    </row>
    <row r="108" spans="2:9" ht="13.2" x14ac:dyDescent="0.25">
      <c r="B108" s="117">
        <v>53</v>
      </c>
      <c r="C108" s="117">
        <v>24.641192713091399</v>
      </c>
      <c r="D108" s="117">
        <v>0.01</v>
      </c>
      <c r="E108" s="117">
        <v>2.2876952252080298</v>
      </c>
      <c r="F108" s="117">
        <v>8.0185715421553496</v>
      </c>
      <c r="G108" s="117">
        <v>36.9084641241258</v>
      </c>
      <c r="H108" s="117">
        <v>3.5280290880510798</v>
      </c>
      <c r="I108" s="117">
        <v>20.414848604509899</v>
      </c>
    </row>
    <row r="109" spans="2:9" ht="13.2" x14ac:dyDescent="0.25">
      <c r="B109"/>
      <c r="C109"/>
      <c r="D109"/>
      <c r="E109"/>
      <c r="F109"/>
      <c r="G109"/>
      <c r="H109"/>
      <c r="I109"/>
    </row>
    <row r="110" spans="2:9" ht="13.2" x14ac:dyDescent="0.25">
      <c r="B110" s="117">
        <v>54</v>
      </c>
      <c r="C110" s="117">
        <v>23.9850353733185</v>
      </c>
      <c r="D110" s="117">
        <v>0.01</v>
      </c>
      <c r="E110" s="117">
        <v>2.1798262019311201</v>
      </c>
      <c r="F110" s="117">
        <v>7.5839820907961899</v>
      </c>
      <c r="G110" s="117">
        <v>37.012720415669101</v>
      </c>
      <c r="H110" s="117">
        <v>3.2823731207078501</v>
      </c>
      <c r="I110" s="117">
        <v>20.7303422189527</v>
      </c>
    </row>
    <row r="111" spans="2:9" ht="13.2" x14ac:dyDescent="0.25">
      <c r="B111"/>
      <c r="C111"/>
      <c r="D111"/>
      <c r="E111"/>
      <c r="F111"/>
      <c r="G111"/>
      <c r="H111"/>
      <c r="I111"/>
    </row>
    <row r="112" spans="2:9" ht="13.2" x14ac:dyDescent="0.25">
      <c r="B112" s="117">
        <v>55</v>
      </c>
      <c r="C112" s="117">
        <v>21.164257295670001</v>
      </c>
      <c r="D112" s="117">
        <v>0.01</v>
      </c>
      <c r="E112" s="117">
        <v>1.74285656021487</v>
      </c>
      <c r="F112" s="117">
        <v>4.9786615064067199</v>
      </c>
      <c r="G112" s="117">
        <v>41.225442701770397</v>
      </c>
      <c r="H112" s="117">
        <v>3.7632408218998998</v>
      </c>
      <c r="I112" s="117">
        <v>25.1684825651107</v>
      </c>
    </row>
    <row r="113" spans="2:9" ht="13.2" x14ac:dyDescent="0.25">
      <c r="B113"/>
      <c r="C113"/>
      <c r="D113"/>
      <c r="E113"/>
      <c r="F113"/>
      <c r="G113"/>
      <c r="H113"/>
      <c r="I113"/>
    </row>
    <row r="114" spans="2:9" ht="13.2" x14ac:dyDescent="0.25">
      <c r="B114" s="117">
        <v>56</v>
      </c>
      <c r="C114" s="117">
        <v>23.429207494181899</v>
      </c>
      <c r="D114" s="117">
        <v>0.01</v>
      </c>
      <c r="E114" s="117">
        <v>2.10956912271438</v>
      </c>
      <c r="F114" s="117">
        <v>7.4752739783256201</v>
      </c>
      <c r="G114" s="117">
        <v>37.460376124228198</v>
      </c>
      <c r="H114" s="117">
        <v>3.2790463509098098</v>
      </c>
      <c r="I114" s="117">
        <v>21.638656370101401</v>
      </c>
    </row>
    <row r="115" spans="2:9" ht="13.2" x14ac:dyDescent="0.25">
      <c r="B115"/>
      <c r="C115"/>
      <c r="D115"/>
      <c r="E115"/>
      <c r="F115"/>
      <c r="G115"/>
      <c r="H115"/>
      <c r="I115"/>
    </row>
    <row r="116" spans="2:9" ht="13.2" x14ac:dyDescent="0.25">
      <c r="B116" s="117">
        <v>57</v>
      </c>
      <c r="C116" s="117">
        <v>20.6224762393582</v>
      </c>
      <c r="D116" s="117">
        <v>0.01</v>
      </c>
      <c r="E116" s="117">
        <v>1.7362956789232</v>
      </c>
      <c r="F116" s="117">
        <v>4.9063116927300703</v>
      </c>
      <c r="G116" s="117">
        <v>37.625600076490798</v>
      </c>
      <c r="H116" s="117">
        <v>3.4397903257800602</v>
      </c>
      <c r="I116" s="117">
        <v>22.045875856953199</v>
      </c>
    </row>
    <row r="117" spans="2:9" ht="13.2" x14ac:dyDescent="0.25">
      <c r="B117"/>
      <c r="C117"/>
      <c r="D117"/>
      <c r="E117"/>
      <c r="F117"/>
      <c r="G117"/>
      <c r="H117"/>
      <c r="I117"/>
    </row>
    <row r="118" spans="2:9" ht="13.2" x14ac:dyDescent="0.25">
      <c r="B118" s="117">
        <v>58</v>
      </c>
      <c r="C118" s="117">
        <v>19.866632246201998</v>
      </c>
      <c r="D118" s="117">
        <v>0.01</v>
      </c>
      <c r="E118" s="117">
        <v>1.65046688625889</v>
      </c>
      <c r="F118" s="117">
        <v>4.39497642363271</v>
      </c>
      <c r="G118" s="117">
        <v>35.0430408600837</v>
      </c>
      <c r="H118" s="117">
        <v>3.2168947650540201</v>
      </c>
      <c r="I118" s="117">
        <v>19.710224459248199</v>
      </c>
    </row>
    <row r="119" spans="2:9" ht="13.2" x14ac:dyDescent="0.25">
      <c r="B119"/>
      <c r="C119"/>
      <c r="D119"/>
      <c r="E119"/>
      <c r="F119"/>
      <c r="G119"/>
      <c r="H119"/>
      <c r="I119"/>
    </row>
    <row r="120" spans="2:9" ht="13.2" x14ac:dyDescent="0.25">
      <c r="B120" s="117">
        <v>59</v>
      </c>
      <c r="C120" s="117">
        <v>21.719269167992302</v>
      </c>
      <c r="D120" s="117">
        <v>0.01</v>
      </c>
      <c r="E120" s="117">
        <v>2.0002371284269498</v>
      </c>
      <c r="F120" s="117">
        <v>6.4922756648832696</v>
      </c>
      <c r="G120" s="117">
        <v>39.006285636655697</v>
      </c>
      <c r="H120" s="117">
        <v>3.7204803959015802</v>
      </c>
      <c r="I120" s="117">
        <v>23.913475282730499</v>
      </c>
    </row>
    <row r="121" spans="2:9" ht="13.2" x14ac:dyDescent="0.25">
      <c r="B121"/>
      <c r="C121"/>
      <c r="D121"/>
      <c r="E121"/>
      <c r="F121"/>
      <c r="G121"/>
      <c r="H121"/>
      <c r="I121"/>
    </row>
    <row r="122" spans="2:9" ht="13.2" x14ac:dyDescent="0.25">
      <c r="B122" s="117">
        <v>60</v>
      </c>
      <c r="C122" s="117">
        <v>22.089260962701601</v>
      </c>
      <c r="D122" s="117">
        <v>0.01</v>
      </c>
      <c r="E122" s="117">
        <v>2.0950677914004099</v>
      </c>
      <c r="F122" s="117">
        <v>7.0988344377086996</v>
      </c>
      <c r="G122" s="117">
        <v>35.243808254118797</v>
      </c>
      <c r="H122" s="117">
        <v>3.2362769957511599</v>
      </c>
      <c r="I122" s="117">
        <v>20.382373625232301</v>
      </c>
    </row>
    <row r="123" spans="2:9" ht="13.2" x14ac:dyDescent="0.25">
      <c r="B123"/>
      <c r="C123"/>
      <c r="D123"/>
      <c r="E123"/>
      <c r="F123"/>
      <c r="G123"/>
      <c r="H123"/>
      <c r="I123"/>
    </row>
    <row r="124" spans="2:9" ht="13.2" x14ac:dyDescent="0.25">
      <c r="B124" s="117">
        <v>61</v>
      </c>
      <c r="C124" s="117">
        <v>22.435470550291001</v>
      </c>
      <c r="D124" s="117">
        <v>0.01</v>
      </c>
      <c r="E124" s="117">
        <v>2.2279971780315502</v>
      </c>
      <c r="F124" s="117">
        <v>7.6725128658356203</v>
      </c>
      <c r="G124" s="117">
        <v>35.010277163597799</v>
      </c>
      <c r="H124" s="117">
        <v>3.5109780219293398</v>
      </c>
      <c r="I124" s="117">
        <v>20.371761506603601</v>
      </c>
    </row>
    <row r="125" spans="2:9" ht="13.2" x14ac:dyDescent="0.25">
      <c r="B125"/>
      <c r="C125"/>
      <c r="D125"/>
      <c r="E125"/>
      <c r="F125"/>
      <c r="G125"/>
      <c r="H125"/>
      <c r="I125"/>
    </row>
    <row r="126" spans="2:9" ht="13.2" x14ac:dyDescent="0.25">
      <c r="B126" s="117">
        <v>62</v>
      </c>
      <c r="C126" s="117">
        <v>20.168423098902501</v>
      </c>
      <c r="D126" s="117">
        <v>0.01</v>
      </c>
      <c r="E126" s="117">
        <v>1.8553111226327901</v>
      </c>
      <c r="F126" s="117">
        <v>5.62517976376318</v>
      </c>
      <c r="G126" s="117">
        <v>35.093507889778301</v>
      </c>
      <c r="H126" s="117">
        <v>3.2344749896757001</v>
      </c>
      <c r="I126" s="117">
        <v>20.673177319188198</v>
      </c>
    </row>
    <row r="127" spans="2:9" ht="13.2" x14ac:dyDescent="0.25">
      <c r="B127"/>
      <c r="C127"/>
      <c r="D127"/>
      <c r="E127"/>
      <c r="F127"/>
      <c r="G127"/>
      <c r="H127"/>
      <c r="I127"/>
    </row>
    <row r="128" spans="2:9" ht="13.2" x14ac:dyDescent="0.25">
      <c r="B128" s="117">
        <v>63</v>
      </c>
      <c r="C128" s="117">
        <v>19.778163417693101</v>
      </c>
      <c r="D128" s="117">
        <v>0.01</v>
      </c>
      <c r="E128" s="117">
        <v>1.8131670182751001</v>
      </c>
      <c r="F128" s="117">
        <v>5.4558300183665303</v>
      </c>
      <c r="G128" s="117">
        <v>42.1109521312098</v>
      </c>
      <c r="H128" s="117">
        <v>3.7898865053730599</v>
      </c>
      <c r="I128" s="117">
        <v>27.9159219495711</v>
      </c>
    </row>
    <row r="129" spans="2:9" ht="13.2" x14ac:dyDescent="0.25">
      <c r="B129"/>
      <c r="C129"/>
      <c r="D129"/>
      <c r="E129"/>
      <c r="F129"/>
      <c r="G129"/>
      <c r="H129"/>
      <c r="I129"/>
    </row>
    <row r="130" spans="2:9" ht="13.2" x14ac:dyDescent="0.25">
      <c r="B130" s="117">
        <v>64</v>
      </c>
      <c r="C130" s="117">
        <v>19.136636364844499</v>
      </c>
      <c r="D130" s="117">
        <v>0.01</v>
      </c>
      <c r="E130" s="117">
        <v>1.7589463168574899</v>
      </c>
      <c r="F130" s="117">
        <v>5.0404004127748498</v>
      </c>
      <c r="G130" s="117">
        <v>35.938203257899097</v>
      </c>
      <c r="H130" s="117">
        <v>3.3773730185724</v>
      </c>
      <c r="I130" s="117">
        <v>21.968094733453501</v>
      </c>
    </row>
    <row r="131" spans="2:9" ht="13.2" x14ac:dyDescent="0.25">
      <c r="B131"/>
      <c r="C131"/>
      <c r="D131"/>
      <c r="E131"/>
      <c r="F131"/>
      <c r="G131"/>
      <c r="H131"/>
      <c r="I131"/>
    </row>
    <row r="132" spans="2:9" ht="13.2" x14ac:dyDescent="0.25">
      <c r="B132" s="117">
        <v>65</v>
      </c>
      <c r="C132" s="117">
        <v>20.713088189401901</v>
      </c>
      <c r="D132" s="117">
        <v>0.01</v>
      </c>
      <c r="E132" s="117">
        <v>2.0702180574017102</v>
      </c>
      <c r="F132" s="117">
        <v>6.8425619102293398</v>
      </c>
      <c r="G132" s="117">
        <v>36.303008294874601</v>
      </c>
      <c r="H132" s="117">
        <v>3.7470842638323298</v>
      </c>
      <c r="I132" s="117">
        <v>22.558601317867101</v>
      </c>
    </row>
    <row r="133" spans="2:9" ht="13.2" x14ac:dyDescent="0.25">
      <c r="B133"/>
      <c r="C133"/>
      <c r="D133"/>
      <c r="E133"/>
      <c r="F133"/>
      <c r="G133"/>
      <c r="H133"/>
      <c r="I133"/>
    </row>
    <row r="134" spans="2:9" ht="13.2" x14ac:dyDescent="0.25">
      <c r="B134" s="117">
        <v>66</v>
      </c>
      <c r="C134" s="117">
        <v>20.928735640741099</v>
      </c>
      <c r="D134" s="117">
        <v>0.01</v>
      </c>
      <c r="E134" s="117">
        <v>2.1220552036839102</v>
      </c>
      <c r="F134" s="117">
        <v>7.2779030953684103</v>
      </c>
      <c r="G134" s="117">
        <v>51.417739006780799</v>
      </c>
      <c r="H134" s="117">
        <v>4.8491093343304001</v>
      </c>
      <c r="I134" s="117">
        <v>37.885152816772397</v>
      </c>
    </row>
    <row r="135" spans="2:9" ht="13.2" x14ac:dyDescent="0.25">
      <c r="B135"/>
      <c r="C135"/>
      <c r="D135"/>
      <c r="E135"/>
      <c r="F135"/>
      <c r="G135"/>
      <c r="H135"/>
      <c r="I135"/>
    </row>
    <row r="136" spans="2:9" ht="13.2" x14ac:dyDescent="0.25">
      <c r="B136" s="117">
        <v>67</v>
      </c>
      <c r="C136" s="117">
        <v>18.624397370122999</v>
      </c>
      <c r="D136" s="117">
        <v>0.01</v>
      </c>
      <c r="E136" s="117">
        <v>1.79608288311189</v>
      </c>
      <c r="F136" s="117">
        <v>5.1822419051201098</v>
      </c>
      <c r="G136" s="117">
        <v>33.406841647240398</v>
      </c>
      <c r="H136" s="117">
        <v>3.35142272518527</v>
      </c>
      <c r="I136" s="117">
        <v>20.0819474497149</v>
      </c>
    </row>
    <row r="137" spans="2:9" ht="13.2" x14ac:dyDescent="0.25">
      <c r="B137"/>
      <c r="C137"/>
      <c r="D137"/>
      <c r="E137"/>
      <c r="F137"/>
      <c r="G137"/>
      <c r="H137"/>
      <c r="I137"/>
    </row>
    <row r="138" spans="2:9" ht="13.2" x14ac:dyDescent="0.25">
      <c r="B138" s="117">
        <v>68</v>
      </c>
      <c r="C138" s="117">
        <v>17.535820145760798</v>
      </c>
      <c r="D138" s="117">
        <v>0.01</v>
      </c>
      <c r="E138" s="117">
        <v>1.6281161269833899</v>
      </c>
      <c r="F138" s="117">
        <v>4.3062134058244697</v>
      </c>
      <c r="G138" s="117">
        <v>43.664173741494402</v>
      </c>
      <c r="H138" s="117">
        <v>4.2883116968216397</v>
      </c>
      <c r="I138" s="117">
        <v>30.559282541275</v>
      </c>
    </row>
    <row r="139" spans="2:9" ht="13.2" x14ac:dyDescent="0.25">
      <c r="B139"/>
      <c r="C139"/>
      <c r="D139"/>
      <c r="E139"/>
      <c r="F139"/>
      <c r="G139"/>
      <c r="H139"/>
      <c r="I139"/>
    </row>
    <row r="140" spans="2:9" ht="13.2" x14ac:dyDescent="0.25">
      <c r="B140" s="117">
        <v>69</v>
      </c>
      <c r="C140" s="117">
        <v>21.4067947479986</v>
      </c>
      <c r="D140" s="117">
        <v>0.01</v>
      </c>
      <c r="E140" s="117">
        <v>2.26239293621432</v>
      </c>
      <c r="F140" s="117">
        <v>8.3970081613909802</v>
      </c>
      <c r="G140" s="117">
        <v>71.435819656618094</v>
      </c>
      <c r="H140" s="117">
        <v>6.1645995205448498</v>
      </c>
      <c r="I140" s="117">
        <v>58.5448710495425</v>
      </c>
    </row>
    <row r="141" spans="2:9" ht="13.2" x14ac:dyDescent="0.25">
      <c r="B141"/>
      <c r="C141"/>
      <c r="D141"/>
      <c r="E141"/>
      <c r="F141"/>
      <c r="G141"/>
      <c r="H141"/>
      <c r="I141"/>
    </row>
    <row r="142" spans="2:9" ht="13.2" x14ac:dyDescent="0.25">
      <c r="B142" s="117">
        <v>70</v>
      </c>
      <c r="C142" s="117">
        <v>20.131599041723401</v>
      </c>
      <c r="D142" s="117">
        <v>0.01</v>
      </c>
      <c r="E142" s="117">
        <v>2.1173082647785</v>
      </c>
      <c r="F142" s="117">
        <v>7.3249578399042896</v>
      </c>
      <c r="G142" s="117">
        <v>50.829337273874501</v>
      </c>
      <c r="H142" s="117">
        <v>4.1957791543775897</v>
      </c>
      <c r="I142" s="117">
        <v>38.128621562834702</v>
      </c>
    </row>
    <row r="143" spans="2:9" ht="13.2" x14ac:dyDescent="0.25">
      <c r="B143"/>
      <c r="C143"/>
      <c r="D143"/>
      <c r="E143"/>
      <c r="F143"/>
      <c r="G143"/>
      <c r="H143"/>
      <c r="I143"/>
    </row>
    <row r="144" spans="2:9" ht="13.2" x14ac:dyDescent="0.25">
      <c r="B144" s="117">
        <v>71</v>
      </c>
      <c r="C144" s="117">
        <v>18.741675284601001</v>
      </c>
      <c r="D144" s="117">
        <v>0.01</v>
      </c>
      <c r="E144" s="117">
        <v>1.96112615639163</v>
      </c>
      <c r="F144" s="117">
        <v>6.1243781005182498</v>
      </c>
      <c r="G144" s="117">
        <v>31.5624139847293</v>
      </c>
      <c r="H144" s="117">
        <v>3.4225482940673801</v>
      </c>
      <c r="I144" s="117">
        <v>19.054266529698499</v>
      </c>
    </row>
    <row r="145" spans="2:9" ht="13.2" x14ac:dyDescent="0.25">
      <c r="B145"/>
      <c r="C145"/>
      <c r="D145"/>
      <c r="E145"/>
      <c r="F145"/>
      <c r="G145"/>
      <c r="H145"/>
      <c r="I145"/>
    </row>
    <row r="146" spans="2:9" ht="13.2" x14ac:dyDescent="0.25">
      <c r="B146" s="117">
        <v>72</v>
      </c>
      <c r="C146" s="117">
        <v>18.487023553540599</v>
      </c>
      <c r="D146" s="117">
        <v>0.01</v>
      </c>
      <c r="E146" s="117">
        <v>1.94459834983271</v>
      </c>
      <c r="F146" s="117">
        <v>6.0661112762266498</v>
      </c>
      <c r="G146" s="117">
        <v>31.985748044906099</v>
      </c>
      <c r="H146" s="117">
        <v>3.4851276643814502</v>
      </c>
      <c r="I146" s="117">
        <v>19.677201424875499</v>
      </c>
    </row>
    <row r="147" spans="2:9" ht="13.2" x14ac:dyDescent="0.25">
      <c r="B147"/>
      <c r="C147"/>
      <c r="D147"/>
      <c r="E147"/>
      <c r="F147"/>
      <c r="G147"/>
      <c r="H147"/>
      <c r="I147"/>
    </row>
    <row r="148" spans="2:9" ht="13.2" x14ac:dyDescent="0.25">
      <c r="B148" s="117">
        <v>73</v>
      </c>
      <c r="C148" s="117">
        <v>17.537631850088701</v>
      </c>
      <c r="D148" s="117">
        <v>0.01</v>
      </c>
      <c r="E148" s="117">
        <v>1.8537902678212801</v>
      </c>
      <c r="F148" s="117">
        <v>5.3174952307055001</v>
      </c>
      <c r="G148" s="117">
        <v>34.012835225751303</v>
      </c>
      <c r="H148" s="117">
        <v>3.6801063168433399</v>
      </c>
      <c r="I148" s="117">
        <v>21.906051081995798</v>
      </c>
    </row>
    <row r="149" spans="2:9" ht="13.2" x14ac:dyDescent="0.25">
      <c r="B149"/>
      <c r="C149"/>
      <c r="D149"/>
      <c r="E149"/>
      <c r="F149"/>
      <c r="G149"/>
      <c r="H149"/>
      <c r="I149"/>
    </row>
    <row r="150" spans="2:9" ht="13.2" x14ac:dyDescent="0.25">
      <c r="B150" s="117">
        <v>74</v>
      </c>
      <c r="C150" s="117">
        <v>15.8776321411132</v>
      </c>
      <c r="D150" s="117">
        <v>0.01</v>
      </c>
      <c r="E150" s="117">
        <v>1.55498379468917</v>
      </c>
      <c r="F150" s="117">
        <v>3.85935822417659</v>
      </c>
      <c r="G150" s="117">
        <v>33.137912504134597</v>
      </c>
      <c r="H150" s="117">
        <v>3.2016199019647398</v>
      </c>
      <c r="I150" s="117">
        <v>21.2333242970128</v>
      </c>
    </row>
    <row r="151" spans="2:9" ht="13.2" x14ac:dyDescent="0.25">
      <c r="B151"/>
      <c r="C151"/>
      <c r="D151"/>
      <c r="E151"/>
      <c r="F151"/>
      <c r="G151"/>
      <c r="H151"/>
      <c r="I151"/>
    </row>
    <row r="152" spans="2:9" ht="13.2" x14ac:dyDescent="0.25">
      <c r="B152" s="117">
        <v>75</v>
      </c>
      <c r="C152" s="117">
        <v>17.833756662184101</v>
      </c>
      <c r="D152" s="117">
        <v>0.01</v>
      </c>
      <c r="E152" s="117">
        <v>2.0262772729319898</v>
      </c>
      <c r="F152" s="117">
        <v>6.0182245662135401</v>
      </c>
      <c r="G152" s="117">
        <v>41.927699119813902</v>
      </c>
      <c r="H152" s="117">
        <v>3.98841134963497</v>
      </c>
      <c r="I152" s="117">
        <v>30.225368807392702</v>
      </c>
    </row>
    <row r="153" spans="2:9" ht="13.2" x14ac:dyDescent="0.25">
      <c r="B153"/>
      <c r="C153"/>
      <c r="D153"/>
      <c r="E153"/>
      <c r="F153"/>
      <c r="G153"/>
      <c r="H153"/>
      <c r="I153"/>
    </row>
    <row r="154" spans="2:9" ht="13.2" x14ac:dyDescent="0.25">
      <c r="B154" s="117">
        <v>76</v>
      </c>
      <c r="C154" s="117">
        <v>17.363416840953199</v>
      </c>
      <c r="D154" s="117">
        <v>0.01</v>
      </c>
      <c r="E154" s="117">
        <v>1.9148418749532301</v>
      </c>
      <c r="F154" s="117">
        <v>5.7475485878605896</v>
      </c>
      <c r="G154" s="117">
        <v>41.6372165679931</v>
      </c>
      <c r="H154" s="117">
        <v>4.0554292125086597</v>
      </c>
      <c r="I154" s="117">
        <v>30.1314374246904</v>
      </c>
    </row>
    <row r="155" spans="2:9" ht="13.2" x14ac:dyDescent="0.25">
      <c r="B155"/>
      <c r="C155"/>
      <c r="D155"/>
      <c r="E155"/>
      <c r="F155"/>
      <c r="G155"/>
      <c r="H155"/>
      <c r="I155"/>
    </row>
    <row r="156" spans="2:9" ht="13.2" x14ac:dyDescent="0.25">
      <c r="B156" s="117">
        <v>77</v>
      </c>
      <c r="C156" s="117">
        <v>16.377699528971</v>
      </c>
      <c r="D156" s="117">
        <v>0.01</v>
      </c>
      <c r="E156" s="117">
        <v>1.7674661855543801</v>
      </c>
      <c r="F156" s="117">
        <v>4.9567633482717701</v>
      </c>
      <c r="G156" s="117">
        <v>33.590766906738203</v>
      </c>
      <c r="H156" s="117">
        <v>3.4463395764750802</v>
      </c>
      <c r="I156" s="117">
        <v>22.278190059046501</v>
      </c>
    </row>
    <row r="157" spans="2:9" ht="13.2" x14ac:dyDescent="0.25">
      <c r="B157"/>
      <c r="C157"/>
      <c r="D157"/>
      <c r="E157"/>
      <c r="F157"/>
      <c r="G157"/>
      <c r="H157"/>
      <c r="I157"/>
    </row>
    <row r="158" spans="2:9" ht="13.2" x14ac:dyDescent="0.25">
      <c r="B158" s="117">
        <v>78</v>
      </c>
      <c r="C158" s="117">
        <v>15.5439222704979</v>
      </c>
      <c r="D158" s="117">
        <v>0.01</v>
      </c>
      <c r="E158" s="117">
        <v>1.6334501735625699</v>
      </c>
      <c r="F158" s="117">
        <v>4.3142762184143004</v>
      </c>
      <c r="G158" s="117">
        <v>38.6064626016924</v>
      </c>
      <c r="H158" s="117">
        <v>4.0581235424164799</v>
      </c>
      <c r="I158" s="117">
        <v>27.4831464213709</v>
      </c>
    </row>
    <row r="159" spans="2:9" ht="13.2" x14ac:dyDescent="0.25">
      <c r="B159"/>
      <c r="C159"/>
      <c r="D159"/>
      <c r="E159"/>
      <c r="F159"/>
      <c r="G159"/>
      <c r="H159"/>
      <c r="I159"/>
    </row>
    <row r="160" spans="2:9" ht="13.2" x14ac:dyDescent="0.25">
      <c r="B160" s="117">
        <v>79</v>
      </c>
      <c r="C160" s="117">
        <v>15.8352028939031</v>
      </c>
      <c r="D160" s="117">
        <v>0.01</v>
      </c>
      <c r="E160" s="117">
        <v>1.7261460731106399</v>
      </c>
      <c r="F160" s="117">
        <v>4.7952370412888001</v>
      </c>
      <c r="G160" s="117">
        <v>38.807652934905001</v>
      </c>
      <c r="H160" s="117">
        <v>4.1385130228534797</v>
      </c>
      <c r="I160" s="117">
        <v>27.873313573098901</v>
      </c>
    </row>
    <row r="161" spans="2:9" ht="13.2" x14ac:dyDescent="0.25">
      <c r="B161"/>
      <c r="C161"/>
      <c r="D161"/>
      <c r="E161"/>
      <c r="F161"/>
      <c r="G161"/>
      <c r="H161"/>
      <c r="I161"/>
    </row>
    <row r="162" spans="2:9" ht="13.2" x14ac:dyDescent="0.25">
      <c r="B162" s="117">
        <v>80</v>
      </c>
      <c r="C162" s="117">
        <v>16.642390727996801</v>
      </c>
      <c r="D162" s="117">
        <v>0.01</v>
      </c>
      <c r="E162" s="117">
        <v>1.8919666601765499</v>
      </c>
      <c r="F162" s="117">
        <v>5.7881627659643797</v>
      </c>
      <c r="G162" s="117">
        <v>33.731039416405402</v>
      </c>
      <c r="H162" s="117">
        <v>3.7217662642079001</v>
      </c>
      <c r="I162" s="117">
        <v>22.9787762857252</v>
      </c>
    </row>
    <row r="163" spans="2:9" ht="13.2" x14ac:dyDescent="0.25">
      <c r="B163"/>
      <c r="C163"/>
      <c r="D163"/>
      <c r="E163"/>
      <c r="F163"/>
      <c r="G163"/>
      <c r="H163"/>
      <c r="I163"/>
    </row>
    <row r="164" spans="2:9" ht="13.2" x14ac:dyDescent="0.25">
      <c r="B164" s="117">
        <v>81</v>
      </c>
      <c r="C164" s="117">
        <v>14.6461207635941</v>
      </c>
      <c r="D164" s="117">
        <v>0.01</v>
      </c>
      <c r="E164" s="117">
        <v>1.54279771351045</v>
      </c>
      <c r="F164" s="117">
        <v>3.97286297428992</v>
      </c>
      <c r="G164" s="117">
        <v>41.403977670977099</v>
      </c>
      <c r="H164" s="117">
        <v>4.3097041268502503</v>
      </c>
      <c r="I164" s="117">
        <v>30.834146468870099</v>
      </c>
    </row>
    <row r="165" spans="2:9" ht="13.2" x14ac:dyDescent="0.25">
      <c r="B165"/>
      <c r="C165"/>
      <c r="D165"/>
      <c r="E165"/>
      <c r="F165"/>
      <c r="G165"/>
      <c r="H165"/>
      <c r="I165"/>
    </row>
    <row r="166" spans="2:9" ht="13.2" x14ac:dyDescent="0.25">
      <c r="B166" s="117">
        <v>82</v>
      </c>
      <c r="C166" s="117">
        <v>16.3837314574949</v>
      </c>
      <c r="D166" s="117">
        <v>0.01</v>
      </c>
      <c r="E166" s="117">
        <v>1.88012421900226</v>
      </c>
      <c r="F166" s="117">
        <v>5.8922243887378301</v>
      </c>
      <c r="G166" s="117">
        <v>52.007816683861499</v>
      </c>
      <c r="H166" s="117">
        <v>5.0281433443869297</v>
      </c>
      <c r="I166" s="117">
        <v>41.615723365737502</v>
      </c>
    </row>
    <row r="167" spans="2:9" ht="13.2" x14ac:dyDescent="0.25">
      <c r="B167"/>
      <c r="C167"/>
      <c r="D167"/>
      <c r="E167"/>
      <c r="F167"/>
      <c r="G167"/>
      <c r="H167"/>
      <c r="I167"/>
    </row>
    <row r="168" spans="2:9" ht="13.2" x14ac:dyDescent="0.25">
      <c r="B168" s="117">
        <v>83</v>
      </c>
      <c r="C168" s="117">
        <v>13.8744775249112</v>
      </c>
      <c r="D168" s="117">
        <v>0.01</v>
      </c>
      <c r="E168" s="117">
        <v>1.47510135750616</v>
      </c>
      <c r="F168" s="117">
        <v>3.5594689499947298</v>
      </c>
      <c r="G168" s="117">
        <v>31.179326088197701</v>
      </c>
      <c r="H168" s="117">
        <v>3.28670194072108</v>
      </c>
      <c r="I168" s="117">
        <v>20.9637900629351</v>
      </c>
    </row>
    <row r="169" spans="2:9" ht="13.2" x14ac:dyDescent="0.25">
      <c r="B169"/>
      <c r="C169"/>
      <c r="D169"/>
      <c r="E169"/>
      <c r="F169"/>
      <c r="G169"/>
      <c r="H169"/>
      <c r="I169"/>
    </row>
    <row r="170" spans="2:9" ht="13.2" x14ac:dyDescent="0.25">
      <c r="B170" s="117">
        <v>84</v>
      </c>
      <c r="C170" s="117">
        <v>17.2053911762852</v>
      </c>
      <c r="D170" s="117">
        <v>0.01</v>
      </c>
      <c r="E170" s="117">
        <v>2.0781007466777601</v>
      </c>
      <c r="F170" s="117">
        <v>7.0672390807059502</v>
      </c>
      <c r="G170" s="117">
        <v>33.1376671329621</v>
      </c>
      <c r="H170" s="117">
        <v>3.7972759739045099</v>
      </c>
      <c r="I170" s="117">
        <v>23.0958510368101</v>
      </c>
    </row>
    <row r="171" spans="2:9" ht="13.2" x14ac:dyDescent="0.25">
      <c r="B171"/>
      <c r="C171"/>
      <c r="D171"/>
      <c r="E171"/>
      <c r="F171"/>
      <c r="G171"/>
      <c r="H171"/>
      <c r="I171"/>
    </row>
    <row r="172" spans="2:9" ht="13.2" x14ac:dyDescent="0.25">
      <c r="B172" s="117">
        <v>85</v>
      </c>
      <c r="C172" s="117">
        <v>15.486387083607299</v>
      </c>
      <c r="D172" s="117">
        <v>0.01</v>
      </c>
      <c r="E172" s="117">
        <v>1.81592171999715</v>
      </c>
      <c r="F172" s="117">
        <v>5.5143534598811899</v>
      </c>
      <c r="G172" s="117">
        <v>37.779188955983798</v>
      </c>
      <c r="H172" s="117">
        <v>3.9492073981992601</v>
      </c>
      <c r="I172" s="117">
        <v>27.897378183180201</v>
      </c>
    </row>
    <row r="173" spans="2:9" ht="13.2" x14ac:dyDescent="0.25">
      <c r="B173"/>
      <c r="C173"/>
      <c r="D173"/>
      <c r="E173"/>
      <c r="F173"/>
      <c r="G173"/>
      <c r="H173"/>
      <c r="I173"/>
    </row>
    <row r="174" spans="2:9" ht="13.2" x14ac:dyDescent="0.25">
      <c r="B174" s="117">
        <v>86</v>
      </c>
      <c r="C174" s="117">
        <v>14.782118228173999</v>
      </c>
      <c r="D174" s="117">
        <v>0.01</v>
      </c>
      <c r="E174" s="117">
        <v>1.81247922105173</v>
      </c>
      <c r="F174" s="117">
        <v>4.9715086913877897</v>
      </c>
      <c r="G174" s="117">
        <v>29.778033225767</v>
      </c>
      <c r="H174" s="117">
        <v>3.3089069089581802</v>
      </c>
      <c r="I174" s="117">
        <v>20.058300264420001</v>
      </c>
    </row>
    <row r="175" spans="2:9" ht="13.2" x14ac:dyDescent="0.25">
      <c r="B175"/>
      <c r="C175"/>
      <c r="D175"/>
      <c r="E175"/>
      <c r="F175"/>
      <c r="G175"/>
      <c r="H175"/>
      <c r="I175"/>
    </row>
    <row r="176" spans="2:9" ht="13.2" x14ac:dyDescent="0.25">
      <c r="B176" s="117">
        <v>87</v>
      </c>
      <c r="C176" s="117">
        <v>14.8328415193865</v>
      </c>
      <c r="D176" s="117">
        <v>0.01</v>
      </c>
      <c r="E176" s="117">
        <v>1.8058063830098701</v>
      </c>
      <c r="F176" s="117">
        <v>5.1852657468088204</v>
      </c>
      <c r="G176" s="117">
        <v>32.333174674741599</v>
      </c>
      <c r="H176" s="117">
        <v>3.65757365380564</v>
      </c>
      <c r="I176" s="117">
        <v>22.7787716157974</v>
      </c>
    </row>
    <row r="177" spans="2:9" ht="13.2" x14ac:dyDescent="0.25">
      <c r="B177"/>
      <c r="C177"/>
      <c r="D177"/>
      <c r="E177"/>
      <c r="F177"/>
      <c r="G177"/>
      <c r="H177"/>
      <c r="I177"/>
    </row>
    <row r="178" spans="2:9" ht="13.2" x14ac:dyDescent="0.25">
      <c r="B178" s="117">
        <v>88</v>
      </c>
      <c r="C178" s="117">
        <v>17.728651800463201</v>
      </c>
      <c r="D178" s="117">
        <v>0.01</v>
      </c>
      <c r="E178" s="117">
        <v>2.2968190023975898</v>
      </c>
      <c r="F178" s="117">
        <v>8.2452780123679794</v>
      </c>
      <c r="G178" s="117">
        <v>36.204317400532297</v>
      </c>
      <c r="H178" s="117">
        <v>4.0873548138526097</v>
      </c>
      <c r="I178" s="117">
        <v>26.809782581944599</v>
      </c>
    </row>
    <row r="179" spans="2:9" ht="13.2" x14ac:dyDescent="0.25">
      <c r="B179"/>
      <c r="C179"/>
      <c r="D179"/>
      <c r="E179"/>
      <c r="F179"/>
      <c r="G179"/>
      <c r="H179"/>
      <c r="I179"/>
    </row>
    <row r="180" spans="2:9" ht="13.2" x14ac:dyDescent="0.25">
      <c r="B180" s="117">
        <v>89</v>
      </c>
      <c r="C180" s="117">
        <v>13.9220660425001</v>
      </c>
      <c r="D180" s="117">
        <v>0.01</v>
      </c>
      <c r="E180" s="117">
        <v>1.68366833271518</v>
      </c>
      <c r="F180" s="117">
        <v>4.5950387716293299</v>
      </c>
      <c r="G180" s="117">
        <v>32.257048453054097</v>
      </c>
      <c r="H180" s="117">
        <v>3.82264800225534</v>
      </c>
      <c r="I180" s="117">
        <v>23.0173853597333</v>
      </c>
    </row>
    <row r="181" spans="2:9" ht="13.2" x14ac:dyDescent="0.25">
      <c r="B181"/>
      <c r="C181"/>
      <c r="D181"/>
      <c r="E181"/>
      <c r="F181"/>
      <c r="G181"/>
      <c r="H181"/>
      <c r="I181"/>
    </row>
    <row r="182" spans="2:9" ht="13.2" x14ac:dyDescent="0.25">
      <c r="B182" s="117">
        <v>90</v>
      </c>
      <c r="C182" s="117">
        <v>13.7715026332486</v>
      </c>
      <c r="D182" s="117">
        <v>0.01</v>
      </c>
      <c r="E182" s="117">
        <v>1.67565659073091</v>
      </c>
      <c r="F182" s="117">
        <v>4.6012975861949297</v>
      </c>
      <c r="G182" s="117">
        <v>28.837671587544101</v>
      </c>
      <c r="H182" s="117">
        <v>3.3367129910376701</v>
      </c>
      <c r="I182" s="117">
        <v>19.756874392109498</v>
      </c>
    </row>
    <row r="183" spans="2:9" ht="13.2" x14ac:dyDescent="0.25">
      <c r="B183"/>
      <c r="C183"/>
      <c r="D183"/>
      <c r="E183"/>
      <c r="F183"/>
      <c r="G183"/>
      <c r="H183"/>
      <c r="I183"/>
    </row>
    <row r="184" spans="2:9" ht="13.2" x14ac:dyDescent="0.25">
      <c r="B184" s="117">
        <v>91</v>
      </c>
      <c r="C184" s="117">
        <v>14.3566075601885</v>
      </c>
      <c r="D184" s="117">
        <v>0.01</v>
      </c>
      <c r="E184" s="117">
        <v>1.759322793253</v>
      </c>
      <c r="F184" s="117">
        <v>5.3453212399636501</v>
      </c>
      <c r="G184" s="117">
        <v>51.718771134653402</v>
      </c>
      <c r="H184" s="117">
        <v>5.0759535566452998</v>
      </c>
      <c r="I184" s="117">
        <v>42.795147418975802</v>
      </c>
    </row>
    <row r="185" spans="2:9" ht="13.2" x14ac:dyDescent="0.25">
      <c r="B185"/>
      <c r="C185"/>
      <c r="D185"/>
      <c r="E185"/>
      <c r="F185"/>
      <c r="G185"/>
      <c r="H185"/>
      <c r="I185"/>
    </row>
    <row r="186" spans="2:9" ht="13.2" x14ac:dyDescent="0.25">
      <c r="B186" s="117">
        <v>92</v>
      </c>
      <c r="C186" s="117">
        <v>14.5129406221451</v>
      </c>
      <c r="D186" s="117">
        <v>0.01</v>
      </c>
      <c r="E186" s="117">
        <v>1.85958046297873</v>
      </c>
      <c r="F186" s="117">
        <v>5.6498804361589396</v>
      </c>
      <c r="G186" s="117">
        <v>71.353197774579399</v>
      </c>
      <c r="H186" s="117">
        <v>6.2914217556676499</v>
      </c>
      <c r="I186" s="117">
        <v>62.567204852258001</v>
      </c>
    </row>
    <row r="187" spans="2:9" ht="13.2" x14ac:dyDescent="0.25">
      <c r="B187"/>
      <c r="C187"/>
      <c r="D187"/>
      <c r="E187"/>
      <c r="F187"/>
      <c r="G187"/>
      <c r="H187"/>
      <c r="I187"/>
    </row>
    <row r="188" spans="2:9" ht="13.2" x14ac:dyDescent="0.25">
      <c r="B188" s="117">
        <v>93</v>
      </c>
      <c r="C188" s="117">
        <v>16.525917376241299</v>
      </c>
      <c r="D188" s="117">
        <v>0.01</v>
      </c>
      <c r="E188" s="117">
        <v>2.1737122478023601</v>
      </c>
      <c r="F188" s="117">
        <v>7.7959956968984203</v>
      </c>
      <c r="G188" s="117">
        <v>41.653681355137898</v>
      </c>
      <c r="H188" s="117">
        <v>4.5441111057035304</v>
      </c>
      <c r="I188" s="117">
        <v>32.992534283668697</v>
      </c>
    </row>
    <row r="189" spans="2:9" ht="13.2" x14ac:dyDescent="0.25">
      <c r="B189"/>
      <c r="C189"/>
      <c r="D189"/>
      <c r="E189"/>
      <c r="F189"/>
      <c r="G189"/>
      <c r="H189"/>
      <c r="I189"/>
    </row>
    <row r="190" spans="2:9" ht="13.2" x14ac:dyDescent="0.25">
      <c r="B190" s="117">
        <v>94</v>
      </c>
      <c r="C190" s="117">
        <v>13.7774228126771</v>
      </c>
      <c r="D190" s="117">
        <v>0.01</v>
      </c>
      <c r="E190" s="117">
        <v>1.7857359686205401</v>
      </c>
      <c r="F190" s="117">
        <v>5.1715022171697296</v>
      </c>
      <c r="G190" s="117">
        <v>32.480602756623298</v>
      </c>
      <c r="H190" s="117">
        <v>3.8232078013881501</v>
      </c>
      <c r="I190" s="117">
        <v>23.947510227080301</v>
      </c>
    </row>
    <row r="191" spans="2:9" ht="13.2" x14ac:dyDescent="0.25">
      <c r="B191"/>
      <c r="C191"/>
      <c r="D191"/>
      <c r="E191"/>
      <c r="F191"/>
      <c r="G191"/>
      <c r="H191"/>
      <c r="I191"/>
    </row>
    <row r="192" spans="2:9" ht="13.2" x14ac:dyDescent="0.25">
      <c r="B192" s="117">
        <v>95</v>
      </c>
      <c r="C192" s="117">
        <v>13.104642129713399</v>
      </c>
      <c r="D192" s="117">
        <v>0.01</v>
      </c>
      <c r="E192" s="117">
        <v>1.6515772304227201</v>
      </c>
      <c r="F192" s="117">
        <v>4.6287727452093499</v>
      </c>
      <c r="G192" s="117">
        <v>33.931981055967199</v>
      </c>
      <c r="H192" s="117">
        <v>4.12718188378118</v>
      </c>
      <c r="I192" s="117">
        <v>25.529635152509101</v>
      </c>
    </row>
    <row r="193" spans="2:9" ht="13.2" x14ac:dyDescent="0.25">
      <c r="B193"/>
      <c r="C193"/>
      <c r="D193"/>
      <c r="E193"/>
      <c r="F193"/>
      <c r="G193"/>
      <c r="H193"/>
      <c r="I193"/>
    </row>
    <row r="194" spans="2:9" ht="13.2" x14ac:dyDescent="0.25">
      <c r="B194" s="117">
        <v>96</v>
      </c>
      <c r="C194" s="117">
        <v>13.004381579737499</v>
      </c>
      <c r="D194" s="117">
        <v>0.01</v>
      </c>
      <c r="E194" s="117">
        <v>1.7229488741966901</v>
      </c>
      <c r="F194" s="117">
        <v>4.6546395478709996</v>
      </c>
      <c r="G194" s="117">
        <v>30.4816022073068</v>
      </c>
      <c r="H194" s="117">
        <v>3.7762425638014201</v>
      </c>
      <c r="I194" s="117">
        <v>22.1988606299123</v>
      </c>
    </row>
    <row r="195" spans="2:9" ht="13.2" x14ac:dyDescent="0.25">
      <c r="B195"/>
      <c r="C195"/>
      <c r="D195"/>
      <c r="E195"/>
      <c r="F195"/>
      <c r="G195"/>
      <c r="H195"/>
      <c r="I195"/>
    </row>
    <row r="196" spans="2:9" ht="13.2" x14ac:dyDescent="0.25">
      <c r="B196" s="117">
        <v>97</v>
      </c>
      <c r="C196" s="117">
        <v>13.717849039262299</v>
      </c>
      <c r="D196" s="117">
        <v>0.01</v>
      </c>
      <c r="E196" s="117">
        <v>1.89898530321736</v>
      </c>
      <c r="F196" s="117">
        <v>5.48740281981806</v>
      </c>
      <c r="G196" s="117">
        <v>27.7715393189461</v>
      </c>
      <c r="H196" s="117">
        <v>3.3634740921758799</v>
      </c>
      <c r="I196" s="117">
        <v>19.604127145582599</v>
      </c>
    </row>
    <row r="197" spans="2:9" ht="13.2" x14ac:dyDescent="0.25">
      <c r="B197"/>
      <c r="C197"/>
      <c r="D197"/>
      <c r="E197"/>
      <c r="F197"/>
      <c r="G197"/>
      <c r="H197"/>
      <c r="I197"/>
    </row>
    <row r="198" spans="2:9" ht="13.2" x14ac:dyDescent="0.25">
      <c r="B198" s="117">
        <v>98</v>
      </c>
      <c r="C198" s="117">
        <v>13.4019418531848</v>
      </c>
      <c r="D198" s="117">
        <v>0.01</v>
      </c>
      <c r="E198" s="117">
        <v>1.81586567624922</v>
      </c>
      <c r="F198" s="117">
        <v>5.2825678240868301</v>
      </c>
      <c r="G198" s="117">
        <v>26.865813347601101</v>
      </c>
      <c r="H198" s="117">
        <v>3.3580183367575298</v>
      </c>
      <c r="I198" s="117">
        <v>18.810197030344298</v>
      </c>
    </row>
    <row r="199" spans="2:9" ht="13.2" x14ac:dyDescent="0.25">
      <c r="B199"/>
      <c r="C199"/>
      <c r="D199"/>
      <c r="E199"/>
      <c r="F199"/>
      <c r="G199"/>
      <c r="H199"/>
      <c r="I199"/>
    </row>
    <row r="200" spans="2:9" ht="13.2" x14ac:dyDescent="0.25">
      <c r="B200" s="117">
        <v>99</v>
      </c>
      <c r="C200" s="117">
        <v>13.744746761937201</v>
      </c>
      <c r="D200" s="117">
        <v>0.01</v>
      </c>
      <c r="E200" s="117">
        <v>1.8779384705328099</v>
      </c>
      <c r="F200" s="117">
        <v>5.7420087629748897</v>
      </c>
      <c r="G200" s="117">
        <v>28.890420483004601</v>
      </c>
      <c r="H200" s="117">
        <v>3.4997600124728199</v>
      </c>
      <c r="I200" s="117">
        <v>20.955809808546402</v>
      </c>
    </row>
    <row r="201" spans="2:9" ht="13.2" x14ac:dyDescent="0.25">
      <c r="B201"/>
      <c r="C201"/>
      <c r="D201"/>
      <c r="E201"/>
      <c r="F201"/>
      <c r="G201"/>
      <c r="H201"/>
      <c r="I201"/>
    </row>
    <row r="202" spans="2:9" ht="13.2" x14ac:dyDescent="0.25">
      <c r="B202" s="117">
        <v>100</v>
      </c>
      <c r="C202" s="117">
        <v>13.5797201125852</v>
      </c>
      <c r="D202" s="117">
        <v>0.01</v>
      </c>
      <c r="E202" s="117">
        <v>1.8878669392678</v>
      </c>
      <c r="F202" s="117">
        <v>5.6853347363010496</v>
      </c>
      <c r="G202" s="117">
        <v>27.166992556664201</v>
      </c>
      <c r="H202" s="117">
        <v>3.4307317656855401</v>
      </c>
      <c r="I202" s="117">
        <v>19.322089533652001</v>
      </c>
    </row>
    <row r="203" spans="2:9" ht="13.2" x14ac:dyDescent="0.25">
      <c r="B203"/>
      <c r="C203"/>
      <c r="D203"/>
      <c r="E203"/>
      <c r="F203"/>
      <c r="G203"/>
      <c r="H203"/>
      <c r="I203"/>
    </row>
    <row r="204" spans="2:9" ht="13.2" x14ac:dyDescent="0.25">
      <c r="B204" s="117">
        <v>101</v>
      </c>
      <c r="C204" s="117">
        <v>12.997806810563601</v>
      </c>
      <c r="D204" s="117">
        <v>0.01</v>
      </c>
      <c r="E204" s="117">
        <v>1.81984063694554</v>
      </c>
      <c r="F204" s="117">
        <v>5.1938875144527801</v>
      </c>
      <c r="G204" s="117">
        <v>23.9207504026351</v>
      </c>
      <c r="H204" s="117">
        <v>3.0184178429265098</v>
      </c>
      <c r="I204" s="117">
        <v>16.172223767926599</v>
      </c>
    </row>
    <row r="205" spans="2:9" ht="13.2" x14ac:dyDescent="0.25">
      <c r="B205"/>
      <c r="C205"/>
      <c r="D205"/>
      <c r="E205"/>
      <c r="F205"/>
      <c r="G205"/>
      <c r="H205"/>
      <c r="I205"/>
    </row>
    <row r="206" spans="2:9" ht="13.2" x14ac:dyDescent="0.25">
      <c r="B206" s="117">
        <v>102</v>
      </c>
      <c r="C206" s="117">
        <v>11.1986485142861</v>
      </c>
      <c r="D206" s="117">
        <v>0.01</v>
      </c>
      <c r="E206" s="117">
        <v>1.46580260799777</v>
      </c>
      <c r="F206" s="117">
        <v>3.4932633292290398</v>
      </c>
      <c r="G206" s="117">
        <v>23.149380407025699</v>
      </c>
      <c r="H206" s="117">
        <v>3.0782913546408301</v>
      </c>
      <c r="I206" s="117">
        <v>15.496473896887901</v>
      </c>
    </row>
    <row r="207" spans="2:9" ht="13.2" x14ac:dyDescent="0.25">
      <c r="B207"/>
      <c r="C207"/>
      <c r="D207"/>
      <c r="E207"/>
      <c r="F207"/>
      <c r="G207"/>
      <c r="H207"/>
      <c r="I207"/>
    </row>
    <row r="208" spans="2:9" ht="13.2" x14ac:dyDescent="0.25">
      <c r="B208" s="117">
        <v>103</v>
      </c>
      <c r="C208" s="117">
        <v>11.729042222422899</v>
      </c>
      <c r="D208" s="117">
        <v>0.01</v>
      </c>
      <c r="E208" s="117">
        <v>1.5998271569128899</v>
      </c>
      <c r="F208" s="117">
        <v>4.1194160599862304</v>
      </c>
      <c r="G208" s="117">
        <v>39.6312839446529</v>
      </c>
      <c r="H208" s="117">
        <v>4.5076509483398901</v>
      </c>
      <c r="I208" s="117">
        <v>32.0814313196366</v>
      </c>
    </row>
    <row r="209" spans="2:9" ht="13.2" x14ac:dyDescent="0.25">
      <c r="B209"/>
      <c r="C209"/>
      <c r="D209"/>
      <c r="E209"/>
      <c r="F209"/>
      <c r="G209"/>
      <c r="H209"/>
      <c r="I209"/>
    </row>
    <row r="210" spans="2:9" ht="13.2" x14ac:dyDescent="0.25">
      <c r="B210" s="117">
        <v>104</v>
      </c>
      <c r="C210" s="117">
        <v>12.450180684366501</v>
      </c>
      <c r="D210" s="117">
        <v>0.01</v>
      </c>
      <c r="E210" s="117">
        <v>1.7755318341716599</v>
      </c>
      <c r="F210" s="117">
        <v>4.9511407498390403</v>
      </c>
      <c r="G210" s="117">
        <v>48.064926578152502</v>
      </c>
      <c r="H210" s="117">
        <v>4.9121603254349004</v>
      </c>
      <c r="I210" s="117">
        <v>40.632088463152598</v>
      </c>
    </row>
    <row r="211" spans="2:9" ht="13.2" x14ac:dyDescent="0.25">
      <c r="B211"/>
      <c r="C211"/>
      <c r="D211"/>
      <c r="E211"/>
      <c r="F211"/>
      <c r="G211"/>
      <c r="H211"/>
      <c r="I211"/>
    </row>
    <row r="212" spans="2:9" ht="13.2" x14ac:dyDescent="0.25">
      <c r="B212" s="117">
        <v>105</v>
      </c>
      <c r="C212" s="117">
        <v>13.483888487662</v>
      </c>
      <c r="D212" s="117">
        <v>0.01</v>
      </c>
      <c r="E212" s="117">
        <v>2.0178853696392398</v>
      </c>
      <c r="F212" s="117">
        <v>6.0996398618144303</v>
      </c>
      <c r="G212" s="117">
        <v>32.854018918929498</v>
      </c>
      <c r="H212" s="117">
        <v>3.91892753877947</v>
      </c>
      <c r="I212" s="117">
        <v>25.529879323897799</v>
      </c>
    </row>
    <row r="213" spans="2:9" ht="13.2" x14ac:dyDescent="0.25">
      <c r="B213"/>
      <c r="C213"/>
      <c r="D213"/>
      <c r="E213"/>
      <c r="F213"/>
      <c r="G213"/>
      <c r="H213"/>
      <c r="I213"/>
    </row>
    <row r="214" spans="2:9" ht="13.2" x14ac:dyDescent="0.25">
      <c r="B214" s="117">
        <v>106</v>
      </c>
      <c r="C214" s="117">
        <v>12.372868184120399</v>
      </c>
      <c r="D214" s="117">
        <v>0.01</v>
      </c>
      <c r="E214" s="117">
        <v>1.73533417524829</v>
      </c>
      <c r="F214" s="117">
        <v>5.07033406534502</v>
      </c>
      <c r="G214" s="117">
        <v>27.879636641471599</v>
      </c>
      <c r="H214" s="117">
        <v>3.53255311135322</v>
      </c>
      <c r="I214" s="117">
        <v>20.604416339628099</v>
      </c>
    </row>
    <row r="215" spans="2:9" ht="13.2" x14ac:dyDescent="0.25">
      <c r="B215"/>
      <c r="C215"/>
      <c r="D215"/>
      <c r="E215"/>
      <c r="F215"/>
      <c r="G215"/>
      <c r="H215"/>
      <c r="I215"/>
    </row>
    <row r="216" spans="2:9" ht="13.2" x14ac:dyDescent="0.25">
      <c r="B216" s="117">
        <v>107</v>
      </c>
      <c r="C216" s="117">
        <v>11.861692966953401</v>
      </c>
      <c r="D216" s="117">
        <v>0.01</v>
      </c>
      <c r="E216" s="117">
        <v>1.6919008416514201</v>
      </c>
      <c r="F216" s="117">
        <v>4.6209473456105803</v>
      </c>
      <c r="G216" s="117">
        <v>24.090989574309301</v>
      </c>
      <c r="H216" s="117">
        <v>3.1879294303155699</v>
      </c>
      <c r="I216" s="117">
        <v>16.902876946233899</v>
      </c>
    </row>
    <row r="217" spans="2:9" ht="13.2" x14ac:dyDescent="0.25">
      <c r="B217"/>
      <c r="C217"/>
      <c r="D217"/>
      <c r="E217"/>
      <c r="F217"/>
      <c r="G217"/>
      <c r="H217"/>
      <c r="I217"/>
    </row>
    <row r="218" spans="2:9" ht="13.2" x14ac:dyDescent="0.25">
      <c r="B218" s="117">
        <v>108</v>
      </c>
      <c r="C218" s="117">
        <v>11.6927736497694</v>
      </c>
      <c r="D218" s="117">
        <v>0.01</v>
      </c>
      <c r="E218" s="117">
        <v>1.6892529129981899</v>
      </c>
      <c r="F218" s="117">
        <v>4.5411044551480204</v>
      </c>
      <c r="G218" s="117">
        <v>24.2598791430073</v>
      </c>
      <c r="H218" s="117">
        <v>3.1368918111247401</v>
      </c>
      <c r="I218" s="117">
        <v>17.156087475438198</v>
      </c>
    </row>
    <row r="219" spans="2:9" ht="13.2" x14ac:dyDescent="0.25">
      <c r="B219"/>
      <c r="C219"/>
      <c r="D219"/>
      <c r="E219"/>
      <c r="F219"/>
      <c r="G219"/>
      <c r="H219"/>
      <c r="I219"/>
    </row>
    <row r="220" spans="2:9" ht="13.2" x14ac:dyDescent="0.25">
      <c r="B220" s="117">
        <v>109</v>
      </c>
      <c r="C220" s="117">
        <v>11.3512514329725</v>
      </c>
      <c r="D220" s="117">
        <v>0.01</v>
      </c>
      <c r="E220" s="117">
        <v>1.66019657542628</v>
      </c>
      <c r="F220" s="117">
        <v>4.2925275679557497</v>
      </c>
      <c r="G220" s="117">
        <v>28.954009025327601</v>
      </c>
      <c r="H220" s="117">
        <v>3.3499982280115899</v>
      </c>
      <c r="I220" s="117">
        <v>21.9580736160278</v>
      </c>
    </row>
    <row r="221" spans="2:9" ht="13.2" x14ac:dyDescent="0.25">
      <c r="B221"/>
      <c r="C221"/>
      <c r="D221"/>
      <c r="E221"/>
      <c r="F221"/>
      <c r="G221"/>
      <c r="H221"/>
      <c r="I221"/>
    </row>
    <row r="222" spans="2:9" ht="13.2" x14ac:dyDescent="0.25">
      <c r="B222" s="117">
        <v>110</v>
      </c>
      <c r="C222" s="117">
        <v>11.9903461087134</v>
      </c>
      <c r="D222" s="117">
        <v>0.01</v>
      </c>
      <c r="E222" s="117">
        <v>1.7946695454659001</v>
      </c>
      <c r="F222" s="117">
        <v>5.0431823269013396</v>
      </c>
      <c r="G222" s="117">
        <v>41.563818623942701</v>
      </c>
      <c r="H222" s="117">
        <v>4.4982514073771798</v>
      </c>
      <c r="I222" s="117">
        <v>34.678483047792902</v>
      </c>
    </row>
    <row r="223" spans="2:9" ht="13.2" x14ac:dyDescent="0.25">
      <c r="B223"/>
      <c r="C223"/>
      <c r="D223"/>
      <c r="E223"/>
      <c r="F223"/>
      <c r="G223"/>
      <c r="H223"/>
      <c r="I223"/>
    </row>
    <row r="224" spans="2:9" ht="13.2" x14ac:dyDescent="0.25">
      <c r="B224" s="117">
        <v>111</v>
      </c>
      <c r="C224" s="117">
        <v>12.600404062578701</v>
      </c>
      <c r="D224" s="117">
        <v>0.01</v>
      </c>
      <c r="E224" s="117">
        <v>1.8821179328426201</v>
      </c>
      <c r="F224" s="117">
        <v>5.7618784558388496</v>
      </c>
      <c r="G224" s="117">
        <v>26.835326779273199</v>
      </c>
      <c r="H224" s="117">
        <v>3.33436266068489</v>
      </c>
      <c r="I224" s="117">
        <v>20.0531202131702</v>
      </c>
    </row>
    <row r="225" spans="2:9" ht="13.2" x14ac:dyDescent="0.25">
      <c r="B225"/>
      <c r="C225"/>
      <c r="D225"/>
      <c r="E225"/>
      <c r="F225"/>
      <c r="G225"/>
      <c r="H225"/>
      <c r="I225"/>
    </row>
    <row r="226" spans="2:9" ht="13.2" x14ac:dyDescent="0.25">
      <c r="B226" s="117">
        <v>112</v>
      </c>
      <c r="C226" s="117">
        <v>11.6693865714534</v>
      </c>
      <c r="D226" s="117">
        <v>0.01</v>
      </c>
      <c r="E226" s="117">
        <v>1.7639091264817</v>
      </c>
      <c r="F226" s="117">
        <v>4.9279086743631604</v>
      </c>
      <c r="G226" s="117">
        <v>26.700372019121701</v>
      </c>
      <c r="H226" s="117">
        <v>3.4270469911636798</v>
      </c>
      <c r="I226" s="117">
        <v>20.010500569497299</v>
      </c>
    </row>
    <row r="227" spans="2:9" ht="13.2" x14ac:dyDescent="0.25">
      <c r="B227"/>
      <c r="C227"/>
      <c r="D227"/>
      <c r="E227"/>
      <c r="F227"/>
      <c r="G227"/>
      <c r="H227"/>
      <c r="I227"/>
    </row>
    <row r="228" spans="2:9" ht="13.2" x14ac:dyDescent="0.25">
      <c r="B228" s="117">
        <v>113</v>
      </c>
      <c r="C228" s="117">
        <v>11.9080741790033</v>
      </c>
      <c r="D228" s="117">
        <v>0.01</v>
      </c>
      <c r="E228" s="117">
        <v>1.74511896794842</v>
      </c>
      <c r="F228" s="117">
        <v>5.2608301985648298</v>
      </c>
      <c r="G228" s="117">
        <v>28.732653279458301</v>
      </c>
      <c r="H228" s="117">
        <v>3.4885883331298801</v>
      </c>
      <c r="I228" s="117">
        <v>22.141375757032801</v>
      </c>
    </row>
    <row r="229" spans="2:9" ht="13.2" x14ac:dyDescent="0.25">
      <c r="B229"/>
      <c r="C229"/>
      <c r="D229"/>
      <c r="E229"/>
      <c r="F229"/>
      <c r="G229"/>
      <c r="H229"/>
      <c r="I229"/>
    </row>
    <row r="230" spans="2:9" ht="13.2" x14ac:dyDescent="0.25">
      <c r="B230" s="117">
        <v>114</v>
      </c>
      <c r="C230" s="117">
        <v>11.107494308102501</v>
      </c>
      <c r="D230" s="117">
        <v>0.01</v>
      </c>
      <c r="E230" s="117">
        <v>1.70305953102727</v>
      </c>
      <c r="F230" s="117">
        <v>4.5589122829898701</v>
      </c>
      <c r="G230" s="117">
        <v>25.409361070202198</v>
      </c>
      <c r="H230" s="117">
        <v>3.2014275058623198</v>
      </c>
      <c r="I230" s="117">
        <v>18.917339663351701</v>
      </c>
    </row>
    <row r="231" spans="2:9" ht="13.2" x14ac:dyDescent="0.25">
      <c r="B231"/>
      <c r="C231"/>
      <c r="D231"/>
      <c r="E231"/>
      <c r="F231"/>
      <c r="G231"/>
      <c r="H231"/>
      <c r="I231"/>
    </row>
    <row r="232" spans="2:9" ht="13.2" x14ac:dyDescent="0.25">
      <c r="B232" s="117">
        <v>115</v>
      </c>
      <c r="C232" s="117">
        <v>10.3926348993855</v>
      </c>
      <c r="D232" s="117">
        <v>0.01</v>
      </c>
      <c r="E232" s="117">
        <v>1.5367217294631399</v>
      </c>
      <c r="F232" s="117">
        <v>3.9456302908159002</v>
      </c>
      <c r="G232" s="117">
        <v>25.720919147614499</v>
      </c>
      <c r="H232" s="117">
        <v>3.19669423564787</v>
      </c>
      <c r="I232" s="117">
        <v>19.3321509822722</v>
      </c>
    </row>
    <row r="233" spans="2:9" ht="13.2" x14ac:dyDescent="0.25">
      <c r="B233"/>
      <c r="C233"/>
      <c r="D233"/>
      <c r="E233"/>
      <c r="F233"/>
      <c r="G233"/>
      <c r="H233"/>
      <c r="I233"/>
    </row>
    <row r="234" spans="2:9" ht="13.2" x14ac:dyDescent="0.25">
      <c r="B234" s="117">
        <v>116</v>
      </c>
      <c r="C234" s="117">
        <v>11.0675628569818</v>
      </c>
      <c r="D234" s="117">
        <v>0.01</v>
      </c>
      <c r="E234" s="117">
        <v>1.7291809224313299</v>
      </c>
      <c r="F234" s="117">
        <v>4.7208662071535601</v>
      </c>
      <c r="G234" s="117">
        <v>23.101483991069099</v>
      </c>
      <c r="H234" s="117">
        <v>3.1786326439149901</v>
      </c>
      <c r="I234" s="117">
        <v>16.806547103389601</v>
      </c>
    </row>
    <row r="235" spans="2:9" ht="13.2" x14ac:dyDescent="0.25">
      <c r="B235"/>
      <c r="C235"/>
      <c r="D235"/>
      <c r="E235"/>
      <c r="F235"/>
      <c r="G235"/>
      <c r="H235"/>
      <c r="I235"/>
    </row>
    <row r="236" spans="2:9" ht="13.2" x14ac:dyDescent="0.25">
      <c r="B236" s="117">
        <v>117</v>
      </c>
      <c r="C236" s="117">
        <v>10.119687126528801</v>
      </c>
      <c r="D236" s="117">
        <v>0.01</v>
      </c>
      <c r="E236" s="117">
        <v>1.5645283479844301</v>
      </c>
      <c r="F236" s="117">
        <v>3.8645489908033799</v>
      </c>
      <c r="G236" s="117">
        <v>26.592815583751999</v>
      </c>
      <c r="H236" s="117">
        <v>3.27354989513274</v>
      </c>
      <c r="I236" s="117">
        <v>20.3897964723648</v>
      </c>
    </row>
    <row r="237" spans="2:9" ht="13.2" x14ac:dyDescent="0.25">
      <c r="B237"/>
      <c r="C237"/>
      <c r="D237"/>
      <c r="E237"/>
      <c r="F237"/>
      <c r="G237"/>
      <c r="H237"/>
      <c r="I237"/>
    </row>
    <row r="238" spans="2:9" ht="13.2" x14ac:dyDescent="0.25">
      <c r="B238" s="117">
        <v>118</v>
      </c>
      <c r="C238" s="117">
        <v>11.983213778465</v>
      </c>
      <c r="D238" s="117">
        <v>0.01</v>
      </c>
      <c r="E238" s="117">
        <v>1.9334539790307299</v>
      </c>
      <c r="F238" s="117">
        <v>5.82116625962718</v>
      </c>
      <c r="G238" s="117">
        <v>52.345757853600198</v>
      </c>
      <c r="H238" s="117">
        <v>5.37683994923868</v>
      </c>
      <c r="I238" s="117">
        <v>46.236941045330397</v>
      </c>
    </row>
    <row r="239" spans="2:9" ht="13.2" x14ac:dyDescent="0.25">
      <c r="B239"/>
      <c r="C239"/>
      <c r="D239"/>
      <c r="E239"/>
      <c r="F239"/>
      <c r="G239"/>
      <c r="H239"/>
      <c r="I239"/>
    </row>
    <row r="240" spans="2:9" ht="13.2" x14ac:dyDescent="0.25">
      <c r="B240" s="117">
        <v>119</v>
      </c>
      <c r="C240" s="117">
        <v>10.1210546647348</v>
      </c>
      <c r="D240" s="117">
        <v>0.01</v>
      </c>
      <c r="E240" s="117">
        <v>1.5983866953080701</v>
      </c>
      <c r="F240" s="117">
        <v>4.0471496274394303</v>
      </c>
      <c r="G240" s="117">
        <v>36.862865417234303</v>
      </c>
      <c r="H240" s="117">
        <v>4.06170043253129</v>
      </c>
      <c r="I240" s="117">
        <v>30.832232229171201</v>
      </c>
    </row>
    <row r="241" spans="2:9" ht="13.2" x14ac:dyDescent="0.25">
      <c r="B241"/>
      <c r="C241"/>
      <c r="D241"/>
      <c r="E241"/>
      <c r="F241"/>
      <c r="G241"/>
      <c r="H241"/>
      <c r="I241"/>
    </row>
    <row r="242" spans="2:9" ht="13.2" x14ac:dyDescent="0.25">
      <c r="B242" s="117">
        <v>120</v>
      </c>
      <c r="C242" s="117">
        <v>9.6142083214175305</v>
      </c>
      <c r="D242" s="117">
        <v>0.01</v>
      </c>
      <c r="E242" s="117">
        <v>1.5075682959248899</v>
      </c>
      <c r="F242" s="117">
        <v>3.6196658534388302</v>
      </c>
      <c r="G242" s="117">
        <v>25.424078172253001</v>
      </c>
      <c r="H242" s="117">
        <v>3.6277862825701299</v>
      </c>
      <c r="I242" s="117">
        <v>19.475772119337499</v>
      </c>
    </row>
    <row r="243" spans="2:9" ht="13.2" x14ac:dyDescent="0.25">
      <c r="B243"/>
      <c r="C243"/>
      <c r="D243"/>
      <c r="E243"/>
      <c r="F243"/>
      <c r="G243"/>
      <c r="H243"/>
      <c r="I243"/>
    </row>
    <row r="244" spans="2:9" ht="13.2" x14ac:dyDescent="0.25">
      <c r="B244" s="117">
        <v>121</v>
      </c>
      <c r="C244" s="117">
        <v>10.6015451954257</v>
      </c>
      <c r="D244" s="117">
        <v>0.01</v>
      </c>
      <c r="E244" s="117">
        <v>1.6879333488402799</v>
      </c>
      <c r="F244" s="117">
        <v>4.6875569820403999</v>
      </c>
      <c r="G244" s="117">
        <v>23.291416845013998</v>
      </c>
      <c r="H244" s="117">
        <v>3.2349698466639301</v>
      </c>
      <c r="I244" s="117">
        <v>17.423691780336402</v>
      </c>
    </row>
    <row r="245" spans="2:9" ht="13.2" x14ac:dyDescent="0.25">
      <c r="B245"/>
      <c r="C245"/>
      <c r="D245"/>
      <c r="E245"/>
      <c r="F245"/>
      <c r="G245"/>
      <c r="H245"/>
      <c r="I245"/>
    </row>
    <row r="246" spans="2:9" ht="13.2" x14ac:dyDescent="0.25">
      <c r="B246" s="117">
        <v>122</v>
      </c>
      <c r="C246" s="117">
        <v>10.023205426431399</v>
      </c>
      <c r="D246" s="117">
        <v>0.01</v>
      </c>
      <c r="E246" s="117">
        <v>1.6497327127764301</v>
      </c>
      <c r="F246" s="117">
        <v>4.1934135248584097</v>
      </c>
      <c r="G246" s="117">
        <v>30.197046064561398</v>
      </c>
      <c r="H246" s="117">
        <v>3.7497056107367199</v>
      </c>
      <c r="I246" s="117">
        <v>24.416771069649698</v>
      </c>
    </row>
    <row r="247" spans="2:9" ht="13.2" x14ac:dyDescent="0.25">
      <c r="B247"/>
      <c r="C247"/>
      <c r="D247"/>
      <c r="E247"/>
      <c r="F247"/>
      <c r="G247"/>
      <c r="H247"/>
      <c r="I247"/>
    </row>
    <row r="248" spans="2:9" ht="13.2" x14ac:dyDescent="0.25">
      <c r="B248" s="117">
        <v>123</v>
      </c>
      <c r="C248" s="117">
        <v>10.589792051622901</v>
      </c>
      <c r="D248" s="117">
        <v>0.01</v>
      </c>
      <c r="E248" s="117">
        <v>1.7967051979034101</v>
      </c>
      <c r="F248" s="117">
        <v>4.8433017634576299</v>
      </c>
      <c r="G248" s="117">
        <v>32.229976038778901</v>
      </c>
      <c r="H248" s="117">
        <v>3.8968313663236498</v>
      </c>
      <c r="I248" s="117">
        <v>26.527529378091099</v>
      </c>
    </row>
    <row r="249" spans="2:9" ht="13.2" x14ac:dyDescent="0.25">
      <c r="B249"/>
      <c r="C249"/>
      <c r="D249"/>
      <c r="E249"/>
      <c r="F249"/>
      <c r="G249"/>
      <c r="H249"/>
      <c r="I249"/>
    </row>
    <row r="250" spans="2:9" ht="13.2" x14ac:dyDescent="0.25">
      <c r="B250" s="117">
        <v>124</v>
      </c>
      <c r="C250" s="117">
        <v>9.4118850692625902</v>
      </c>
      <c r="D250" s="117">
        <v>0.01</v>
      </c>
      <c r="E250" s="117">
        <v>1.53941911843515</v>
      </c>
      <c r="F250" s="117">
        <v>3.7472221947485398</v>
      </c>
      <c r="G250" s="117">
        <v>45.375787704221601</v>
      </c>
      <c r="H250" s="117">
        <v>4.7220516474016199</v>
      </c>
      <c r="I250" s="117">
        <v>39.760566311497797</v>
      </c>
    </row>
    <row r="251" spans="2:9" ht="13.2" x14ac:dyDescent="0.25">
      <c r="B251"/>
      <c r="C251"/>
      <c r="D251"/>
      <c r="E251"/>
      <c r="F251"/>
      <c r="G251"/>
      <c r="H251"/>
      <c r="I251"/>
    </row>
    <row r="252" spans="2:9" ht="13.2" x14ac:dyDescent="0.25">
      <c r="B252" s="117">
        <v>125</v>
      </c>
      <c r="C252" s="117">
        <v>9.1103245519822593</v>
      </c>
      <c r="D252" s="117">
        <v>0.01</v>
      </c>
      <c r="E252" s="117">
        <v>1.5186121829094399</v>
      </c>
      <c r="F252" s="117">
        <v>3.5317739805867499</v>
      </c>
      <c r="G252" s="117">
        <v>56.007242048940299</v>
      </c>
      <c r="H252" s="117">
        <v>5.49732411292291</v>
      </c>
      <c r="I252" s="117">
        <v>50.4760235932565</v>
      </c>
    </row>
    <row r="253" spans="2:9" ht="13.2" x14ac:dyDescent="0.25">
      <c r="B253"/>
      <c r="C253"/>
      <c r="D253"/>
      <c r="E253"/>
      <c r="F253"/>
      <c r="G253"/>
      <c r="H253"/>
      <c r="I253"/>
    </row>
    <row r="254" spans="2:9" ht="13.2" x14ac:dyDescent="0.25">
      <c r="B254" s="117">
        <v>126</v>
      </c>
      <c r="C254" s="117">
        <v>11.443042832036101</v>
      </c>
      <c r="D254" s="117">
        <v>0.01</v>
      </c>
      <c r="E254" s="117">
        <v>1.91036272721905</v>
      </c>
      <c r="F254" s="117">
        <v>5.9470251317947103</v>
      </c>
      <c r="G254" s="117">
        <v>44.850875208454703</v>
      </c>
      <c r="H254" s="117">
        <v>4.7932236425338202</v>
      </c>
      <c r="I254" s="117">
        <v>39.400575017736799</v>
      </c>
    </row>
    <row r="255" spans="2:9" ht="13.2" x14ac:dyDescent="0.25">
      <c r="B255"/>
      <c r="C255"/>
      <c r="D255"/>
      <c r="E255"/>
      <c r="F255"/>
      <c r="G255"/>
      <c r="H255"/>
      <c r="I255"/>
    </row>
    <row r="256" spans="2:9" ht="13.2" x14ac:dyDescent="0.25">
      <c r="B256" s="117">
        <v>127</v>
      </c>
      <c r="C256" s="117">
        <v>10.297701597213701</v>
      </c>
      <c r="D256" s="117">
        <v>0.01</v>
      </c>
      <c r="E256" s="117">
        <v>1.7291140114107399</v>
      </c>
      <c r="F256" s="117">
        <v>4.8802001514742397</v>
      </c>
      <c r="G256" s="117">
        <v>40.222452440569398</v>
      </c>
      <c r="H256" s="117">
        <v>4.45484665132338</v>
      </c>
      <c r="I256" s="117">
        <v>34.846195513202296</v>
      </c>
    </row>
    <row r="257" spans="2:9" ht="13.2" x14ac:dyDescent="0.25">
      <c r="B257"/>
      <c r="C257"/>
      <c r="D257"/>
      <c r="E257"/>
      <c r="F257"/>
      <c r="G257"/>
      <c r="H257"/>
      <c r="I257"/>
    </row>
    <row r="258" spans="2:9" ht="13.2" x14ac:dyDescent="0.25">
      <c r="B258" s="117">
        <v>128</v>
      </c>
      <c r="C258" s="117">
        <v>8.0155349546863093</v>
      </c>
      <c r="D258" s="117">
        <v>0.01</v>
      </c>
      <c r="E258" s="117">
        <v>1.2901041363516099</v>
      </c>
      <c r="F258" s="117">
        <v>2.6645383623338499</v>
      </c>
      <c r="G258" s="117">
        <v>24.5388945917929</v>
      </c>
      <c r="H258" s="117">
        <v>3.14134375510677</v>
      </c>
      <c r="I258" s="117">
        <v>19.2225378405663</v>
      </c>
    </row>
    <row r="259" spans="2:9" ht="13.2" x14ac:dyDescent="0.25">
      <c r="B259"/>
      <c r="C259"/>
      <c r="D259"/>
      <c r="E259"/>
      <c r="F259"/>
      <c r="G259"/>
      <c r="H259"/>
      <c r="I259"/>
    </row>
    <row r="260" spans="2:9" ht="13.2" x14ac:dyDescent="0.25">
      <c r="B260" s="117">
        <v>129</v>
      </c>
      <c r="C260" s="117">
        <v>9.7083085506193108</v>
      </c>
      <c r="D260" s="117">
        <v>0.01</v>
      </c>
      <c r="E260" s="117">
        <v>1.68528981554892</v>
      </c>
      <c r="F260" s="117">
        <v>4.4213020263179601</v>
      </c>
      <c r="G260" s="117">
        <v>25.989133465674598</v>
      </c>
      <c r="H260" s="117">
        <v>3.5560727273264199</v>
      </c>
      <c r="I260" s="117">
        <v>20.740960828719601</v>
      </c>
    </row>
    <row r="261" spans="2:9" ht="13.2" x14ac:dyDescent="0.25">
      <c r="B261"/>
      <c r="C261"/>
      <c r="D261"/>
      <c r="E261"/>
      <c r="F261"/>
      <c r="G261"/>
      <c r="H261"/>
      <c r="I261"/>
    </row>
    <row r="262" spans="2:9" ht="13.2" x14ac:dyDescent="0.25">
      <c r="B262" s="117">
        <v>130</v>
      </c>
      <c r="C262" s="117">
        <v>9.1007848708860308</v>
      </c>
      <c r="D262" s="117">
        <v>0.01</v>
      </c>
      <c r="E262" s="117">
        <v>1.58561140491116</v>
      </c>
      <c r="F262" s="117">
        <v>3.8840113109157901</v>
      </c>
      <c r="G262" s="117">
        <v>27.769670424922801</v>
      </c>
      <c r="H262" s="117">
        <v>3.5116108156019599</v>
      </c>
      <c r="I262" s="117">
        <v>22.594639532027699</v>
      </c>
    </row>
    <row r="263" spans="2:9" ht="13.2" x14ac:dyDescent="0.25">
      <c r="B263"/>
      <c r="C263"/>
      <c r="D263"/>
      <c r="E263"/>
      <c r="F263"/>
      <c r="G263"/>
      <c r="H263"/>
      <c r="I263"/>
    </row>
    <row r="264" spans="2:9" ht="13.2" x14ac:dyDescent="0.25">
      <c r="B264" s="117">
        <v>131</v>
      </c>
      <c r="C264" s="117">
        <v>8.9403977855559305</v>
      </c>
      <c r="D264" s="117">
        <v>0.01</v>
      </c>
      <c r="E264" s="117">
        <v>1.5401004322113501</v>
      </c>
      <c r="F264" s="117">
        <v>3.7999913019518599</v>
      </c>
      <c r="G264" s="117">
        <v>28.328823950982802</v>
      </c>
      <c r="H264" s="117">
        <v>3.61979856798725</v>
      </c>
      <c r="I264" s="117">
        <v>23.2320461273193</v>
      </c>
    </row>
    <row r="265" spans="2:9" ht="13.2" x14ac:dyDescent="0.25">
      <c r="B265"/>
      <c r="C265"/>
      <c r="D265"/>
      <c r="E265"/>
      <c r="F265"/>
      <c r="G265"/>
      <c r="H265"/>
      <c r="I265"/>
    </row>
    <row r="266" spans="2:9" ht="13.2" x14ac:dyDescent="0.25">
      <c r="B266" s="117">
        <v>132</v>
      </c>
      <c r="C266" s="117">
        <v>9.7113140552274597</v>
      </c>
      <c r="D266" s="117">
        <v>0.01</v>
      </c>
      <c r="E266" s="117">
        <v>1.72905791382635</v>
      </c>
      <c r="F266" s="117">
        <v>4.6431520985018802</v>
      </c>
      <c r="G266" s="117">
        <v>46.555014702581502</v>
      </c>
      <c r="H266" s="117">
        <v>4.9892934868412597</v>
      </c>
      <c r="I266" s="117">
        <v>41.522527640865697</v>
      </c>
    </row>
    <row r="267" spans="2:9" ht="13.2" x14ac:dyDescent="0.25">
      <c r="B267"/>
      <c r="C267"/>
      <c r="D267"/>
      <c r="E267"/>
      <c r="F267"/>
      <c r="G267"/>
      <c r="H267"/>
      <c r="I267"/>
    </row>
    <row r="268" spans="2:9" ht="13.2" x14ac:dyDescent="0.25">
      <c r="B268" s="117">
        <v>133</v>
      </c>
      <c r="C268" s="117">
        <v>9.02314074577823</v>
      </c>
      <c r="D268" s="117">
        <v>0.01</v>
      </c>
      <c r="E268" s="117">
        <v>1.57783216814841</v>
      </c>
      <c r="F268" s="117">
        <v>4.0164733163772004</v>
      </c>
      <c r="G268" s="117">
        <v>27.6598343080089</v>
      </c>
      <c r="H268" s="117">
        <v>3.6107562049742601</v>
      </c>
      <c r="I268" s="117">
        <v>22.686697406153499</v>
      </c>
    </row>
    <row r="269" spans="2:9" ht="13.2" x14ac:dyDescent="0.25">
      <c r="B269"/>
      <c r="C269"/>
      <c r="D269"/>
      <c r="E269"/>
      <c r="F269"/>
      <c r="G269"/>
      <c r="H269"/>
      <c r="I269"/>
    </row>
    <row r="270" spans="2:9" ht="13.2" x14ac:dyDescent="0.25">
      <c r="B270" s="117">
        <v>134</v>
      </c>
      <c r="C270" s="117">
        <v>8.2496232448085607</v>
      </c>
      <c r="D270" s="117">
        <v>0.01</v>
      </c>
      <c r="E270" s="117">
        <v>1.44034440863517</v>
      </c>
      <c r="F270" s="117">
        <v>3.2994448254185298</v>
      </c>
      <c r="G270" s="117">
        <v>27.3523932426206</v>
      </c>
      <c r="H270" s="117">
        <v>3.74685810458275</v>
      </c>
      <c r="I270" s="117">
        <v>22.4328442235146</v>
      </c>
    </row>
    <row r="271" spans="2:9" ht="13.2" x14ac:dyDescent="0.25">
      <c r="B271"/>
      <c r="C271"/>
      <c r="D271"/>
      <c r="E271"/>
      <c r="F271"/>
      <c r="G271"/>
      <c r="H271"/>
      <c r="I271"/>
    </row>
    <row r="272" spans="2:9" ht="13.2" x14ac:dyDescent="0.25">
      <c r="B272" s="117">
        <v>135</v>
      </c>
      <c r="C272" s="117">
        <v>8.8173175088820894</v>
      </c>
      <c r="D272" s="117">
        <v>0.01</v>
      </c>
      <c r="E272" s="117">
        <v>1.59488478014546</v>
      </c>
      <c r="F272" s="117">
        <v>3.9252073341800302</v>
      </c>
      <c r="G272" s="117">
        <v>22.613410272905899</v>
      </c>
      <c r="H272" s="117">
        <v>3.2860208942044098</v>
      </c>
      <c r="I272" s="117">
        <v>17.7590155447683</v>
      </c>
    </row>
    <row r="273" spans="2:9" ht="13.2" x14ac:dyDescent="0.25">
      <c r="B273"/>
      <c r="C273"/>
      <c r="D273"/>
      <c r="E273"/>
      <c r="F273"/>
      <c r="G273"/>
      <c r="H273"/>
      <c r="I273"/>
    </row>
    <row r="274" spans="2:9" ht="13.2" x14ac:dyDescent="0.25">
      <c r="B274" s="117">
        <v>136</v>
      </c>
      <c r="C274" s="117">
        <v>9.1147284507751394</v>
      </c>
      <c r="D274" s="117">
        <v>0.01</v>
      </c>
      <c r="E274" s="117">
        <v>1.6280950461664501</v>
      </c>
      <c r="F274" s="117">
        <v>4.2902375498125602</v>
      </c>
      <c r="G274" s="117">
        <v>42.8701908665318</v>
      </c>
      <c r="H274" s="117">
        <v>4.6606583249184297</v>
      </c>
      <c r="I274" s="117">
        <v>38.084360291880898</v>
      </c>
    </row>
    <row r="275" spans="2:9" ht="13.2" x14ac:dyDescent="0.25">
      <c r="B275"/>
      <c r="C275"/>
      <c r="D275"/>
      <c r="E275"/>
      <c r="F275"/>
      <c r="G275"/>
      <c r="H275"/>
      <c r="I275"/>
    </row>
    <row r="276" spans="2:9" ht="13.2" x14ac:dyDescent="0.25">
      <c r="B276" s="117">
        <v>137</v>
      </c>
      <c r="C276" s="117">
        <v>9.4410202426295093</v>
      </c>
      <c r="D276" s="117">
        <v>0.01</v>
      </c>
      <c r="E276" s="117">
        <v>1.64400906139804</v>
      </c>
      <c r="F276" s="117">
        <v>4.68312966439031</v>
      </c>
      <c r="G276" s="117">
        <v>27.216199813350499</v>
      </c>
      <c r="H276" s="117">
        <v>3.40098184154879</v>
      </c>
      <c r="I276" s="117">
        <v>22.494544183054199</v>
      </c>
    </row>
    <row r="277" spans="2:9" ht="13.2" x14ac:dyDescent="0.25">
      <c r="B277"/>
      <c r="C277"/>
      <c r="D277"/>
      <c r="E277"/>
      <c r="F277"/>
      <c r="G277"/>
      <c r="H277"/>
      <c r="I277"/>
    </row>
    <row r="278" spans="2:9" ht="13.2" x14ac:dyDescent="0.25">
      <c r="B278" s="117">
        <v>138</v>
      </c>
      <c r="C278" s="117">
        <v>8.9523645985510996</v>
      </c>
      <c r="D278" s="117">
        <v>0.01</v>
      </c>
      <c r="E278" s="117">
        <v>1.60177402919338</v>
      </c>
      <c r="F278" s="117">
        <v>4.2587944307634897</v>
      </c>
      <c r="G278" s="117">
        <v>26.324795938307201</v>
      </c>
      <c r="H278" s="117">
        <v>3.4876941480944201</v>
      </c>
      <c r="I278" s="117">
        <v>21.666387465692299</v>
      </c>
    </row>
    <row r="279" spans="2:9" ht="13.2" x14ac:dyDescent="0.25">
      <c r="B279"/>
      <c r="C279"/>
      <c r="D279"/>
      <c r="E279"/>
      <c r="F279"/>
      <c r="G279"/>
      <c r="H279"/>
      <c r="I279"/>
    </row>
    <row r="280" spans="2:9" ht="13.2" x14ac:dyDescent="0.25">
      <c r="B280" s="117">
        <v>139</v>
      </c>
      <c r="C280" s="117">
        <v>8.3102753393111595</v>
      </c>
      <c r="D280" s="117">
        <v>0.01</v>
      </c>
      <c r="E280" s="117">
        <v>1.5138649728990301</v>
      </c>
      <c r="F280" s="117">
        <v>3.68090913757201</v>
      </c>
      <c r="G280" s="117">
        <v>26.3552967194587</v>
      </c>
      <c r="H280" s="117">
        <v>3.60404106878465</v>
      </c>
      <c r="I280" s="117">
        <v>21.764176091840099</v>
      </c>
    </row>
    <row r="281" spans="2:9" ht="13.2" x14ac:dyDescent="0.25">
      <c r="B281"/>
      <c r="C281"/>
      <c r="D281"/>
      <c r="E281"/>
      <c r="F281"/>
      <c r="G281"/>
      <c r="H281"/>
      <c r="I281"/>
    </row>
    <row r="282" spans="2:9" ht="13.2" x14ac:dyDescent="0.25">
      <c r="B282" s="117">
        <v>140</v>
      </c>
      <c r="C282" s="117">
        <v>8.8351214085855698</v>
      </c>
      <c r="D282" s="117">
        <v>0.01</v>
      </c>
      <c r="E282" s="117">
        <v>1.62546186485598</v>
      </c>
      <c r="F282" s="117">
        <v>4.27122016875974</v>
      </c>
      <c r="G282" s="117">
        <v>28.006899003059601</v>
      </c>
      <c r="H282" s="117">
        <v>3.7697206774065499</v>
      </c>
      <c r="I282" s="117">
        <v>23.475370899323401</v>
      </c>
    </row>
    <row r="283" spans="2:9" ht="13.2" x14ac:dyDescent="0.25">
      <c r="B283"/>
      <c r="C283"/>
      <c r="D283"/>
      <c r="E283"/>
      <c r="F283"/>
      <c r="G283"/>
      <c r="H283"/>
      <c r="I283"/>
    </row>
    <row r="284" spans="2:9" ht="13.2" x14ac:dyDescent="0.25">
      <c r="B284" s="117">
        <v>141</v>
      </c>
      <c r="C284" s="117">
        <v>8.9277041112222904</v>
      </c>
      <c r="D284" s="117">
        <v>0.01</v>
      </c>
      <c r="E284" s="117">
        <v>1.65106916235339</v>
      </c>
      <c r="F284" s="117">
        <v>4.4175804526575098</v>
      </c>
      <c r="G284" s="117">
        <v>22.555808897941301</v>
      </c>
      <c r="H284" s="117">
        <v>3.1716335511976599</v>
      </c>
      <c r="I284" s="117">
        <v>18.0724463924284</v>
      </c>
    </row>
    <row r="285" spans="2:9" ht="13.2" x14ac:dyDescent="0.25">
      <c r="B285"/>
      <c r="C285"/>
      <c r="D285"/>
      <c r="E285"/>
      <c r="F285"/>
      <c r="G285"/>
      <c r="H285"/>
      <c r="I285"/>
    </row>
    <row r="286" spans="2:9" ht="13.2" x14ac:dyDescent="0.25">
      <c r="B286" s="117">
        <v>142</v>
      </c>
      <c r="C286" s="117">
        <v>7.6534162413689399</v>
      </c>
      <c r="D286" s="117">
        <v>0.01</v>
      </c>
      <c r="E286" s="117">
        <v>1.4002001035598</v>
      </c>
      <c r="F286" s="117">
        <v>3.1933361964841001</v>
      </c>
      <c r="G286" s="117">
        <v>27.194944074076901</v>
      </c>
      <c r="H286" s="117">
        <v>3.6074901550046801</v>
      </c>
      <c r="I286" s="117">
        <v>22.767607658140101</v>
      </c>
    </row>
    <row r="287" spans="2:9" ht="13.2" x14ac:dyDescent="0.25">
      <c r="B287"/>
      <c r="C287"/>
      <c r="D287"/>
      <c r="E287"/>
      <c r="F287"/>
      <c r="G287"/>
      <c r="H287"/>
      <c r="I287"/>
    </row>
    <row r="288" spans="2:9" ht="13.2" x14ac:dyDescent="0.25">
      <c r="B288" s="117">
        <v>143</v>
      </c>
      <c r="C288" s="117">
        <v>9.1916456530170993</v>
      </c>
      <c r="D288" s="117">
        <v>0.01</v>
      </c>
      <c r="E288" s="117">
        <v>1.71906529703447</v>
      </c>
      <c r="F288" s="117">
        <v>4.7859725202283503</v>
      </c>
      <c r="G288" s="117">
        <v>23.535206702447699</v>
      </c>
      <c r="H288" s="117">
        <v>3.5325641401352401</v>
      </c>
      <c r="I288" s="117">
        <v>19.157168572948802</v>
      </c>
    </row>
    <row r="289" spans="2:9" ht="13.2" x14ac:dyDescent="0.25">
      <c r="B289"/>
      <c r="C289"/>
      <c r="D289"/>
      <c r="E289"/>
      <c r="F289"/>
      <c r="G289"/>
      <c r="H289"/>
      <c r="I289"/>
    </row>
    <row r="290" spans="2:9" ht="13.2" x14ac:dyDescent="0.25">
      <c r="B290" s="117">
        <v>144</v>
      </c>
      <c r="C290" s="117">
        <v>8.8204231723662296</v>
      </c>
      <c r="D290" s="117">
        <v>0.01</v>
      </c>
      <c r="E290" s="117">
        <v>1.6803768978964799</v>
      </c>
      <c r="F290" s="117">
        <v>4.4585252981031998</v>
      </c>
      <c r="G290" s="117">
        <v>26.8892651219521</v>
      </c>
      <c r="H290" s="117">
        <v>3.7158450157411602</v>
      </c>
      <c r="I290" s="117">
        <v>22.548363285679901</v>
      </c>
    </row>
    <row r="291" spans="2:9" ht="13.2" x14ac:dyDescent="0.25">
      <c r="B291"/>
      <c r="C291"/>
      <c r="D291"/>
      <c r="E291"/>
      <c r="F291"/>
      <c r="G291"/>
      <c r="H291"/>
      <c r="I291"/>
    </row>
    <row r="292" spans="2:9" ht="13.2" x14ac:dyDescent="0.25">
      <c r="B292" s="117">
        <v>145</v>
      </c>
      <c r="C292" s="117">
        <v>7.0564316318881097</v>
      </c>
      <c r="D292" s="117">
        <v>0.01</v>
      </c>
      <c r="E292" s="117">
        <v>1.2602759522776401</v>
      </c>
      <c r="F292" s="117">
        <v>2.73386177901298</v>
      </c>
      <c r="G292" s="117">
        <v>28.8761233668173</v>
      </c>
      <c r="H292" s="117">
        <v>3.7929360789637401</v>
      </c>
      <c r="I292" s="117">
        <v>24.579064953711701</v>
      </c>
    </row>
    <row r="293" spans="2:9" ht="13.2" x14ac:dyDescent="0.25">
      <c r="B293"/>
      <c r="C293"/>
      <c r="D293"/>
      <c r="E293"/>
      <c r="F293"/>
      <c r="G293"/>
      <c r="H293"/>
      <c r="I293"/>
    </row>
    <row r="294" spans="2:9" ht="13.2" x14ac:dyDescent="0.25">
      <c r="B294" s="117">
        <v>146</v>
      </c>
      <c r="C294" s="117">
        <v>9.1879333296129708</v>
      </c>
      <c r="D294" s="117">
        <v>0.01</v>
      </c>
      <c r="E294" s="117">
        <v>1.80981435314301</v>
      </c>
      <c r="F294" s="117">
        <v>4.9105026760408901</v>
      </c>
      <c r="G294" s="117">
        <v>29.673332829629199</v>
      </c>
      <c r="H294" s="117">
        <v>3.9142846830429501</v>
      </c>
      <c r="I294" s="117">
        <v>25.420857429504299</v>
      </c>
    </row>
    <row r="295" spans="2:9" ht="13.2" x14ac:dyDescent="0.25">
      <c r="B295"/>
      <c r="C295"/>
      <c r="D295"/>
      <c r="E295"/>
      <c r="F295"/>
      <c r="G295"/>
      <c r="H295"/>
      <c r="I295"/>
    </row>
    <row r="296" spans="2:9" ht="13.2" x14ac:dyDescent="0.25">
      <c r="B296" s="117">
        <v>147</v>
      </c>
      <c r="C296" s="117">
        <v>8.9209737700800709</v>
      </c>
      <c r="D296" s="117">
        <v>0.01</v>
      </c>
      <c r="E296" s="117">
        <v>1.7221270328567799</v>
      </c>
      <c r="F296" s="117">
        <v>4.6831815358131097</v>
      </c>
      <c r="G296" s="117">
        <v>29.532907116797599</v>
      </c>
      <c r="H296" s="117">
        <v>3.94807707878851</v>
      </c>
      <c r="I296" s="117">
        <v>25.3117491506761</v>
      </c>
    </row>
    <row r="297" spans="2:9" ht="13.2" x14ac:dyDescent="0.25">
      <c r="B297"/>
      <c r="C297"/>
      <c r="D297"/>
      <c r="E297"/>
      <c r="F297"/>
      <c r="G297"/>
      <c r="H297"/>
      <c r="I297"/>
    </row>
    <row r="298" spans="2:9" ht="13.2" x14ac:dyDescent="0.25">
      <c r="B298" s="117">
        <v>148</v>
      </c>
      <c r="C298" s="117">
        <v>8.5047398228799107</v>
      </c>
      <c r="D298" s="117">
        <v>0.01</v>
      </c>
      <c r="E298" s="117">
        <v>1.6076609607665699</v>
      </c>
      <c r="F298" s="117">
        <v>4.2964967816106698</v>
      </c>
      <c r="G298" s="117">
        <v>22.528192950833201</v>
      </c>
      <c r="H298" s="117">
        <v>3.427116686298</v>
      </c>
      <c r="I298" s="117">
        <v>18.3355700585149</v>
      </c>
    </row>
    <row r="299" spans="2:9" ht="13.2" x14ac:dyDescent="0.25">
      <c r="B299"/>
      <c r="C299"/>
      <c r="D299"/>
      <c r="E299"/>
      <c r="F299"/>
      <c r="G299"/>
      <c r="H299"/>
      <c r="I299"/>
    </row>
    <row r="300" spans="2:9" ht="13.2" x14ac:dyDescent="0.25">
      <c r="B300" s="117">
        <v>149</v>
      </c>
      <c r="C300" s="117">
        <v>7.84685496361024</v>
      </c>
      <c r="D300" s="117">
        <v>0.01</v>
      </c>
      <c r="E300" s="117">
        <v>1.49037553033521</v>
      </c>
      <c r="F300" s="117">
        <v>3.6614385997095402</v>
      </c>
      <c r="G300" s="117">
        <v>22.5440352039952</v>
      </c>
      <c r="H300" s="117">
        <v>3.3666409984711598</v>
      </c>
      <c r="I300" s="117">
        <v>18.371699240899801</v>
      </c>
    </row>
    <row r="301" spans="2:9" ht="13.2" x14ac:dyDescent="0.25">
      <c r="B301"/>
      <c r="C301"/>
      <c r="D301"/>
      <c r="E301"/>
      <c r="F301"/>
      <c r="G301"/>
      <c r="H301"/>
      <c r="I301"/>
    </row>
    <row r="302" spans="2:9" ht="13.2" x14ac:dyDescent="0.25">
      <c r="B302" s="117">
        <v>150</v>
      </c>
      <c r="C302" s="117">
        <v>8.5773859100956997</v>
      </c>
      <c r="D302" s="117">
        <v>0.01</v>
      </c>
      <c r="E302" s="117">
        <v>1.6305435972829001</v>
      </c>
      <c r="F302" s="117">
        <v>4.4162375734698296</v>
      </c>
      <c r="G302" s="117">
        <v>31.113163548131102</v>
      </c>
      <c r="H302" s="117">
        <v>4.0623195478992997</v>
      </c>
      <c r="I302" s="117">
        <v>26.969005461662</v>
      </c>
    </row>
    <row r="303" spans="2:9" ht="13.2" x14ac:dyDescent="0.25">
      <c r="B303"/>
      <c r="C303"/>
      <c r="D303"/>
      <c r="E303"/>
      <c r="F303"/>
      <c r="G303"/>
      <c r="H303"/>
      <c r="I303"/>
    </row>
    <row r="304" spans="2:9" ht="13.2" x14ac:dyDescent="0.25">
      <c r="B304" s="117">
        <v>151</v>
      </c>
      <c r="C304" s="117">
        <v>9.4629940755905597</v>
      </c>
      <c r="D304" s="117">
        <v>0.01</v>
      </c>
      <c r="E304" s="117">
        <v>1.7949161125767601</v>
      </c>
      <c r="F304" s="117">
        <v>5.3326611172768299</v>
      </c>
      <c r="G304" s="117">
        <v>29.096668181880801</v>
      </c>
      <c r="H304" s="117">
        <v>3.9683779516527702</v>
      </c>
      <c r="I304" s="117">
        <v>24.978573122332101</v>
      </c>
    </row>
    <row r="305" spans="2:9" ht="13.2" x14ac:dyDescent="0.25">
      <c r="B305"/>
      <c r="C305"/>
      <c r="D305"/>
      <c r="E305"/>
      <c r="F305"/>
      <c r="G305"/>
      <c r="H305"/>
      <c r="I305"/>
    </row>
    <row r="306" spans="2:9" ht="13.2" x14ac:dyDescent="0.25">
      <c r="B306" s="117">
        <v>152</v>
      </c>
      <c r="C306" s="117">
        <v>8.4776077885781493</v>
      </c>
      <c r="D306" s="117">
        <v>0.01</v>
      </c>
      <c r="E306" s="117">
        <v>1.66966613838749</v>
      </c>
      <c r="F306" s="117">
        <v>4.3619112257034498</v>
      </c>
      <c r="G306" s="117">
        <v>22.5884579073998</v>
      </c>
      <c r="H306" s="117">
        <v>3.25295166046388</v>
      </c>
      <c r="I306" s="117">
        <v>18.479566881733501</v>
      </c>
    </row>
    <row r="307" spans="2:9" ht="13.2" x14ac:dyDescent="0.25">
      <c r="B307"/>
      <c r="C307"/>
      <c r="D307"/>
      <c r="E307"/>
      <c r="F307"/>
      <c r="G307"/>
      <c r="H307"/>
      <c r="I307"/>
    </row>
    <row r="308" spans="2:9" ht="13.2" x14ac:dyDescent="0.25">
      <c r="B308" s="117">
        <v>153</v>
      </c>
      <c r="C308" s="117">
        <v>8.8241599913566304</v>
      </c>
      <c r="D308" s="117">
        <v>0.01</v>
      </c>
      <c r="E308" s="117">
        <v>1.69336570847419</v>
      </c>
      <c r="F308" s="117">
        <v>4.7268571315273098</v>
      </c>
      <c r="G308" s="117">
        <v>20.849315212618901</v>
      </c>
      <c r="H308" s="117">
        <v>3.0444904911902602</v>
      </c>
      <c r="I308" s="117">
        <v>16.770959484961701</v>
      </c>
    </row>
    <row r="309" spans="2:9" ht="13.2" x14ac:dyDescent="0.25">
      <c r="B309"/>
      <c r="C309"/>
      <c r="D309"/>
      <c r="E309"/>
      <c r="F309"/>
      <c r="G309"/>
      <c r="H309"/>
      <c r="I309"/>
    </row>
    <row r="310" spans="2:9" ht="13.2" x14ac:dyDescent="0.25">
      <c r="B310" s="117">
        <v>154</v>
      </c>
      <c r="C310" s="117">
        <v>9.7836926829430304</v>
      </c>
      <c r="D310" s="117">
        <v>0.01</v>
      </c>
      <c r="E310" s="117">
        <v>1.8912236767430399</v>
      </c>
      <c r="F310" s="117">
        <v>5.6975672437298597</v>
      </c>
      <c r="G310" s="117">
        <v>32.150103507503303</v>
      </c>
      <c r="H310" s="117">
        <v>3.8520010863580998</v>
      </c>
      <c r="I310" s="117">
        <v>28.0530257917219</v>
      </c>
    </row>
    <row r="311" spans="2:9" ht="13.2" x14ac:dyDescent="0.25">
      <c r="B311"/>
      <c r="C311"/>
      <c r="D311"/>
      <c r="E311"/>
      <c r="F311"/>
      <c r="G311"/>
      <c r="H311"/>
      <c r="I311"/>
    </row>
    <row r="312" spans="2:9" ht="13.2" x14ac:dyDescent="0.25">
      <c r="B312" s="117">
        <v>155</v>
      </c>
      <c r="C312" s="117">
        <v>8.2419304770807997</v>
      </c>
      <c r="D312" s="117">
        <v>0.01</v>
      </c>
      <c r="E312" s="117">
        <v>1.5828572896219</v>
      </c>
      <c r="F312" s="117">
        <v>4.1430383401532298</v>
      </c>
      <c r="G312" s="117">
        <v>37.176462881026701</v>
      </c>
      <c r="H312" s="117">
        <v>4.05293559258984</v>
      </c>
      <c r="I312" s="117">
        <v>33.082898909045802</v>
      </c>
    </row>
    <row r="313" spans="2:9" ht="13.2" x14ac:dyDescent="0.25">
      <c r="B313"/>
      <c r="C313"/>
      <c r="D313"/>
      <c r="E313"/>
      <c r="F313"/>
      <c r="G313"/>
      <c r="H313"/>
      <c r="I313"/>
    </row>
    <row r="314" spans="2:9" ht="13.2" x14ac:dyDescent="0.25">
      <c r="B314" s="117">
        <v>156</v>
      </c>
      <c r="C314" s="117">
        <v>9.5890825256224606</v>
      </c>
      <c r="D314" s="117">
        <v>0.01</v>
      </c>
      <c r="E314" s="117">
        <v>1.8379150955907699</v>
      </c>
      <c r="F314" s="117">
        <v>5.5039773794912499</v>
      </c>
      <c r="G314" s="117">
        <v>30.839718049572301</v>
      </c>
      <c r="H314" s="117">
        <v>3.9351770877838099</v>
      </c>
      <c r="I314" s="117">
        <v>26.7663297807016</v>
      </c>
    </row>
    <row r="315" spans="2:9" ht="13.2" x14ac:dyDescent="0.25">
      <c r="B315"/>
      <c r="C315"/>
      <c r="D315"/>
      <c r="E315"/>
      <c r="F315"/>
      <c r="G315"/>
      <c r="H315"/>
      <c r="I315"/>
    </row>
    <row r="316" spans="2:9" ht="13.2" x14ac:dyDescent="0.25">
      <c r="B316" s="117">
        <v>157</v>
      </c>
      <c r="C316" s="117">
        <v>9.3382181659821502</v>
      </c>
      <c r="D316" s="117">
        <v>0.01</v>
      </c>
      <c r="E316" s="117">
        <v>1.8575183345425501</v>
      </c>
      <c r="F316" s="117">
        <v>5.2652779932945002</v>
      </c>
      <c r="G316" s="117">
        <v>24.421287044402</v>
      </c>
      <c r="H316" s="117">
        <v>3.3090189349266699</v>
      </c>
      <c r="I316" s="117">
        <v>20.3516663582094</v>
      </c>
    </row>
    <row r="317" spans="2:9" ht="13.2" x14ac:dyDescent="0.25">
      <c r="B317"/>
      <c r="C317"/>
      <c r="D317"/>
      <c r="E317"/>
      <c r="F317"/>
      <c r="G317"/>
      <c r="H317"/>
      <c r="I317"/>
    </row>
    <row r="318" spans="2:9" ht="13.2" x14ac:dyDescent="0.25">
      <c r="B318" s="117">
        <v>158</v>
      </c>
      <c r="C318" s="117">
        <v>10.9119758759775</v>
      </c>
      <c r="D318" s="117">
        <v>0.01</v>
      </c>
      <c r="E318" s="117">
        <v>2.0558922906075701</v>
      </c>
      <c r="F318" s="117">
        <v>6.8504953538217803</v>
      </c>
      <c r="G318" s="117">
        <v>16.581986335016001</v>
      </c>
      <c r="H318" s="117">
        <v>2.6835599714709799</v>
      </c>
      <c r="I318" s="117">
        <v>12.532302887208999</v>
      </c>
    </row>
    <row r="319" spans="2:9" ht="13.2" x14ac:dyDescent="0.25">
      <c r="B319"/>
      <c r="C319"/>
      <c r="D319"/>
      <c r="E319"/>
      <c r="F319"/>
      <c r="G319"/>
      <c r="H319"/>
      <c r="I319"/>
    </row>
    <row r="320" spans="2:9" ht="13.2" x14ac:dyDescent="0.25">
      <c r="B320" s="117">
        <v>159</v>
      </c>
      <c r="C320" s="117">
        <v>8.0756381711652203</v>
      </c>
      <c r="D320" s="117">
        <v>0.01</v>
      </c>
      <c r="E320" s="117">
        <v>1.6155600682381599</v>
      </c>
      <c r="F320" s="117">
        <v>4.03480027567955</v>
      </c>
      <c r="G320" s="117">
        <v>21.7722321171914</v>
      </c>
      <c r="H320" s="117">
        <v>3.1198258246144901</v>
      </c>
      <c r="I320" s="117">
        <v>17.743283640953798</v>
      </c>
    </row>
    <row r="321" spans="2:9" ht="13.2" x14ac:dyDescent="0.25">
      <c r="B321"/>
      <c r="C321"/>
      <c r="D321"/>
      <c r="E321"/>
      <c r="F321"/>
      <c r="G321"/>
      <c r="H321"/>
      <c r="I321"/>
    </row>
    <row r="322" spans="2:9" ht="13.2" x14ac:dyDescent="0.25">
      <c r="B322" s="117">
        <v>160</v>
      </c>
      <c r="C322" s="117">
        <v>7.9021571451617802</v>
      </c>
      <c r="D322" s="117">
        <v>0.01</v>
      </c>
      <c r="E322" s="117">
        <v>1.59737020923245</v>
      </c>
      <c r="F322" s="117">
        <v>3.8864361701473098</v>
      </c>
      <c r="G322" s="117">
        <v>22.510710500901698</v>
      </c>
      <c r="H322" s="117">
        <v>3.2984249976373401</v>
      </c>
      <c r="I322" s="117">
        <v>18.5169659891436</v>
      </c>
    </row>
    <row r="323" spans="2:9" ht="13.2" x14ac:dyDescent="0.25">
      <c r="B323"/>
      <c r="C323"/>
      <c r="D323"/>
      <c r="E323"/>
      <c r="F323"/>
      <c r="G323"/>
      <c r="H323"/>
      <c r="I323"/>
    </row>
    <row r="324" spans="2:9" ht="13.2" x14ac:dyDescent="0.25">
      <c r="B324" s="117">
        <v>161</v>
      </c>
      <c r="C324" s="117">
        <v>8.1563090124437796</v>
      </c>
      <c r="D324" s="117">
        <v>0.01</v>
      </c>
      <c r="E324" s="117">
        <v>1.62923173366054</v>
      </c>
      <c r="F324" s="117">
        <v>4.1801737489238802</v>
      </c>
      <c r="G324" s="117">
        <v>20.178027922107301</v>
      </c>
      <c r="H324" s="117">
        <v>3.1568212509155198</v>
      </c>
      <c r="I324" s="117">
        <v>16.224839671965501</v>
      </c>
    </row>
    <row r="325" spans="2:9" ht="13.2" x14ac:dyDescent="0.25">
      <c r="B325"/>
      <c r="C325"/>
      <c r="D325"/>
      <c r="E325"/>
      <c r="F325"/>
      <c r="G325"/>
      <c r="H325"/>
      <c r="I325"/>
    </row>
    <row r="326" spans="2:9" ht="13.2" x14ac:dyDescent="0.25">
      <c r="B326" s="117">
        <v>162</v>
      </c>
      <c r="C326" s="117">
        <v>8.0729814960110495</v>
      </c>
      <c r="D326" s="117">
        <v>0.01</v>
      </c>
      <c r="E326" s="117">
        <v>1.6036718795376399</v>
      </c>
      <c r="F326" s="117">
        <v>4.1162073035393902</v>
      </c>
      <c r="G326" s="117">
        <v>23.2016605869416</v>
      </c>
      <c r="H326" s="117">
        <v>3.24387008144009</v>
      </c>
      <c r="I326" s="117">
        <v>19.2385515705231</v>
      </c>
    </row>
    <row r="327" spans="2:9" ht="13.2" x14ac:dyDescent="0.25">
      <c r="B327"/>
      <c r="C327"/>
      <c r="D327"/>
      <c r="E327"/>
      <c r="F327"/>
      <c r="G327"/>
      <c r="H327"/>
      <c r="I327"/>
    </row>
    <row r="328" spans="2:9" ht="13.2" x14ac:dyDescent="0.25">
      <c r="B328" s="117">
        <v>163</v>
      </c>
      <c r="C328" s="117">
        <v>11.194170259660201</v>
      </c>
      <c r="D328" s="117">
        <v>0.01</v>
      </c>
      <c r="E328" s="117">
        <v>2.1412716777093901</v>
      </c>
      <c r="F328" s="117">
        <v>7.2333014665111399</v>
      </c>
      <c r="G328" s="117">
        <v>34.766611160770502</v>
      </c>
      <c r="H328" s="117">
        <v>4.1112983688231397</v>
      </c>
      <c r="I328" s="117">
        <v>30.813312853536299</v>
      </c>
    </row>
    <row r="329" spans="2:9" ht="13.2" x14ac:dyDescent="0.25">
      <c r="B329"/>
      <c r="C329"/>
      <c r="D329"/>
      <c r="E329"/>
      <c r="F329"/>
      <c r="G329"/>
      <c r="H329"/>
      <c r="I329"/>
    </row>
    <row r="330" spans="2:9" ht="13.2" x14ac:dyDescent="0.25">
      <c r="B330" s="117">
        <v>164</v>
      </c>
      <c r="C330" s="117">
        <v>7.2468136895087403</v>
      </c>
      <c r="D330" s="117">
        <v>0.01</v>
      </c>
      <c r="E330" s="117">
        <v>1.4578276738043701</v>
      </c>
      <c r="F330" s="117">
        <v>3.29981869651425</v>
      </c>
      <c r="G330" s="117">
        <v>23.889116348758801</v>
      </c>
      <c r="H330" s="117">
        <v>3.2772018217271301</v>
      </c>
      <c r="I330" s="117">
        <v>19.957730077928101</v>
      </c>
    </row>
    <row r="331" spans="2:9" ht="13.2" x14ac:dyDescent="0.25">
      <c r="B331"/>
      <c r="C331"/>
      <c r="D331"/>
      <c r="E331"/>
      <c r="F331"/>
      <c r="G331"/>
      <c r="H331"/>
      <c r="I331"/>
    </row>
    <row r="332" spans="2:9" ht="13.2" x14ac:dyDescent="0.25">
      <c r="B332" s="117">
        <v>165</v>
      </c>
      <c r="C332" s="117">
        <v>8.6090877825213994</v>
      </c>
      <c r="D332" s="117">
        <v>0.01</v>
      </c>
      <c r="E332" s="117">
        <v>1.7110547557953799</v>
      </c>
      <c r="F332" s="117">
        <v>4.6924625865874701</v>
      </c>
      <c r="G332" s="117">
        <v>42.504345155531297</v>
      </c>
      <c r="H332" s="117">
        <v>4.6415862306471798</v>
      </c>
      <c r="I332" s="117">
        <v>38.607644942498901</v>
      </c>
    </row>
    <row r="333" spans="2:9" ht="13.2" x14ac:dyDescent="0.25">
      <c r="B333"/>
      <c r="C333"/>
      <c r="D333"/>
      <c r="E333"/>
      <c r="F333"/>
      <c r="G333"/>
      <c r="H333"/>
      <c r="I333"/>
    </row>
    <row r="334" spans="2:9" ht="13.2" x14ac:dyDescent="0.25">
      <c r="B334" s="117">
        <v>166</v>
      </c>
      <c r="C334" s="117">
        <v>9.4068470385766805</v>
      </c>
      <c r="D334" s="117">
        <v>0.01</v>
      </c>
      <c r="E334" s="117">
        <v>1.79422334124965</v>
      </c>
      <c r="F334" s="117">
        <v>5.52441012667071</v>
      </c>
      <c r="G334" s="117">
        <v>25.025814671670201</v>
      </c>
      <c r="H334" s="117">
        <v>3.29750849354651</v>
      </c>
      <c r="I334" s="117">
        <v>21.159653325234601</v>
      </c>
    </row>
    <row r="335" spans="2:9" ht="13.2" x14ac:dyDescent="0.25">
      <c r="B335"/>
      <c r="C335"/>
      <c r="D335"/>
      <c r="E335"/>
      <c r="F335"/>
      <c r="G335"/>
      <c r="H335"/>
      <c r="I335"/>
    </row>
    <row r="336" spans="2:9" ht="13.2" x14ac:dyDescent="0.25">
      <c r="B336" s="117">
        <v>167</v>
      </c>
      <c r="C336" s="117">
        <v>7.8514634024712304</v>
      </c>
      <c r="D336" s="117">
        <v>0.01</v>
      </c>
      <c r="E336" s="117">
        <v>1.57333434012628</v>
      </c>
      <c r="F336" s="117">
        <v>3.9792915640338702</v>
      </c>
      <c r="G336" s="117">
        <v>19.862936696698501</v>
      </c>
      <c r="H336" s="117">
        <v>2.99265858434861</v>
      </c>
      <c r="I336" s="117">
        <v>15.983313283612601</v>
      </c>
    </row>
    <row r="337" spans="2:9" ht="13.2" x14ac:dyDescent="0.25">
      <c r="B337"/>
      <c r="C337"/>
      <c r="D337"/>
      <c r="E337"/>
      <c r="F337"/>
      <c r="G337"/>
      <c r="H337"/>
      <c r="I337"/>
    </row>
    <row r="338" spans="2:9" ht="13.2" x14ac:dyDescent="0.25">
      <c r="B338" s="117">
        <v>168</v>
      </c>
      <c r="C338" s="117">
        <v>7.3984634953160402</v>
      </c>
      <c r="D338" s="117">
        <v>0.01</v>
      </c>
      <c r="E338" s="117">
        <v>1.4619296193122799</v>
      </c>
      <c r="F338" s="117">
        <v>3.52178766265992</v>
      </c>
      <c r="G338" s="117">
        <v>21.288797563122099</v>
      </c>
      <c r="H338" s="117">
        <v>3.2219070003878598</v>
      </c>
      <c r="I338" s="117">
        <v>17.4218026438067</v>
      </c>
    </row>
    <row r="339" spans="2:9" ht="13.2" x14ac:dyDescent="0.25">
      <c r="B339"/>
      <c r="C339"/>
      <c r="D339"/>
      <c r="E339"/>
      <c r="F339"/>
      <c r="G339"/>
      <c r="H339"/>
      <c r="I339"/>
    </row>
    <row r="340" spans="2:9" ht="13.2" x14ac:dyDescent="0.25">
      <c r="B340" s="117">
        <v>169</v>
      </c>
      <c r="C340" s="117">
        <v>8.1838396364642705</v>
      </c>
      <c r="D340" s="117">
        <v>0.01</v>
      </c>
      <c r="E340" s="117">
        <v>1.64226332402998</v>
      </c>
      <c r="F340" s="117">
        <v>4.32884232844075</v>
      </c>
      <c r="G340" s="117">
        <v>26.007618319603701</v>
      </c>
      <c r="H340" s="117">
        <v>3.45422267913818</v>
      </c>
      <c r="I340" s="117">
        <v>22.172209647393899</v>
      </c>
    </row>
    <row r="341" spans="2:9" ht="13.2" x14ac:dyDescent="0.25">
      <c r="B341"/>
      <c r="C341"/>
      <c r="D341"/>
      <c r="E341"/>
      <c r="F341"/>
      <c r="G341"/>
      <c r="H341"/>
      <c r="I341"/>
    </row>
    <row r="342" spans="2:9" ht="13.2" x14ac:dyDescent="0.25">
      <c r="B342" s="117">
        <v>170</v>
      </c>
      <c r="C342" s="117">
        <v>7.5640943281112101</v>
      </c>
      <c r="D342" s="117">
        <v>0.01</v>
      </c>
      <c r="E342" s="117">
        <v>1.5124600433534101</v>
      </c>
      <c r="F342" s="117">
        <v>3.7517471698022602</v>
      </c>
      <c r="G342" s="117">
        <v>23.455894716324298</v>
      </c>
      <c r="H342" s="117">
        <v>3.2861692059424601</v>
      </c>
      <c r="I342" s="117">
        <v>19.675714062106199</v>
      </c>
    </row>
    <row r="343" spans="2:9" ht="13.2" x14ac:dyDescent="0.25">
      <c r="B343"/>
      <c r="C343"/>
      <c r="D343"/>
      <c r="E343"/>
      <c r="F343"/>
      <c r="G343"/>
      <c r="H343"/>
      <c r="I343"/>
    </row>
    <row r="344" spans="2:9" ht="13.2" x14ac:dyDescent="0.25">
      <c r="B344" s="117">
        <v>171</v>
      </c>
      <c r="C344" s="117">
        <v>7.3550348820224798</v>
      </c>
      <c r="D344" s="117">
        <v>0.01</v>
      </c>
      <c r="E344" s="117">
        <v>1.50436975879053</v>
      </c>
      <c r="F344" s="117">
        <v>3.5896497695676701</v>
      </c>
      <c r="G344" s="117">
        <v>24.120191820206099</v>
      </c>
      <c r="H344" s="117">
        <v>3.4889206732472999</v>
      </c>
      <c r="I344" s="117">
        <v>20.371352780249801</v>
      </c>
    </row>
    <row r="345" spans="2:9" ht="13.2" x14ac:dyDescent="0.25">
      <c r="B345"/>
      <c r="C345"/>
      <c r="D345"/>
      <c r="E345"/>
      <c r="F345"/>
      <c r="G345"/>
      <c r="H345"/>
      <c r="I345"/>
    </row>
    <row r="346" spans="2:9" ht="13.2" x14ac:dyDescent="0.25">
      <c r="B346" s="117">
        <v>172</v>
      </c>
      <c r="C346" s="117">
        <v>7.2807382614381799</v>
      </c>
      <c r="D346" s="117">
        <v>0.01</v>
      </c>
      <c r="E346" s="117">
        <v>1.5094864003119901</v>
      </c>
      <c r="F346" s="117">
        <v>3.546497856417</v>
      </c>
      <c r="G346" s="117">
        <v>28.050601959228501</v>
      </c>
      <c r="H346" s="117">
        <v>3.5716339080564401</v>
      </c>
      <c r="I346" s="117">
        <v>24.338186202510698</v>
      </c>
    </row>
    <row r="347" spans="2:9" ht="13.2" x14ac:dyDescent="0.25">
      <c r="B347"/>
      <c r="C347"/>
      <c r="D347"/>
      <c r="E347"/>
      <c r="F347"/>
      <c r="G347"/>
      <c r="H347"/>
      <c r="I347"/>
    </row>
    <row r="348" spans="2:9" ht="13.2" x14ac:dyDescent="0.25">
      <c r="B348" s="117">
        <v>173</v>
      </c>
      <c r="C348" s="117">
        <v>6.7398549279858901</v>
      </c>
      <c r="D348" s="117">
        <v>0.01</v>
      </c>
      <c r="E348" s="117">
        <v>1.3981636551118599</v>
      </c>
      <c r="F348" s="117">
        <v>3.0452340552883701</v>
      </c>
      <c r="G348" s="117">
        <v>19.649937106717001</v>
      </c>
      <c r="H348" s="117">
        <v>3.0243680246414599</v>
      </c>
      <c r="I348" s="117">
        <v>15.9806364120975</v>
      </c>
    </row>
    <row r="349" spans="2:9" ht="13.2" x14ac:dyDescent="0.25">
      <c r="B349"/>
      <c r="C349"/>
      <c r="D349"/>
      <c r="E349"/>
      <c r="F349"/>
      <c r="G349"/>
      <c r="H349"/>
      <c r="I349"/>
    </row>
    <row r="350" spans="2:9" ht="13.2" x14ac:dyDescent="0.25">
      <c r="B350" s="117">
        <v>174</v>
      </c>
      <c r="C350" s="117">
        <v>6.9382417201995796</v>
      </c>
      <c r="D350" s="117">
        <v>0.01</v>
      </c>
      <c r="E350" s="117">
        <v>1.4165731668472199</v>
      </c>
      <c r="F350" s="117">
        <v>3.2831390999978498</v>
      </c>
      <c r="G350" s="117">
        <v>18.486945429155899</v>
      </c>
      <c r="H350" s="117">
        <v>3.0655495274451399</v>
      </c>
      <c r="I350" s="117">
        <v>14.851779260942999</v>
      </c>
    </row>
    <row r="351" spans="2:9" ht="13.2" x14ac:dyDescent="0.25">
      <c r="B351"/>
      <c r="C351"/>
      <c r="D351"/>
      <c r="E351"/>
      <c r="F351"/>
      <c r="G351"/>
      <c r="H351"/>
      <c r="I351"/>
    </row>
    <row r="352" spans="2:9" ht="13.2" x14ac:dyDescent="0.25">
      <c r="B352" s="117">
        <v>175</v>
      </c>
      <c r="C352" s="117">
        <v>7.7612133872124396</v>
      </c>
      <c r="D352" s="117">
        <v>0.01</v>
      </c>
      <c r="E352" s="117">
        <v>1.58822301895387</v>
      </c>
      <c r="F352" s="117">
        <v>4.1458507160986597</v>
      </c>
      <c r="G352" s="117">
        <v>19.711063938756102</v>
      </c>
      <c r="H352" s="117">
        <v>3.0138351686539102</v>
      </c>
      <c r="I352" s="117">
        <v>16.121578831826401</v>
      </c>
    </row>
    <row r="353" spans="2:9" ht="13.2" x14ac:dyDescent="0.25">
      <c r="B353"/>
      <c r="C353"/>
      <c r="D353"/>
      <c r="E353"/>
      <c r="F353"/>
      <c r="G353"/>
      <c r="H353"/>
      <c r="I353"/>
    </row>
    <row r="354" spans="2:9" ht="13.2" x14ac:dyDescent="0.25">
      <c r="B354" s="117">
        <v>176</v>
      </c>
      <c r="C354" s="117">
        <v>8.0345539277599691</v>
      </c>
      <c r="D354" s="117">
        <v>0.01</v>
      </c>
      <c r="E354" s="117">
        <v>1.67005484142611</v>
      </c>
      <c r="F354" s="117">
        <v>4.4621814239409598</v>
      </c>
      <c r="G354" s="117">
        <v>22.4669505703833</v>
      </c>
      <c r="H354" s="117">
        <v>3.4482721205680602</v>
      </c>
      <c r="I354" s="117">
        <v>18.914102369739101</v>
      </c>
    </row>
    <row r="355" spans="2:9" ht="13.2" x14ac:dyDescent="0.25">
      <c r="B355"/>
      <c r="C355"/>
      <c r="D355"/>
      <c r="E355"/>
      <c r="F355"/>
      <c r="G355"/>
      <c r="H355"/>
      <c r="I355"/>
    </row>
    <row r="356" spans="2:9" ht="13.2" x14ac:dyDescent="0.25">
      <c r="B356" s="117">
        <v>177</v>
      </c>
      <c r="C356" s="117">
        <v>6.9259999336734897</v>
      </c>
      <c r="D356" s="117">
        <v>0.01</v>
      </c>
      <c r="E356" s="117">
        <v>1.4543731203002299</v>
      </c>
      <c r="F356" s="117">
        <v>3.3844304796188101</v>
      </c>
      <c r="G356" s="117">
        <v>24.596440715174499</v>
      </c>
      <c r="H356" s="117">
        <v>3.54272525541244</v>
      </c>
      <c r="I356" s="117">
        <v>21.0722164646271</v>
      </c>
    </row>
    <row r="357" spans="2:9" ht="13.2" x14ac:dyDescent="0.25">
      <c r="B357"/>
      <c r="C357"/>
      <c r="D357"/>
      <c r="E357"/>
      <c r="F357"/>
      <c r="G357"/>
      <c r="H357"/>
      <c r="I357"/>
    </row>
    <row r="358" spans="2:9" ht="13.2" x14ac:dyDescent="0.25">
      <c r="B358" s="117">
        <v>178</v>
      </c>
      <c r="C358" s="117">
        <v>7.9543363894185699</v>
      </c>
      <c r="D358" s="117">
        <v>0.01</v>
      </c>
      <c r="E358" s="117">
        <v>1.7238815580644899</v>
      </c>
      <c r="F358" s="117">
        <v>4.4500579680165897</v>
      </c>
      <c r="G358" s="117">
        <v>32.5347618287609</v>
      </c>
      <c r="H358" s="117">
        <v>4.1422721570537897</v>
      </c>
      <c r="I358" s="117">
        <v>29.058833352981001</v>
      </c>
    </row>
    <row r="359" spans="2:9" ht="13.2" x14ac:dyDescent="0.25">
      <c r="B359"/>
      <c r="C359"/>
      <c r="D359"/>
      <c r="E359"/>
      <c r="F359"/>
      <c r="G359"/>
      <c r="H359"/>
      <c r="I359"/>
    </row>
    <row r="360" spans="2:9" ht="13.2" x14ac:dyDescent="0.25">
      <c r="B360" s="117">
        <v>179</v>
      </c>
      <c r="C360" s="117">
        <v>9.4104361841755502</v>
      </c>
      <c r="D360" s="117">
        <v>0.01</v>
      </c>
      <c r="E360" s="117">
        <v>1.9333210799001801</v>
      </c>
      <c r="F360" s="117">
        <v>5.9521461033051999</v>
      </c>
      <c r="G360" s="117">
        <v>20.134026681223201</v>
      </c>
      <c r="H360" s="117">
        <v>3.02090930169628</v>
      </c>
      <c r="I360" s="117">
        <v>16.697564278879401</v>
      </c>
    </row>
    <row r="361" spans="2:9" ht="13.2" x14ac:dyDescent="0.25">
      <c r="B361"/>
      <c r="C361"/>
      <c r="D361"/>
      <c r="E361"/>
      <c r="F361"/>
      <c r="G361"/>
      <c r="H361"/>
      <c r="I361"/>
    </row>
    <row r="362" spans="2:9" ht="13.2" x14ac:dyDescent="0.25">
      <c r="B362" s="117">
        <v>180</v>
      </c>
      <c r="C362" s="117">
        <v>8.7264444212759695</v>
      </c>
      <c r="D362" s="117">
        <v>0.01</v>
      </c>
      <c r="E362" s="117">
        <v>1.86352902650833</v>
      </c>
      <c r="F362" s="117">
        <v>5.2936241626739502</v>
      </c>
      <c r="G362" s="117">
        <v>22.0962411203692</v>
      </c>
      <c r="H362" s="117">
        <v>3.3442762974769802</v>
      </c>
      <c r="I362" s="117">
        <v>18.6674004523984</v>
      </c>
    </row>
    <row r="363" spans="2:9" ht="13.2" x14ac:dyDescent="0.25">
      <c r="B363"/>
      <c r="C363"/>
      <c r="D363"/>
      <c r="E363"/>
      <c r="F363"/>
      <c r="G363"/>
      <c r="H363"/>
      <c r="I363"/>
    </row>
    <row r="364" spans="2:9" ht="13.2" x14ac:dyDescent="0.25">
      <c r="B364" s="117">
        <v>181</v>
      </c>
      <c r="C364" s="117">
        <v>8.4053239591659992</v>
      </c>
      <c r="D364" s="117">
        <v>0.01</v>
      </c>
      <c r="E364" s="117">
        <v>1.75299280881881</v>
      </c>
      <c r="F364" s="117">
        <v>4.9690016277374696</v>
      </c>
      <c r="G364" s="117">
        <v>23.5813383286999</v>
      </c>
      <c r="H364" s="117">
        <v>3.33215502000624</v>
      </c>
      <c r="I364" s="117">
        <v>20.138246567018498</v>
      </c>
    </row>
    <row r="365" spans="2:9" ht="13.2" x14ac:dyDescent="0.25">
      <c r="B365"/>
      <c r="C365"/>
      <c r="D365"/>
      <c r="E365"/>
      <c r="F365"/>
      <c r="G365"/>
      <c r="H365"/>
      <c r="I365"/>
    </row>
    <row r="366" spans="2:9" ht="13.2" x14ac:dyDescent="0.25">
      <c r="B366" s="117">
        <v>182</v>
      </c>
      <c r="C366" s="117">
        <v>7.8620779052857399</v>
      </c>
      <c r="D366" s="117">
        <v>0.01</v>
      </c>
      <c r="E366" s="117">
        <v>1.6024929198526501</v>
      </c>
      <c r="F366" s="117">
        <v>4.4118195618352498</v>
      </c>
      <c r="G366" s="117">
        <v>21.666802437074701</v>
      </c>
      <c r="H366" s="117">
        <v>3.19148415903891</v>
      </c>
      <c r="I366" s="117">
        <v>18.211676628358902</v>
      </c>
    </row>
    <row r="367" spans="2:9" ht="13.2" x14ac:dyDescent="0.25">
      <c r="B367"/>
      <c r="C367"/>
      <c r="D367"/>
      <c r="E367"/>
      <c r="F367"/>
      <c r="G367"/>
      <c r="H367"/>
      <c r="I367"/>
    </row>
    <row r="368" spans="2:9" ht="13.2" x14ac:dyDescent="0.25">
      <c r="B368" s="117">
        <v>183</v>
      </c>
      <c r="C368" s="117">
        <v>7.33397463060194</v>
      </c>
      <c r="D368" s="117">
        <v>0.01</v>
      </c>
      <c r="E368" s="117">
        <v>1.5848732052310801</v>
      </c>
      <c r="F368" s="117">
        <v>3.8827555775642302</v>
      </c>
      <c r="G368" s="117">
        <v>24.8684030963528</v>
      </c>
      <c r="H368" s="117">
        <v>3.4342785958320801</v>
      </c>
      <c r="I368" s="117">
        <v>21.427490295902299</v>
      </c>
    </row>
    <row r="369" spans="2:9" ht="13.2" x14ac:dyDescent="0.25">
      <c r="B369"/>
      <c r="C369"/>
      <c r="D369"/>
      <c r="E369"/>
      <c r="F369"/>
      <c r="G369"/>
      <c r="H369"/>
      <c r="I369"/>
    </row>
    <row r="370" spans="2:9" ht="13.2" x14ac:dyDescent="0.25">
      <c r="B370" s="117">
        <v>184</v>
      </c>
      <c r="C370" s="117">
        <v>7.2449105862648198</v>
      </c>
      <c r="D370" s="117">
        <v>0.01</v>
      </c>
      <c r="E370" s="117">
        <v>1.5082482926307099</v>
      </c>
      <c r="F370" s="117">
        <v>3.8175747259970598</v>
      </c>
      <c r="G370" s="117">
        <v>28.872803226594002</v>
      </c>
      <c r="H370" s="117">
        <v>3.8215325647784799</v>
      </c>
      <c r="I370" s="117">
        <v>25.4637148149551</v>
      </c>
    </row>
    <row r="371" spans="2:9" ht="13.2" x14ac:dyDescent="0.25">
      <c r="B371"/>
      <c r="C371"/>
      <c r="D371"/>
      <c r="E371"/>
      <c r="F371"/>
      <c r="G371"/>
      <c r="H371"/>
      <c r="I371"/>
    </row>
    <row r="372" spans="2:9" ht="13.2" x14ac:dyDescent="0.25">
      <c r="B372" s="117">
        <v>185</v>
      </c>
      <c r="C372" s="117">
        <v>7.0738857407723703</v>
      </c>
      <c r="D372" s="117">
        <v>0.01</v>
      </c>
      <c r="E372" s="117">
        <v>1.5084980601264499</v>
      </c>
      <c r="F372" s="117">
        <v>3.6687001086050399</v>
      </c>
      <c r="G372" s="117">
        <v>29.2061111696304</v>
      </c>
      <c r="H372" s="117">
        <v>3.75666447608701</v>
      </c>
      <c r="I372" s="117">
        <v>25.804058228769598</v>
      </c>
    </row>
    <row r="373" spans="2:9" ht="13.2" x14ac:dyDescent="0.25">
      <c r="B373"/>
      <c r="C373"/>
      <c r="D373"/>
      <c r="E373"/>
      <c r="F373"/>
      <c r="G373"/>
      <c r="H373"/>
      <c r="I373"/>
    </row>
    <row r="374" spans="2:9" ht="13.2" x14ac:dyDescent="0.25">
      <c r="B374" s="117">
        <v>186</v>
      </c>
      <c r="C374" s="117">
        <v>7.9296295489034296</v>
      </c>
      <c r="D374" s="117">
        <v>0.01</v>
      </c>
      <c r="E374" s="117">
        <v>1.74835376585683</v>
      </c>
      <c r="F374" s="117">
        <v>4.53102239870256</v>
      </c>
      <c r="G374" s="117">
        <v>24.018097539101799</v>
      </c>
      <c r="H374" s="117">
        <v>3.2936040970586902</v>
      </c>
      <c r="I374" s="117">
        <v>20.625556268999599</v>
      </c>
    </row>
    <row r="375" spans="2:9" ht="13.2" x14ac:dyDescent="0.25">
      <c r="B375"/>
      <c r="C375"/>
      <c r="D375"/>
      <c r="E375"/>
      <c r="F375"/>
      <c r="G375"/>
      <c r="H375"/>
      <c r="I375"/>
    </row>
    <row r="376" spans="2:9" ht="13.2" x14ac:dyDescent="0.25">
      <c r="B376" s="117">
        <v>187</v>
      </c>
      <c r="C376" s="117">
        <v>6.9327206150177902</v>
      </c>
      <c r="D376" s="117">
        <v>0.01</v>
      </c>
      <c r="E376" s="117">
        <v>1.46103607070061</v>
      </c>
      <c r="F376" s="117">
        <v>3.5428609482703601</v>
      </c>
      <c r="G376" s="117">
        <v>28.7719768708752</v>
      </c>
      <c r="H376" s="117">
        <v>3.5978225200406899</v>
      </c>
      <c r="I376" s="117">
        <v>25.388939242209101</v>
      </c>
    </row>
    <row r="377" spans="2:9" ht="13.2" x14ac:dyDescent="0.25">
      <c r="B377"/>
      <c r="C377"/>
      <c r="D377"/>
      <c r="E377"/>
      <c r="F377"/>
      <c r="G377"/>
      <c r="H377"/>
      <c r="I377"/>
    </row>
    <row r="378" spans="2:9" ht="13.2" x14ac:dyDescent="0.25">
      <c r="B378" s="117">
        <v>188</v>
      </c>
      <c r="C378" s="117">
        <v>8.0911677806608093</v>
      </c>
      <c r="D378" s="117">
        <v>0.01</v>
      </c>
      <c r="E378" s="117">
        <v>1.70421051017699</v>
      </c>
      <c r="F378" s="117">
        <v>4.71324685312086</v>
      </c>
      <c r="G378" s="117">
        <v>34.884008776757</v>
      </c>
      <c r="H378" s="117">
        <v>3.98167847048851</v>
      </c>
      <c r="I378" s="117">
        <v>31.5185417975148</v>
      </c>
    </row>
    <row r="379" spans="2:9" ht="13.2" x14ac:dyDescent="0.25">
      <c r="B379"/>
      <c r="C379"/>
      <c r="D379"/>
      <c r="E379"/>
      <c r="F379"/>
      <c r="G379"/>
      <c r="H379"/>
      <c r="I379"/>
    </row>
    <row r="380" spans="2:9" ht="13.2" x14ac:dyDescent="0.25">
      <c r="B380" s="117">
        <v>189</v>
      </c>
      <c r="C380" s="117">
        <v>6.3966021614689899</v>
      </c>
      <c r="D380" s="117">
        <v>0.01</v>
      </c>
      <c r="E380" s="117">
        <v>1.3367817334590399</v>
      </c>
      <c r="F380" s="117">
        <v>3.0413444619024901</v>
      </c>
      <c r="G380" s="117">
        <v>28.576251122259301</v>
      </c>
      <c r="H380" s="117">
        <v>3.69122394438712</v>
      </c>
      <c r="I380" s="117">
        <v>25.235508241961</v>
      </c>
    </row>
    <row r="381" spans="2:9" ht="13.2" x14ac:dyDescent="0.25">
      <c r="B381"/>
      <c r="C381"/>
      <c r="D381"/>
      <c r="E381"/>
      <c r="F381"/>
      <c r="G381"/>
      <c r="H381"/>
      <c r="I381"/>
    </row>
    <row r="382" spans="2:9" ht="13.2" x14ac:dyDescent="0.25">
      <c r="B382" s="117">
        <v>190</v>
      </c>
      <c r="C382" s="117">
        <v>7.6851975763997702</v>
      </c>
      <c r="D382" s="117">
        <v>0.01</v>
      </c>
      <c r="E382" s="117">
        <v>1.65392295968148</v>
      </c>
      <c r="F382" s="117">
        <v>4.3461660877350798</v>
      </c>
      <c r="G382" s="117">
        <v>41.446511945416802</v>
      </c>
      <c r="H382" s="117">
        <v>4.70694933399077</v>
      </c>
      <c r="I382" s="117">
        <v>38.109037445437501</v>
      </c>
    </row>
    <row r="383" spans="2:9" ht="13.2" x14ac:dyDescent="0.25">
      <c r="B383"/>
      <c r="C383"/>
      <c r="D383"/>
      <c r="E383"/>
      <c r="F383"/>
      <c r="G383"/>
      <c r="H383"/>
      <c r="I383"/>
    </row>
    <row r="384" spans="2:9" ht="13.2" x14ac:dyDescent="0.25">
      <c r="B384" s="117">
        <v>191</v>
      </c>
      <c r="C384" s="117">
        <v>7.7312838492854903</v>
      </c>
      <c r="D384" s="117">
        <v>0.01</v>
      </c>
      <c r="E384" s="117">
        <v>1.6697432975615201</v>
      </c>
      <c r="F384" s="117">
        <v>4.39706046735086</v>
      </c>
      <c r="G384" s="117">
        <v>25.446308751259998</v>
      </c>
      <c r="H384" s="117">
        <v>3.4000612535784298</v>
      </c>
      <c r="I384" s="117">
        <v>22.122207087855099</v>
      </c>
    </row>
    <row r="385" spans="2:9" ht="13.2" x14ac:dyDescent="0.25">
      <c r="B385"/>
      <c r="C385"/>
      <c r="D385"/>
      <c r="E385"/>
      <c r="F385"/>
      <c r="G385"/>
      <c r="H385"/>
      <c r="I385"/>
    </row>
    <row r="386" spans="2:9" ht="13.2" x14ac:dyDescent="0.25">
      <c r="B386" s="117">
        <v>192</v>
      </c>
      <c r="C386" s="117">
        <v>6.6437942750992303</v>
      </c>
      <c r="D386" s="117">
        <v>0.01</v>
      </c>
      <c r="E386" s="117">
        <v>1.4633771815607599</v>
      </c>
      <c r="F386" s="117">
        <v>3.3250327014154002</v>
      </c>
      <c r="G386" s="117">
        <v>23.1748237609863</v>
      </c>
      <c r="H386" s="117">
        <v>3.6160398760149501</v>
      </c>
      <c r="I386" s="117">
        <v>19.865268399638499</v>
      </c>
    </row>
    <row r="387" spans="2:9" ht="13.2" x14ac:dyDescent="0.25">
      <c r="B387"/>
      <c r="C387"/>
      <c r="D387"/>
      <c r="E387"/>
      <c r="F387"/>
      <c r="G387"/>
      <c r="H387"/>
      <c r="I387"/>
    </row>
    <row r="388" spans="2:9" ht="13.2" x14ac:dyDescent="0.25">
      <c r="B388" s="117">
        <v>193</v>
      </c>
      <c r="C388" s="117">
        <v>10.7960057873879</v>
      </c>
      <c r="D388" s="117">
        <v>0.01</v>
      </c>
      <c r="E388" s="117">
        <v>2.1354157443969402</v>
      </c>
      <c r="F388" s="117">
        <v>7.4965268258125501</v>
      </c>
      <c r="G388" s="117">
        <v>19.175539816579501</v>
      </c>
      <c r="H388" s="117">
        <v>3.1375828866035702</v>
      </c>
      <c r="I388" s="117">
        <v>15.880623417515899</v>
      </c>
    </row>
    <row r="389" spans="2:9" ht="13.2" x14ac:dyDescent="0.25">
      <c r="B389"/>
      <c r="C389"/>
      <c r="D389"/>
      <c r="E389"/>
      <c r="F389"/>
      <c r="G389"/>
      <c r="H389"/>
      <c r="I389"/>
    </row>
    <row r="390" spans="2:9" ht="13.2" x14ac:dyDescent="0.25">
      <c r="B390" s="117">
        <v>194</v>
      </c>
      <c r="C390" s="117">
        <v>7.3760782057239096</v>
      </c>
      <c r="D390" s="117">
        <v>0.01</v>
      </c>
      <c r="E390" s="117">
        <v>1.62518144422961</v>
      </c>
      <c r="F390" s="117">
        <v>4.0715318649045802</v>
      </c>
      <c r="G390" s="117">
        <v>35.163404680067401</v>
      </c>
      <c r="H390" s="117">
        <v>4.4904251867724998</v>
      </c>
      <c r="I390" s="117">
        <v>31.849671594558199</v>
      </c>
    </row>
    <row r="391" spans="2:9" ht="13.2" x14ac:dyDescent="0.25">
      <c r="B391"/>
      <c r="C391"/>
      <c r="D391"/>
      <c r="E391"/>
      <c r="F391"/>
      <c r="G391"/>
      <c r="H391"/>
      <c r="I391"/>
    </row>
    <row r="392" spans="2:9" ht="13.2" x14ac:dyDescent="0.25">
      <c r="B392" s="117">
        <v>195</v>
      </c>
      <c r="C392" s="117">
        <v>6.7858746205606701</v>
      </c>
      <c r="D392" s="117">
        <v>0.01</v>
      </c>
      <c r="E392" s="117">
        <v>1.4674488411795701</v>
      </c>
      <c r="F392" s="117">
        <v>3.4655400995285199</v>
      </c>
      <c r="G392" s="117">
        <v>31.169413105134002</v>
      </c>
      <c r="H392" s="117">
        <v>4.1509761195028902</v>
      </c>
      <c r="I392" s="117">
        <v>27.8463189217352</v>
      </c>
    </row>
    <row r="393" spans="2:9" ht="13.2" x14ac:dyDescent="0.25">
      <c r="B393"/>
      <c r="C393"/>
      <c r="D393"/>
      <c r="E393"/>
      <c r="F393"/>
      <c r="G393"/>
      <c r="H393"/>
      <c r="I393"/>
    </row>
    <row r="394" spans="2:9" ht="13.2" x14ac:dyDescent="0.25">
      <c r="B394" s="117">
        <v>196</v>
      </c>
      <c r="C394" s="117">
        <v>6.1555528256200898</v>
      </c>
      <c r="D394" s="117">
        <v>0.01</v>
      </c>
      <c r="E394" s="117">
        <v>1.29884385197393</v>
      </c>
      <c r="F394" s="117">
        <v>2.83255394812553</v>
      </c>
      <c r="G394" s="117">
        <v>19.0916284130465</v>
      </c>
      <c r="H394" s="117">
        <v>3.13637403518922</v>
      </c>
      <c r="I394" s="117">
        <v>15.7740832298032</v>
      </c>
    </row>
    <row r="395" spans="2:9" ht="13.2" x14ac:dyDescent="0.25">
      <c r="B395"/>
      <c r="C395"/>
      <c r="D395"/>
      <c r="E395"/>
      <c r="F395"/>
      <c r="G395"/>
      <c r="H395"/>
      <c r="I395"/>
    </row>
    <row r="396" spans="2:9" ht="13.2" x14ac:dyDescent="0.25">
      <c r="B396" s="117">
        <v>197</v>
      </c>
      <c r="C396" s="117">
        <v>6.2988125355012903</v>
      </c>
      <c r="D396" s="117">
        <v>0.01</v>
      </c>
      <c r="E396" s="117">
        <v>1.37753361463546</v>
      </c>
      <c r="F396" s="117">
        <v>2.9870801279621699</v>
      </c>
      <c r="G396" s="117">
        <v>19.765737225932401</v>
      </c>
      <c r="H396" s="117">
        <v>2.99908686453296</v>
      </c>
      <c r="I396" s="117">
        <v>16.4656647097679</v>
      </c>
    </row>
    <row r="397" spans="2:9" ht="13.2" x14ac:dyDescent="0.25">
      <c r="B397"/>
      <c r="C397"/>
      <c r="D397"/>
      <c r="E397"/>
      <c r="F397"/>
      <c r="G397"/>
      <c r="H397"/>
      <c r="I397"/>
    </row>
    <row r="398" spans="2:9" ht="13.2" x14ac:dyDescent="0.25">
      <c r="B398" s="117">
        <v>198</v>
      </c>
      <c r="C398" s="117">
        <v>6.8146107350626304</v>
      </c>
      <c r="D398" s="117">
        <v>0.01</v>
      </c>
      <c r="E398" s="117">
        <v>1.52157711021361</v>
      </c>
      <c r="F398" s="117">
        <v>3.5317276004822</v>
      </c>
      <c r="G398" s="117">
        <v>40.730297027095602</v>
      </c>
      <c r="H398" s="117">
        <v>4.8108185145162699</v>
      </c>
      <c r="I398" s="117">
        <v>37.471480992532499</v>
      </c>
    </row>
    <row r="399" spans="2:9" ht="13.2" x14ac:dyDescent="0.25">
      <c r="B399"/>
      <c r="C399"/>
      <c r="D399"/>
      <c r="E399"/>
      <c r="F399"/>
      <c r="G399"/>
      <c r="H399"/>
      <c r="I399"/>
    </row>
    <row r="400" spans="2:9" ht="13.2" x14ac:dyDescent="0.25">
      <c r="B400" s="117">
        <v>199</v>
      </c>
      <c r="C400" s="117">
        <v>7.1539997516139797</v>
      </c>
      <c r="D400" s="117">
        <v>0.01</v>
      </c>
      <c r="E400" s="117">
        <v>1.5751697997892999</v>
      </c>
      <c r="F400" s="117">
        <v>3.91059690713882</v>
      </c>
      <c r="G400" s="117">
        <v>22.095090250815101</v>
      </c>
      <c r="H400" s="117">
        <v>3.2751568671195699</v>
      </c>
      <c r="I400" s="117">
        <v>18.871822972451401</v>
      </c>
    </row>
    <row r="401" spans="2:9" ht="13.2" x14ac:dyDescent="0.25">
      <c r="B401"/>
      <c r="C401"/>
      <c r="D401"/>
      <c r="E401"/>
      <c r="F401"/>
      <c r="G401"/>
      <c r="H401"/>
      <c r="I401"/>
    </row>
    <row r="402" spans="2:9" ht="13.2" x14ac:dyDescent="0.25">
      <c r="B402" s="117">
        <v>200</v>
      </c>
      <c r="C402" s="117">
        <v>6.1336781670970302</v>
      </c>
      <c r="D402" s="117">
        <v>0.01</v>
      </c>
      <c r="E402" s="117">
        <v>1.3409389430476699</v>
      </c>
      <c r="F402" s="117">
        <v>2.9157254253664302</v>
      </c>
      <c r="G402" s="117">
        <v>24.9263698516353</v>
      </c>
      <c r="H402" s="117">
        <v>3.28829922983723</v>
      </c>
      <c r="I402" s="117">
        <v>21.697131310739799</v>
      </c>
    </row>
    <row r="403" spans="2:9" ht="13.2" x14ac:dyDescent="0.25">
      <c r="B403"/>
      <c r="C403"/>
      <c r="D403"/>
      <c r="E403"/>
      <c r="F403"/>
      <c r="G403"/>
      <c r="H403"/>
      <c r="I403"/>
    </row>
    <row r="404" spans="2:9" ht="13.2" x14ac:dyDescent="0.25">
      <c r="B404" s="117">
        <v>201</v>
      </c>
      <c r="C404" s="117">
        <v>7.8228644709433199</v>
      </c>
      <c r="D404" s="117">
        <v>0.01</v>
      </c>
      <c r="E404" s="117">
        <v>1.6853958868211301</v>
      </c>
      <c r="F404" s="117">
        <v>4.5742068598347299</v>
      </c>
      <c r="G404" s="117">
        <v>18.542649115285499</v>
      </c>
      <c r="H404" s="117">
        <v>2.9880435236038698</v>
      </c>
      <c r="I404" s="117">
        <v>15.2762567766251</v>
      </c>
    </row>
    <row r="405" spans="2:9" ht="13.2" x14ac:dyDescent="0.25">
      <c r="B405"/>
      <c r="C405"/>
      <c r="D405"/>
      <c r="E405"/>
      <c r="F405"/>
      <c r="G405"/>
      <c r="H405"/>
      <c r="I405"/>
    </row>
    <row r="406" spans="2:9" ht="13.2" x14ac:dyDescent="0.25">
      <c r="B406" s="117">
        <v>202</v>
      </c>
      <c r="C406" s="117">
        <v>7.6765855050856002</v>
      </c>
      <c r="D406" s="117">
        <v>0.01</v>
      </c>
      <c r="E406" s="117">
        <v>1.6725376652132999</v>
      </c>
      <c r="F406" s="117">
        <v>4.2992434540102504</v>
      </c>
      <c r="G406" s="117">
        <v>19.364843676167101</v>
      </c>
      <c r="H406" s="117">
        <v>3.0776932470260099</v>
      </c>
      <c r="I406" s="117">
        <v>15.837052252984799</v>
      </c>
    </row>
    <row r="407" spans="2:9" ht="13.2" x14ac:dyDescent="0.25">
      <c r="B407"/>
      <c r="C407"/>
      <c r="D407"/>
      <c r="E407"/>
      <c r="F407"/>
      <c r="G407"/>
      <c r="H407"/>
      <c r="I407"/>
    </row>
    <row r="408" spans="2:9" ht="13.2" x14ac:dyDescent="0.25">
      <c r="B408" s="117">
        <v>203</v>
      </c>
      <c r="C408" s="117">
        <v>7.9648335133829402</v>
      </c>
      <c r="D408" s="117">
        <v>0.01</v>
      </c>
      <c r="E408" s="117">
        <v>1.6755043152839899</v>
      </c>
      <c r="F408" s="117">
        <v>4.3618051390493999</v>
      </c>
      <c r="G408" s="117">
        <v>18.7071674100814</v>
      </c>
      <c r="H408" s="117">
        <v>2.9512013773764298</v>
      </c>
      <c r="I408" s="117">
        <v>15.0371220188756</v>
      </c>
    </row>
    <row r="409" spans="2:9" ht="13.2" x14ac:dyDescent="0.25">
      <c r="B409"/>
      <c r="C409"/>
      <c r="D409"/>
      <c r="E409"/>
      <c r="F409"/>
      <c r="G409"/>
      <c r="H409"/>
      <c r="I409"/>
    </row>
    <row r="410" spans="2:9" ht="13.2" x14ac:dyDescent="0.25">
      <c r="B410" s="117">
        <v>204</v>
      </c>
      <c r="C410" s="117">
        <v>7.7782969936247799</v>
      </c>
      <c r="D410" s="117">
        <v>0.01</v>
      </c>
      <c r="E410" s="117">
        <v>1.5522238804448001</v>
      </c>
      <c r="F410" s="117">
        <v>4.0775820997453502</v>
      </c>
      <c r="G410" s="117">
        <v>17.931586173272901</v>
      </c>
      <c r="H410" s="117">
        <v>2.9843962884718298</v>
      </c>
      <c r="I410" s="117">
        <v>14.205212746897001</v>
      </c>
    </row>
    <row r="411" spans="2:9" ht="13.2" x14ac:dyDescent="0.25">
      <c r="B411"/>
      <c r="C411"/>
      <c r="D411"/>
      <c r="E411"/>
      <c r="F411"/>
      <c r="G411"/>
      <c r="H411"/>
      <c r="I411"/>
    </row>
    <row r="412" spans="2:9" ht="13.2" x14ac:dyDescent="0.25">
      <c r="B412" s="117">
        <v>205</v>
      </c>
      <c r="C412" s="117">
        <v>8.7558082765148502</v>
      </c>
      <c r="D412" s="117">
        <v>0.01</v>
      </c>
      <c r="E412" s="117">
        <v>1.7939850149616099</v>
      </c>
      <c r="F412" s="117">
        <v>5.0135534271117104</v>
      </c>
      <c r="G412" s="117">
        <v>21.1575078656596</v>
      </c>
      <c r="H412" s="117">
        <v>3.3326570295518398</v>
      </c>
      <c r="I412" s="117">
        <v>17.401196202924101</v>
      </c>
    </row>
    <row r="413" spans="2:9" ht="13.2" x14ac:dyDescent="0.25">
      <c r="B413"/>
      <c r="C413"/>
      <c r="D413"/>
      <c r="E413"/>
      <c r="F413"/>
      <c r="G413"/>
      <c r="H413"/>
      <c r="I413"/>
    </row>
    <row r="414" spans="2:9" ht="13.2" x14ac:dyDescent="0.25">
      <c r="B414" s="117">
        <v>206</v>
      </c>
      <c r="C414" s="117">
        <v>9.4834003909941593</v>
      </c>
      <c r="D414" s="117">
        <v>0.01</v>
      </c>
      <c r="E414" s="117">
        <v>1.89121947749968</v>
      </c>
      <c r="F414" s="117">
        <v>5.7285491131967099</v>
      </c>
      <c r="G414" s="117">
        <v>27.0526907520909</v>
      </c>
      <c r="H414" s="117">
        <v>3.6392572618299899</v>
      </c>
      <c r="I414" s="117">
        <v>23.2966069867534</v>
      </c>
    </row>
    <row r="415" spans="2:9" ht="13.2" x14ac:dyDescent="0.25">
      <c r="B415"/>
      <c r="C415"/>
      <c r="D415"/>
      <c r="E415"/>
      <c r="F415"/>
      <c r="G415"/>
      <c r="H415"/>
      <c r="I415"/>
    </row>
    <row r="416" spans="2:9" ht="13.2" x14ac:dyDescent="0.25">
      <c r="B416" s="117">
        <v>207</v>
      </c>
      <c r="C416" s="117">
        <v>8.6065449714660591</v>
      </c>
      <c r="D416" s="117">
        <v>0.01</v>
      </c>
      <c r="E416" s="117">
        <v>1.7718204413690799</v>
      </c>
      <c r="F416" s="117">
        <v>4.8364520226755401</v>
      </c>
      <c r="G416" s="117">
        <v>20.617121973345299</v>
      </c>
      <c r="H416" s="117">
        <v>3.1831631814279802</v>
      </c>
      <c r="I416" s="117">
        <v>16.834310162451899</v>
      </c>
    </row>
    <row r="417" spans="2:9" ht="13.2" x14ac:dyDescent="0.25">
      <c r="B417"/>
      <c r="C417"/>
      <c r="D417"/>
      <c r="E417"/>
      <c r="F417"/>
      <c r="G417"/>
      <c r="H417"/>
      <c r="I417"/>
    </row>
    <row r="418" spans="2:9" ht="13.2" x14ac:dyDescent="0.25">
      <c r="B418" s="117">
        <v>208</v>
      </c>
      <c r="C418" s="117">
        <v>9.4115866307289302</v>
      </c>
      <c r="D418" s="117">
        <v>0.01</v>
      </c>
      <c r="E418" s="117">
        <v>1.87685569255582</v>
      </c>
      <c r="F418" s="117">
        <v>5.6174692300058098</v>
      </c>
      <c r="G418" s="117">
        <v>44.247131624529402</v>
      </c>
      <c r="H418" s="117">
        <v>4.8790480321453398</v>
      </c>
      <c r="I418" s="117">
        <v>40.437888153137699</v>
      </c>
    </row>
    <row r="419" spans="2:9" ht="13.2" x14ac:dyDescent="0.25">
      <c r="B419"/>
      <c r="C419"/>
      <c r="D419"/>
      <c r="E419"/>
      <c r="F419"/>
      <c r="G419"/>
      <c r="H419"/>
      <c r="I419"/>
    </row>
    <row r="420" spans="2:9" ht="13.2" x14ac:dyDescent="0.25">
      <c r="B420" s="117">
        <v>209</v>
      </c>
      <c r="C420" s="117">
        <v>10.156847038576601</v>
      </c>
      <c r="D420" s="117">
        <v>0.01</v>
      </c>
      <c r="E420" s="117">
        <v>2.0215859297783099</v>
      </c>
      <c r="F420" s="117">
        <v>6.3313551372097301</v>
      </c>
      <c r="G420" s="117">
        <v>29.362067684050501</v>
      </c>
      <c r="H420" s="117">
        <v>4.2393172017989604</v>
      </c>
      <c r="I420" s="117">
        <v>25.522043289676699</v>
      </c>
    </row>
    <row r="421" spans="2:9" ht="13.2" x14ac:dyDescent="0.25">
      <c r="B421"/>
      <c r="C421"/>
      <c r="D421"/>
      <c r="E421"/>
      <c r="F421"/>
      <c r="G421"/>
      <c r="H421"/>
      <c r="I421"/>
    </row>
    <row r="422" spans="2:9" ht="13.2" x14ac:dyDescent="0.25">
      <c r="B422" s="117">
        <v>210</v>
      </c>
      <c r="C422" s="117">
        <v>7.5860525715735596</v>
      </c>
      <c r="D422" s="117">
        <v>9.9999989999999999E-4</v>
      </c>
      <c r="E422" s="117">
        <v>1.52216170487865</v>
      </c>
      <c r="F422" s="117">
        <v>3.7489635694411398</v>
      </c>
      <c r="G422" s="117">
        <v>23.654089835382202</v>
      </c>
      <c r="H422" s="117">
        <v>3.5457444960071101</v>
      </c>
      <c r="I422" s="117">
        <v>19.8239280946793</v>
      </c>
    </row>
    <row r="423" spans="2:9" ht="13.2" x14ac:dyDescent="0.25">
      <c r="B423"/>
      <c r="C423"/>
      <c r="D423"/>
      <c r="E423"/>
      <c r="F423"/>
      <c r="G423"/>
      <c r="H423"/>
      <c r="I423"/>
    </row>
    <row r="424" spans="2:9" ht="13.2" x14ac:dyDescent="0.25">
      <c r="B424" s="117">
        <v>211</v>
      </c>
      <c r="C424" s="117">
        <v>6.9480413929108602</v>
      </c>
      <c r="D424" s="117">
        <v>9.9999989999999999E-4</v>
      </c>
      <c r="E424" s="117">
        <v>1.43270773080087</v>
      </c>
      <c r="F424" s="117">
        <v>3.12597958310957</v>
      </c>
      <c r="G424" s="117">
        <v>23.422789665960401</v>
      </c>
      <c r="H424" s="117">
        <v>3.3719139406757899</v>
      </c>
      <c r="I424" s="117">
        <v>19.612011632611601</v>
      </c>
    </row>
    <row r="425" spans="2:9" ht="13.2" x14ac:dyDescent="0.25">
      <c r="B425"/>
      <c r="C425"/>
      <c r="D425"/>
      <c r="E425"/>
      <c r="F425"/>
      <c r="G425"/>
      <c r="H425"/>
      <c r="I425"/>
    </row>
    <row r="426" spans="2:9" ht="13.2" x14ac:dyDescent="0.25">
      <c r="B426" s="117">
        <v>212</v>
      </c>
      <c r="C426" s="117">
        <v>6.9778050145795198</v>
      </c>
      <c r="D426" s="117">
        <v>9.9999989999999999E-4</v>
      </c>
      <c r="E426" s="117">
        <v>1.43478722822281</v>
      </c>
      <c r="F426" s="117">
        <v>3.1766354672370398</v>
      </c>
      <c r="G426" s="117">
        <v>22.913522535754701</v>
      </c>
      <c r="H426" s="117">
        <v>3.3405835859237101</v>
      </c>
      <c r="I426" s="117">
        <v>19.124889865998298</v>
      </c>
    </row>
    <row r="427" spans="2:9" ht="13.2" x14ac:dyDescent="0.25">
      <c r="B427"/>
      <c r="C427"/>
      <c r="D427"/>
      <c r="E427"/>
      <c r="F427"/>
      <c r="G427"/>
      <c r="H427"/>
      <c r="I427"/>
    </row>
    <row r="428" spans="2:9" ht="13.2" x14ac:dyDescent="0.25">
      <c r="B428" s="117">
        <v>213</v>
      </c>
      <c r="C428" s="117">
        <v>6.7017316049145101</v>
      </c>
      <c r="D428" s="117">
        <v>9.9999989999999999E-4</v>
      </c>
      <c r="E428" s="117">
        <v>1.3672853342948399</v>
      </c>
      <c r="F428" s="117">
        <v>2.9230688829575802</v>
      </c>
      <c r="G428" s="117">
        <v>23.4537583012734</v>
      </c>
      <c r="H428" s="117">
        <v>3.3748743380269599</v>
      </c>
      <c r="I428" s="117">
        <v>19.687891467924999</v>
      </c>
    </row>
    <row r="429" spans="2:9" ht="13.2" x14ac:dyDescent="0.25">
      <c r="B429"/>
      <c r="C429"/>
      <c r="D429"/>
      <c r="E429"/>
      <c r="F429"/>
      <c r="G429"/>
      <c r="H429"/>
      <c r="I429"/>
    </row>
    <row r="430" spans="2:9" ht="13.2" x14ac:dyDescent="0.25">
      <c r="B430" s="117">
        <v>214</v>
      </c>
      <c r="C430" s="117">
        <v>6.6794606024219103</v>
      </c>
      <c r="D430" s="117">
        <v>9.9999989999999999E-4</v>
      </c>
      <c r="E430" s="117">
        <v>1.3315082115511701</v>
      </c>
      <c r="F430" s="117">
        <v>2.9236875714794199</v>
      </c>
      <c r="G430" s="117">
        <v>23.1037929288802</v>
      </c>
      <c r="H430" s="117">
        <v>3.3556117934565299</v>
      </c>
      <c r="I430" s="117">
        <v>19.360918352680802</v>
      </c>
    </row>
    <row r="431" spans="2:9" ht="13.2" x14ac:dyDescent="0.25">
      <c r="B431"/>
      <c r="C431"/>
      <c r="D431"/>
      <c r="E431"/>
      <c r="F431"/>
      <c r="G431"/>
      <c r="H431"/>
      <c r="I431"/>
    </row>
    <row r="432" spans="2:9" ht="13.2" x14ac:dyDescent="0.25">
      <c r="B432" s="117">
        <v>215</v>
      </c>
      <c r="C432" s="117">
        <v>7.2358564869049999</v>
      </c>
      <c r="D432" s="117">
        <v>9.9999989999999999E-4</v>
      </c>
      <c r="E432" s="117">
        <v>1.51004421710968</v>
      </c>
      <c r="F432" s="117">
        <v>3.5030724579288099</v>
      </c>
      <c r="G432" s="117">
        <v>23.322394832488001</v>
      </c>
      <c r="H432" s="117">
        <v>3.3760633930083199</v>
      </c>
      <c r="I432" s="117">
        <v>19.602533678854599</v>
      </c>
    </row>
    <row r="433" spans="2:9" ht="13.2" x14ac:dyDescent="0.25">
      <c r="B433"/>
      <c r="C433"/>
      <c r="D433"/>
      <c r="E433"/>
      <c r="F433"/>
      <c r="G433"/>
      <c r="H433"/>
      <c r="I433"/>
    </row>
    <row r="434" spans="2:9" ht="13.2" x14ac:dyDescent="0.25">
      <c r="B434" s="117">
        <v>216</v>
      </c>
      <c r="C434" s="117">
        <v>7.4575688992777103</v>
      </c>
      <c r="D434" s="117">
        <v>9.9999989999999999E-4</v>
      </c>
      <c r="E434" s="117">
        <v>1.53028399232895</v>
      </c>
      <c r="F434" s="117">
        <v>3.7477736280810401</v>
      </c>
      <c r="G434" s="117">
        <v>23.5767493709441</v>
      </c>
      <c r="H434" s="117">
        <v>3.38960772175942</v>
      </c>
      <c r="I434" s="117">
        <v>19.879756219925401</v>
      </c>
    </row>
    <row r="435" spans="2:9" ht="13.2" x14ac:dyDescent="0.25">
      <c r="B435"/>
      <c r="C435"/>
      <c r="D435"/>
      <c r="E435"/>
      <c r="F435"/>
      <c r="G435"/>
      <c r="H435"/>
      <c r="I435"/>
    </row>
    <row r="436" spans="2:9" ht="13.2" x14ac:dyDescent="0.25">
      <c r="B436" s="117">
        <v>217</v>
      </c>
      <c r="C436" s="117">
        <v>7.6348093555819601</v>
      </c>
      <c r="D436" s="117">
        <v>9.9999989999999999E-4</v>
      </c>
      <c r="E436" s="117">
        <v>1.49576443241488</v>
      </c>
      <c r="F436" s="117">
        <v>3.94776662126664</v>
      </c>
      <c r="G436" s="117">
        <v>22.747432462630702</v>
      </c>
      <c r="H436" s="117">
        <v>3.3529682620879102</v>
      </c>
      <c r="I436" s="117">
        <v>19.073092645214398</v>
      </c>
    </row>
    <row r="437" spans="2:9" ht="13.2" x14ac:dyDescent="0.25">
      <c r="B437"/>
      <c r="C437"/>
      <c r="D437"/>
      <c r="E437"/>
      <c r="F437"/>
      <c r="G437"/>
      <c r="H437"/>
      <c r="I437"/>
    </row>
    <row r="438" spans="2:9" ht="13.2" x14ac:dyDescent="0.25">
      <c r="B438" s="117">
        <v>218</v>
      </c>
      <c r="C438" s="117">
        <v>7.0770641142322104</v>
      </c>
      <c r="D438" s="117">
        <v>9.9999989999999999E-4</v>
      </c>
      <c r="E438" s="117">
        <v>1.44019463850605</v>
      </c>
      <c r="F438" s="117">
        <v>3.4126883456783901</v>
      </c>
      <c r="G438" s="117">
        <v>24.5299054422686</v>
      </c>
      <c r="H438" s="117">
        <v>3.48648939594145</v>
      </c>
      <c r="I438" s="117">
        <v>20.878249752906001</v>
      </c>
    </row>
    <row r="439" spans="2:9" ht="13.2" x14ac:dyDescent="0.25">
      <c r="B439"/>
      <c r="C439"/>
      <c r="D439"/>
      <c r="E439"/>
      <c r="F439"/>
      <c r="G439"/>
      <c r="H439"/>
      <c r="I439"/>
    </row>
    <row r="440" spans="2:9" ht="13.2" x14ac:dyDescent="0.25">
      <c r="B440" s="117">
        <v>219</v>
      </c>
      <c r="C440" s="117">
        <v>6.3417111442934999</v>
      </c>
      <c r="D440" s="117">
        <v>9.9999989999999999E-4</v>
      </c>
      <c r="E440" s="117">
        <v>1.29982715941244</v>
      </c>
      <c r="F440" s="117">
        <v>2.6998982525640902</v>
      </c>
      <c r="G440" s="117">
        <v>25.528721532513998</v>
      </c>
      <c r="H440" s="117">
        <v>3.5807124953116101</v>
      </c>
      <c r="I440" s="117">
        <v>21.8995228121357</v>
      </c>
    </row>
    <row r="441" spans="2:9" ht="13.2" x14ac:dyDescent="0.25">
      <c r="B441"/>
      <c r="C441"/>
      <c r="D441"/>
      <c r="E441"/>
      <c r="F441"/>
      <c r="G441"/>
      <c r="H441"/>
      <c r="I441"/>
    </row>
    <row r="442" spans="2:9" ht="13.2" x14ac:dyDescent="0.25">
      <c r="B442" s="117">
        <v>220</v>
      </c>
      <c r="C442" s="117">
        <v>7.2465105210581102</v>
      </c>
      <c r="D442" s="117">
        <v>9.9999989999999999E-4</v>
      </c>
      <c r="E442" s="117">
        <v>1.5218340543008599</v>
      </c>
      <c r="F442" s="117">
        <v>3.6272203883817098</v>
      </c>
      <c r="G442" s="117">
        <v>26.169721172701902</v>
      </c>
      <c r="H442" s="117">
        <v>3.6078424915190599</v>
      </c>
      <c r="I442" s="117">
        <v>22.563080803040499</v>
      </c>
    </row>
    <row r="443" spans="2:9" ht="13.2" x14ac:dyDescent="0.25">
      <c r="B443"/>
      <c r="C443"/>
      <c r="D443"/>
      <c r="E443"/>
      <c r="F443"/>
      <c r="G443"/>
      <c r="H443"/>
      <c r="I443"/>
    </row>
    <row r="444" spans="2:9" ht="13.2" x14ac:dyDescent="0.25">
      <c r="B444" s="117">
        <v>221</v>
      </c>
      <c r="C444" s="117">
        <v>6.4039364399448502</v>
      </c>
      <c r="D444" s="117">
        <v>9.9999989999999999E-4</v>
      </c>
      <c r="E444" s="117">
        <v>1.35811761598433</v>
      </c>
      <c r="F444" s="117">
        <v>2.8071587316451501</v>
      </c>
      <c r="G444" s="117">
        <v>24.3237604325817</v>
      </c>
      <c r="H444" s="117">
        <v>3.46481371694995</v>
      </c>
      <c r="I444" s="117">
        <v>20.739525579637</v>
      </c>
    </row>
    <row r="445" spans="2:9" ht="13.2" x14ac:dyDescent="0.25">
      <c r="B445"/>
      <c r="C445"/>
      <c r="D445"/>
      <c r="E445"/>
      <c r="F445"/>
      <c r="G445"/>
      <c r="H445"/>
      <c r="I445"/>
    </row>
    <row r="446" spans="2:9" ht="13.2" x14ac:dyDescent="0.25">
      <c r="B446" s="117">
        <v>222</v>
      </c>
      <c r="C446" s="117">
        <v>7.0381475802390803</v>
      </c>
      <c r="D446" s="117">
        <v>9.9999989999999999E-4</v>
      </c>
      <c r="E446" s="117">
        <v>1.471329220841</v>
      </c>
      <c r="F446" s="117">
        <v>3.46368353982125</v>
      </c>
      <c r="G446" s="117">
        <v>25.084366183127099</v>
      </c>
      <c r="H446" s="117">
        <v>3.5513189992597001</v>
      </c>
      <c r="I446" s="117">
        <v>21.5223123488887</v>
      </c>
    </row>
    <row r="447" spans="2:9" ht="13.2" x14ac:dyDescent="0.25">
      <c r="B447"/>
      <c r="C447"/>
      <c r="D447"/>
      <c r="E447"/>
      <c r="F447"/>
      <c r="G447"/>
      <c r="H447"/>
      <c r="I447"/>
    </row>
    <row r="448" spans="2:9" ht="13.2" x14ac:dyDescent="0.25">
      <c r="B448" s="117">
        <v>223</v>
      </c>
      <c r="C448" s="117">
        <v>6.7052044407013902</v>
      </c>
      <c r="D448" s="117">
        <v>9.9999989999999999E-4</v>
      </c>
      <c r="E448" s="117">
        <v>1.39457225222741</v>
      </c>
      <c r="F448" s="117">
        <v>3.15291902711314</v>
      </c>
      <c r="G448" s="117">
        <v>23.707159042358398</v>
      </c>
      <c r="H448" s="117">
        <v>3.4561538619379801</v>
      </c>
      <c r="I448" s="117">
        <v>20.167335387199099</v>
      </c>
    </row>
    <row r="449" spans="2:9" ht="13.2" x14ac:dyDescent="0.25">
      <c r="B449"/>
      <c r="C449"/>
      <c r="D449"/>
      <c r="E449"/>
      <c r="F449"/>
      <c r="G449"/>
      <c r="H449"/>
      <c r="I449"/>
    </row>
    <row r="450" spans="2:9" ht="13.2" x14ac:dyDescent="0.25">
      <c r="B450" s="117">
        <v>224</v>
      </c>
      <c r="C450" s="117">
        <v>6.2887951943182099</v>
      </c>
      <c r="D450" s="117">
        <v>9.9999989999999999E-4</v>
      </c>
      <c r="E450" s="117">
        <v>1.3517843715606099</v>
      </c>
      <c r="F450" s="117">
        <v>2.7586505143873099</v>
      </c>
      <c r="G450" s="117">
        <v>24.599612912824</v>
      </c>
      <c r="H450" s="117">
        <v>3.5250170999957602</v>
      </c>
      <c r="I450" s="117">
        <v>21.081831470612499</v>
      </c>
    </row>
    <row r="451" spans="2:9" ht="13.2" x14ac:dyDescent="0.25">
      <c r="B451"/>
      <c r="C451"/>
      <c r="D451"/>
      <c r="E451"/>
      <c r="F451"/>
      <c r="G451"/>
      <c r="H451"/>
      <c r="I451"/>
    </row>
    <row r="452" spans="2:9" ht="13.2" x14ac:dyDescent="0.25">
      <c r="B452" s="117">
        <v>225</v>
      </c>
      <c r="C452" s="117">
        <v>6.3668533140613102</v>
      </c>
      <c r="D452" s="117">
        <v>9.9999989999999999E-4</v>
      </c>
      <c r="E452" s="117">
        <v>1.33824939016372</v>
      </c>
      <c r="F452" s="117">
        <v>2.85870325565338</v>
      </c>
      <c r="G452" s="117">
        <v>22.084150006694099</v>
      </c>
      <c r="H452" s="117">
        <v>3.3156181458503902</v>
      </c>
      <c r="I452" s="117">
        <v>18.588299320590099</v>
      </c>
    </row>
    <row r="453" spans="2:9" ht="13.2" x14ac:dyDescent="0.25">
      <c r="B453"/>
      <c r="C453"/>
      <c r="D453"/>
      <c r="E453"/>
      <c r="F453"/>
      <c r="G453"/>
      <c r="H453"/>
      <c r="I453"/>
    </row>
    <row r="454" spans="2:9" ht="13.2" x14ac:dyDescent="0.25">
      <c r="B454" s="117">
        <v>226</v>
      </c>
      <c r="C454" s="117">
        <v>6.3123965955549597</v>
      </c>
      <c r="D454" s="117">
        <v>9.9999989999999999E-4</v>
      </c>
      <c r="E454" s="117">
        <v>1.30687110943178</v>
      </c>
      <c r="F454" s="117">
        <v>2.8262062822618699</v>
      </c>
      <c r="G454" s="117">
        <v>22.2345107293898</v>
      </c>
      <c r="H454" s="117">
        <v>3.3175309242740698</v>
      </c>
      <c r="I454" s="117">
        <v>18.760662694131099</v>
      </c>
    </row>
    <row r="455" spans="2:9" ht="13.2" x14ac:dyDescent="0.25">
      <c r="B455"/>
      <c r="C455"/>
      <c r="D455"/>
      <c r="E455"/>
      <c r="F455"/>
      <c r="G455"/>
      <c r="H455"/>
      <c r="I455"/>
    </row>
    <row r="456" spans="2:9" ht="13.2" x14ac:dyDescent="0.25">
      <c r="B456" s="117">
        <v>227</v>
      </c>
      <c r="C456" s="117">
        <v>6.7008591005879001</v>
      </c>
      <c r="D456" s="117">
        <v>9.9999989999999999E-4</v>
      </c>
      <c r="E456" s="117">
        <v>1.4411957129355399</v>
      </c>
      <c r="F456" s="117">
        <v>3.2366126295058901</v>
      </c>
      <c r="G456" s="117">
        <v>24.136855340773</v>
      </c>
      <c r="H456" s="117">
        <v>3.4796325545157099</v>
      </c>
      <c r="I456" s="117">
        <v>20.684860937057</v>
      </c>
    </row>
    <row r="457" spans="2:9" ht="13.2" x14ac:dyDescent="0.25">
      <c r="B457"/>
      <c r="C457"/>
      <c r="D457"/>
      <c r="E457"/>
      <c r="F457"/>
      <c r="G457"/>
      <c r="H457"/>
      <c r="I457"/>
    </row>
    <row r="458" spans="2:9" ht="13.2" x14ac:dyDescent="0.25">
      <c r="B458" s="117">
        <v>228</v>
      </c>
      <c r="C458" s="117">
        <v>5.72188478131448</v>
      </c>
      <c r="D458" s="117">
        <v>9.9999989999999999E-4</v>
      </c>
      <c r="E458" s="117">
        <v>1.2007492684548899</v>
      </c>
      <c r="F458" s="117">
        <v>2.2793893525677298</v>
      </c>
      <c r="G458" s="117">
        <v>25.991204630944001</v>
      </c>
      <c r="H458" s="117">
        <v>3.6483325189159701</v>
      </c>
      <c r="I458" s="117">
        <v>22.560843898403999</v>
      </c>
    </row>
    <row r="459" spans="2:9" ht="13.2" x14ac:dyDescent="0.25">
      <c r="B459"/>
      <c r="C459"/>
      <c r="D459"/>
      <c r="E459"/>
      <c r="F459"/>
      <c r="G459"/>
      <c r="H459"/>
      <c r="I459"/>
    </row>
    <row r="460" spans="2:9" ht="13.2" x14ac:dyDescent="0.25">
      <c r="B460" s="117">
        <v>229</v>
      </c>
      <c r="C460" s="117">
        <v>7.6216000203163397</v>
      </c>
      <c r="D460" s="117">
        <v>9.9999989999999999E-4</v>
      </c>
      <c r="E460" s="117">
        <v>1.6406784346026699</v>
      </c>
      <c r="F460" s="117">
        <v>4.20082945400668</v>
      </c>
      <c r="G460" s="117">
        <v>24.346390324254099</v>
      </c>
      <c r="H460" s="117">
        <v>3.4990084402022799</v>
      </c>
      <c r="I460" s="117">
        <v>20.937871040836399</v>
      </c>
    </row>
    <row r="461" spans="2:9" ht="13.2" x14ac:dyDescent="0.25">
      <c r="B461"/>
      <c r="C461"/>
      <c r="D461"/>
      <c r="E461"/>
      <c r="F461"/>
      <c r="G461"/>
      <c r="H461"/>
      <c r="I461"/>
    </row>
    <row r="462" spans="2:9" ht="13.2" x14ac:dyDescent="0.25">
      <c r="B462" s="117">
        <v>230</v>
      </c>
      <c r="C462" s="117">
        <v>6.25849699204967</v>
      </c>
      <c r="D462" s="117">
        <v>9.9999989999999999E-4</v>
      </c>
      <c r="E462" s="117">
        <v>1.35858528364089</v>
      </c>
      <c r="F462" s="117">
        <v>2.8595388339411798</v>
      </c>
      <c r="G462" s="117">
        <v>23.798820926297001</v>
      </c>
      <c r="H462" s="117">
        <v>3.4212741313442101</v>
      </c>
      <c r="I462" s="117">
        <v>20.412060737609799</v>
      </c>
    </row>
    <row r="463" spans="2:9" ht="13.2" x14ac:dyDescent="0.25">
      <c r="B463"/>
      <c r="C463"/>
      <c r="D463"/>
      <c r="E463"/>
      <c r="F463"/>
      <c r="G463"/>
      <c r="H463"/>
      <c r="I463"/>
    </row>
    <row r="464" spans="2:9" ht="13.2" x14ac:dyDescent="0.25">
      <c r="B464" s="117">
        <v>231</v>
      </c>
      <c r="C464" s="117">
        <v>8.4518005232657103</v>
      </c>
      <c r="D464" s="117">
        <v>9.9999989999999999E-4</v>
      </c>
      <c r="E464" s="117">
        <v>1.7864086041527401</v>
      </c>
      <c r="F464" s="117">
        <v>5.0745131527223899</v>
      </c>
      <c r="G464" s="117">
        <v>27.075136984548202</v>
      </c>
      <c r="H464" s="117">
        <v>3.6894143781354298</v>
      </c>
      <c r="I464" s="117">
        <v>23.709840928354499</v>
      </c>
    </row>
    <row r="465" spans="2:9" ht="13.2" x14ac:dyDescent="0.25">
      <c r="B465"/>
      <c r="C465"/>
      <c r="D465"/>
      <c r="E465"/>
      <c r="F465"/>
      <c r="G465"/>
      <c r="H465"/>
      <c r="I465"/>
    </row>
    <row r="466" spans="2:9" ht="13.2" x14ac:dyDescent="0.25">
      <c r="B466" s="117">
        <v>232</v>
      </c>
      <c r="C466" s="117">
        <v>6.8707752381601601</v>
      </c>
      <c r="D466" s="117">
        <v>9.9999989999999999E-4</v>
      </c>
      <c r="E466" s="117">
        <v>1.4582545122792601</v>
      </c>
      <c r="F466" s="117">
        <v>3.5147924538581599</v>
      </c>
      <c r="G466" s="117">
        <v>27.089069643328202</v>
      </c>
      <c r="H466" s="117">
        <v>3.70360353685194</v>
      </c>
      <c r="I466" s="117">
        <v>23.745068950037801</v>
      </c>
    </row>
    <row r="467" spans="2:9" ht="13.2" x14ac:dyDescent="0.25">
      <c r="B467"/>
      <c r="C467"/>
      <c r="D467"/>
      <c r="E467"/>
      <c r="F467"/>
      <c r="G467"/>
      <c r="H467"/>
      <c r="I467"/>
    </row>
    <row r="468" spans="2:9" ht="13.2" x14ac:dyDescent="0.25">
      <c r="B468" s="117">
        <v>233</v>
      </c>
      <c r="C468" s="117">
        <v>6.8322443039186496</v>
      </c>
      <c r="D468" s="117">
        <v>9.9999989999999999E-4</v>
      </c>
      <c r="E468" s="117">
        <v>1.47939745745351</v>
      </c>
      <c r="F468" s="117">
        <v>3.4975218253750899</v>
      </c>
      <c r="G468" s="117">
        <v>26.575938440138199</v>
      </c>
      <c r="H468" s="117">
        <v>3.6651296769419002</v>
      </c>
      <c r="I468" s="117">
        <v>23.252980263002399</v>
      </c>
    </row>
    <row r="469" spans="2:9" ht="13.2" x14ac:dyDescent="0.25">
      <c r="B469"/>
      <c r="C469"/>
      <c r="D469"/>
      <c r="E469"/>
      <c r="F469"/>
      <c r="G469"/>
      <c r="H469"/>
      <c r="I469"/>
    </row>
    <row r="470" spans="2:9" ht="13.2" x14ac:dyDescent="0.25">
      <c r="B470" s="117">
        <v>234</v>
      </c>
      <c r="C470" s="117">
        <v>6.0324591898149</v>
      </c>
      <c r="D470" s="117">
        <v>9.9999989999999999E-4</v>
      </c>
      <c r="E470" s="117">
        <v>1.3240003307019499</v>
      </c>
      <c r="F470" s="117">
        <v>2.7185581268802701</v>
      </c>
      <c r="G470" s="117">
        <v>23.855930020732199</v>
      </c>
      <c r="H470" s="117">
        <v>3.4327996007857702</v>
      </c>
      <c r="I470" s="117">
        <v>20.553686941823599</v>
      </c>
    </row>
    <row r="471" spans="2:9" ht="13.2" x14ac:dyDescent="0.25">
      <c r="B471"/>
      <c r="C471"/>
      <c r="D471"/>
      <c r="E471"/>
      <c r="F471"/>
      <c r="G471"/>
      <c r="H471"/>
      <c r="I471"/>
    </row>
    <row r="472" spans="2:9" ht="13.2" x14ac:dyDescent="0.25">
      <c r="B472" s="117">
        <v>235</v>
      </c>
      <c r="C472" s="117">
        <v>6.1993020888297696</v>
      </c>
      <c r="D472" s="117">
        <v>9.9999989999999999E-4</v>
      </c>
      <c r="E472" s="117">
        <v>1.3647644433282999</v>
      </c>
      <c r="F472" s="117">
        <v>2.9062332933948798</v>
      </c>
      <c r="G472" s="117">
        <v>23.604328217044898</v>
      </c>
      <c r="H472" s="117">
        <v>3.4198540026141702</v>
      </c>
      <c r="I472" s="117">
        <v>20.323003307465498</v>
      </c>
    </row>
    <row r="473" spans="2:9" ht="13.2" x14ac:dyDescent="0.25">
      <c r="B473"/>
      <c r="C473"/>
      <c r="D473"/>
      <c r="E473"/>
      <c r="F473"/>
      <c r="G473"/>
      <c r="H473"/>
      <c r="I473"/>
    </row>
    <row r="474" spans="2:9" ht="13.2" x14ac:dyDescent="0.25">
      <c r="B474" s="117">
        <v>236</v>
      </c>
      <c r="C474" s="117">
        <v>6.4614731419471001</v>
      </c>
      <c r="D474" s="117">
        <v>9.9999989999999999E-4</v>
      </c>
      <c r="E474" s="117">
        <v>1.45267808052801</v>
      </c>
      <c r="F474" s="117">
        <v>3.18927857568187</v>
      </c>
      <c r="G474" s="117">
        <v>22.319238416610201</v>
      </c>
      <c r="H474" s="117">
        <v>3.3534146124316799</v>
      </c>
      <c r="I474" s="117">
        <v>19.0586928398378</v>
      </c>
    </row>
    <row r="475" spans="2:9" ht="13.2" x14ac:dyDescent="0.25">
      <c r="B475"/>
      <c r="C475"/>
      <c r="D475"/>
      <c r="E475"/>
      <c r="F475"/>
      <c r="G475"/>
      <c r="H475"/>
      <c r="I475"/>
    </row>
    <row r="476" spans="2:9" ht="13.2" x14ac:dyDescent="0.25">
      <c r="B476" s="117">
        <v>237</v>
      </c>
      <c r="C476" s="117">
        <v>6.5430628022839903</v>
      </c>
      <c r="D476" s="117">
        <v>9.9999989999999999E-4</v>
      </c>
      <c r="E476" s="117">
        <v>1.4170823568297899</v>
      </c>
      <c r="F476" s="117">
        <v>3.2916044362129702</v>
      </c>
      <c r="G476" s="117">
        <v>24.5574701370731</v>
      </c>
      <c r="H476" s="117">
        <v>3.5218327968351302</v>
      </c>
      <c r="I476" s="117">
        <v>21.317538445995702</v>
      </c>
    </row>
    <row r="477" spans="2:9" ht="13.2" x14ac:dyDescent="0.25">
      <c r="B477"/>
      <c r="C477"/>
      <c r="D477"/>
      <c r="E477"/>
      <c r="F477"/>
      <c r="G477"/>
      <c r="H477"/>
      <c r="I477"/>
    </row>
    <row r="478" spans="2:9" ht="13.2" x14ac:dyDescent="0.25">
      <c r="B478" s="117">
        <v>238</v>
      </c>
      <c r="C478" s="117">
        <v>5.3726108458734299</v>
      </c>
      <c r="D478" s="117">
        <v>9.9999989999999999E-4</v>
      </c>
      <c r="E478" s="117">
        <v>1.1632952699738099</v>
      </c>
      <c r="F478" s="117">
        <v>2.1412503142510602</v>
      </c>
      <c r="G478" s="117">
        <v>25.2621946027202</v>
      </c>
      <c r="H478" s="117">
        <v>3.5510772351295699</v>
      </c>
      <c r="I478" s="117">
        <v>22.041763059554501</v>
      </c>
    </row>
    <row r="479" spans="2:9" ht="13.2" x14ac:dyDescent="0.25">
      <c r="B479"/>
      <c r="C479"/>
      <c r="D479"/>
      <c r="E479"/>
      <c r="F479"/>
      <c r="G479"/>
      <c r="H479"/>
      <c r="I479"/>
    </row>
    <row r="480" spans="2:9" ht="13.2" x14ac:dyDescent="0.25">
      <c r="B480" s="117">
        <v>239</v>
      </c>
      <c r="C480" s="117">
        <v>5.8425064856006204</v>
      </c>
      <c r="D480" s="117">
        <v>9.9999989999999999E-4</v>
      </c>
      <c r="E480" s="117">
        <v>1.2844691555346199</v>
      </c>
      <c r="F480" s="117">
        <v>2.6309024095535198</v>
      </c>
      <c r="G480" s="117">
        <v>23.8816284056632</v>
      </c>
      <c r="H480" s="117">
        <v>3.4286131551188799</v>
      </c>
      <c r="I480" s="117">
        <v>20.681409835815401</v>
      </c>
    </row>
    <row r="481" spans="2:9" ht="13.2" x14ac:dyDescent="0.25">
      <c r="B481"/>
      <c r="C481"/>
      <c r="D481"/>
      <c r="E481"/>
      <c r="F481"/>
      <c r="G481"/>
      <c r="H481"/>
      <c r="I481"/>
    </row>
    <row r="482" spans="2:9" ht="13.2" x14ac:dyDescent="0.25">
      <c r="B482" s="117">
        <v>240</v>
      </c>
      <c r="C482" s="117">
        <v>6.0791241507376297</v>
      </c>
      <c r="D482" s="117">
        <v>9.9999989999999999E-4</v>
      </c>
      <c r="E482" s="117">
        <v>1.35312447432548</v>
      </c>
      <c r="F482" s="117">
        <v>2.88776031809468</v>
      </c>
      <c r="G482" s="117">
        <v>24.610984586900202</v>
      </c>
      <c r="H482" s="117">
        <v>3.5299981332594301</v>
      </c>
      <c r="I482" s="117">
        <v>21.430933121711899</v>
      </c>
    </row>
    <row r="483" spans="2:9" ht="13.2" x14ac:dyDescent="0.25">
      <c r="B483"/>
      <c r="C483"/>
      <c r="D483"/>
      <c r="E483"/>
      <c r="F483"/>
      <c r="G483"/>
      <c r="H483"/>
      <c r="I483"/>
    </row>
    <row r="484" spans="2:9" ht="13.2" x14ac:dyDescent="0.25">
      <c r="B484" s="117">
        <v>241</v>
      </c>
      <c r="C484" s="117">
        <v>5.8739600258488798</v>
      </c>
      <c r="D484" s="117">
        <v>9.9999989999999999E-4</v>
      </c>
      <c r="E484" s="117">
        <v>1.35957158957758</v>
      </c>
      <c r="F484" s="117">
        <v>2.7028268806395901</v>
      </c>
      <c r="G484" s="117">
        <v>24.2982306326589</v>
      </c>
      <c r="H484" s="117">
        <v>3.5158070979579801</v>
      </c>
      <c r="I484" s="117">
        <v>21.1385337152788</v>
      </c>
    </row>
    <row r="485" spans="2:9" ht="13.2" x14ac:dyDescent="0.25">
      <c r="B485"/>
      <c r="C485"/>
      <c r="D485"/>
      <c r="E485"/>
      <c r="F485"/>
      <c r="G485"/>
      <c r="H485"/>
      <c r="I485"/>
    </row>
    <row r="486" spans="2:9" ht="13.2" x14ac:dyDescent="0.25">
      <c r="B486" s="117">
        <v>242</v>
      </c>
      <c r="C486" s="117">
        <v>5.9745325273083099</v>
      </c>
      <c r="D486" s="117">
        <v>9.9999989999999999E-4</v>
      </c>
      <c r="E486" s="117">
        <v>1.3340641452420099</v>
      </c>
      <c r="F486" s="117">
        <v>2.8238961619715499</v>
      </c>
      <c r="G486" s="117">
        <v>24.284164674820399</v>
      </c>
      <c r="H486" s="117">
        <v>3.4811200787944099</v>
      </c>
      <c r="I486" s="117">
        <v>21.145085088668299</v>
      </c>
    </row>
    <row r="487" spans="2:9" ht="13.2" x14ac:dyDescent="0.25">
      <c r="B487"/>
      <c r="C487"/>
      <c r="D487"/>
      <c r="E487"/>
      <c r="F487"/>
      <c r="G487"/>
      <c r="H487"/>
      <c r="I487"/>
    </row>
    <row r="488" spans="2:9" ht="13.2" x14ac:dyDescent="0.25">
      <c r="B488" s="117">
        <v>243</v>
      </c>
      <c r="C488" s="117">
        <v>6.4344232313094603</v>
      </c>
      <c r="D488" s="117">
        <v>9.9999989999999999E-4</v>
      </c>
      <c r="E488" s="117">
        <v>1.45370361208915</v>
      </c>
      <c r="F488" s="117">
        <v>3.30422640039074</v>
      </c>
      <c r="G488" s="117">
        <v>25.3886936249271</v>
      </c>
      <c r="H488" s="117">
        <v>3.5900651331870699</v>
      </c>
      <c r="I488" s="117">
        <v>22.269756440193401</v>
      </c>
    </row>
    <row r="489" spans="2:9" ht="13.2" x14ac:dyDescent="0.25">
      <c r="B489"/>
      <c r="C489"/>
      <c r="D489"/>
      <c r="E489"/>
      <c r="F489"/>
      <c r="G489"/>
      <c r="H489"/>
      <c r="I489"/>
    </row>
    <row r="490" spans="2:9" ht="13.2" x14ac:dyDescent="0.25">
      <c r="B490" s="117">
        <v>244</v>
      </c>
      <c r="C490" s="117">
        <v>5.5250347352796902</v>
      </c>
      <c r="D490" s="117">
        <v>9.9999989999999999E-4</v>
      </c>
      <c r="E490" s="117">
        <v>1.2373588402425</v>
      </c>
      <c r="F490" s="117">
        <v>2.4148835424453901</v>
      </c>
      <c r="G490" s="117">
        <v>26.937388973851299</v>
      </c>
      <c r="H490" s="117">
        <v>3.7104159247490598</v>
      </c>
      <c r="I490" s="117">
        <v>23.838526802678199</v>
      </c>
    </row>
    <row r="491" spans="2:9" ht="13.2" x14ac:dyDescent="0.25">
      <c r="B491"/>
      <c r="C491"/>
      <c r="D491"/>
      <c r="E491"/>
      <c r="F491"/>
      <c r="G491"/>
      <c r="H491"/>
      <c r="I491"/>
    </row>
    <row r="492" spans="2:9" ht="13.2" x14ac:dyDescent="0.25">
      <c r="B492" s="117">
        <v>245</v>
      </c>
      <c r="C492" s="117">
        <v>5.6315081965538702</v>
      </c>
      <c r="D492" s="117">
        <v>9.9999989999999999E-4</v>
      </c>
      <c r="E492" s="117">
        <v>1.24927987398639</v>
      </c>
      <c r="F492" s="117">
        <v>2.5415619265648601</v>
      </c>
      <c r="G492" s="117">
        <v>24.093585506562199</v>
      </c>
      <c r="H492" s="117">
        <v>3.4910567422066898</v>
      </c>
      <c r="I492" s="117">
        <v>21.015024154416899</v>
      </c>
    </row>
    <row r="493" spans="2:9" ht="13.2" x14ac:dyDescent="0.25">
      <c r="B493"/>
      <c r="C493"/>
      <c r="D493"/>
      <c r="E493"/>
      <c r="F493"/>
      <c r="G493"/>
      <c r="H493"/>
      <c r="I493"/>
    </row>
    <row r="494" spans="2:9" ht="13.2" x14ac:dyDescent="0.25">
      <c r="B494" s="117">
        <v>246</v>
      </c>
      <c r="C494" s="117">
        <v>6.59166787516686</v>
      </c>
      <c r="D494" s="117">
        <v>9.9999989999999999E-4</v>
      </c>
      <c r="E494" s="117">
        <v>1.50658528362551</v>
      </c>
      <c r="F494" s="117">
        <v>3.5217482486078802</v>
      </c>
      <c r="G494" s="117">
        <v>22.537276237241599</v>
      </c>
      <c r="H494" s="117">
        <v>3.3768933434640198</v>
      </c>
      <c r="I494" s="117">
        <v>19.478300371477602</v>
      </c>
    </row>
    <row r="495" spans="2:9" ht="13.2" x14ac:dyDescent="0.25">
      <c r="B495"/>
      <c r="C495"/>
      <c r="D495"/>
      <c r="E495"/>
      <c r="F495"/>
      <c r="G495"/>
      <c r="H495"/>
      <c r="I495"/>
    </row>
    <row r="496" spans="2:9" ht="13.2" x14ac:dyDescent="0.25">
      <c r="B496" s="117">
        <v>247</v>
      </c>
      <c r="C496" s="117">
        <v>5.7877935209581901</v>
      </c>
      <c r="D496" s="117">
        <v>9.9999989999999999E-4</v>
      </c>
      <c r="E496" s="117">
        <v>1.3390467551446701</v>
      </c>
      <c r="F496" s="117">
        <v>2.7374005106187602</v>
      </c>
      <c r="G496" s="117">
        <v>23.520774195271098</v>
      </c>
      <c r="H496" s="117">
        <v>3.4509743029071398</v>
      </c>
      <c r="I496" s="117">
        <v>20.4814407594742</v>
      </c>
    </row>
    <row r="497" spans="2:9" ht="13.2" x14ac:dyDescent="0.25">
      <c r="B497"/>
      <c r="C497"/>
      <c r="D497"/>
      <c r="E497"/>
      <c r="F497"/>
      <c r="G497"/>
      <c r="H497"/>
      <c r="I497"/>
    </row>
    <row r="498" spans="2:9" ht="13.2" x14ac:dyDescent="0.25">
      <c r="B498" s="117">
        <v>248</v>
      </c>
      <c r="C498" s="117">
        <v>5.3564308651031904</v>
      </c>
      <c r="D498" s="117">
        <v>9.9999989999999999E-4</v>
      </c>
      <c r="E498" s="117">
        <v>1.1802688539028099</v>
      </c>
      <c r="F498" s="117">
        <v>2.3257780949915601</v>
      </c>
      <c r="G498" s="117">
        <v>22.980700646677299</v>
      </c>
      <c r="H498" s="117">
        <v>3.4002143336880502</v>
      </c>
      <c r="I498" s="117">
        <v>19.961185670668002</v>
      </c>
    </row>
    <row r="499" spans="2:9" ht="13.2" x14ac:dyDescent="0.25">
      <c r="B499"/>
      <c r="C499"/>
      <c r="D499"/>
      <c r="E499"/>
      <c r="F499"/>
      <c r="G499"/>
      <c r="H499"/>
      <c r="I499"/>
    </row>
    <row r="500" spans="2:9" ht="13.2" x14ac:dyDescent="0.25">
      <c r="B500" s="117">
        <v>249</v>
      </c>
      <c r="C500" s="117">
        <v>5.61220135996418</v>
      </c>
      <c r="D500" s="117">
        <v>9.9999989999999999E-4</v>
      </c>
      <c r="E500" s="117">
        <v>1.31247274914095</v>
      </c>
      <c r="F500" s="117">
        <v>2.6015163102457599</v>
      </c>
      <c r="G500" s="117">
        <v>23.2877994045134</v>
      </c>
      <c r="H500" s="117">
        <v>3.40684515430081</v>
      </c>
      <c r="I500" s="117">
        <v>20.288346628988901</v>
      </c>
    </row>
    <row r="501" spans="2:9" ht="13.2" x14ac:dyDescent="0.25">
      <c r="B501"/>
      <c r="C501"/>
      <c r="D501"/>
      <c r="E501"/>
      <c r="F501"/>
      <c r="G501"/>
      <c r="H501"/>
      <c r="I501"/>
    </row>
    <row r="502" spans="2:9" ht="13.2" x14ac:dyDescent="0.25">
      <c r="B502" s="117">
        <v>250</v>
      </c>
      <c r="C502" s="117">
        <v>5.5991114185702404</v>
      </c>
      <c r="D502" s="117">
        <v>9.9999989999999999E-4</v>
      </c>
      <c r="E502" s="117">
        <v>1.26372269949605</v>
      </c>
      <c r="F502" s="117">
        <v>2.6082807394766001</v>
      </c>
      <c r="G502" s="117">
        <v>26.280813463272501</v>
      </c>
      <c r="H502" s="117">
        <v>3.6789544013238702</v>
      </c>
      <c r="I502" s="117">
        <v>23.300965524488799</v>
      </c>
    </row>
    <row r="503" spans="2:9" ht="13.2" x14ac:dyDescent="0.25">
      <c r="B503"/>
      <c r="C503"/>
      <c r="D503"/>
      <c r="E503"/>
      <c r="F503"/>
      <c r="G503"/>
      <c r="H503"/>
      <c r="I503"/>
    </row>
    <row r="504" spans="2:9" ht="13.2" x14ac:dyDescent="0.25">
      <c r="B504" s="117">
        <v>251</v>
      </c>
      <c r="C504" s="117">
        <v>6.3885898205541798</v>
      </c>
      <c r="D504" s="117">
        <v>9.9999989999999999E-4</v>
      </c>
      <c r="E504" s="117">
        <v>1.4774588308026699</v>
      </c>
      <c r="F504" s="117">
        <v>3.4172749615484599</v>
      </c>
      <c r="G504" s="117">
        <v>24.229523197297102</v>
      </c>
      <c r="H504" s="117">
        <v>3.52162327304963</v>
      </c>
      <c r="I504" s="117">
        <v>21.269139659020201</v>
      </c>
    </row>
    <row r="505" spans="2:9" ht="13.2" x14ac:dyDescent="0.25">
      <c r="B505"/>
      <c r="C505"/>
      <c r="D505"/>
      <c r="E505"/>
      <c r="F505"/>
      <c r="G505"/>
      <c r="H505"/>
      <c r="I505"/>
    </row>
    <row r="506" spans="2:9" ht="13.2" x14ac:dyDescent="0.25">
      <c r="B506" s="117">
        <v>252</v>
      </c>
      <c r="C506" s="117">
        <v>5.3759551279006397</v>
      </c>
      <c r="D506" s="117">
        <v>9.9999989999999999E-4</v>
      </c>
      <c r="E506" s="117">
        <v>1.2360078807799999</v>
      </c>
      <c r="F506" s="117">
        <v>2.4239374379957801</v>
      </c>
      <c r="G506" s="117">
        <v>24.280504411266602</v>
      </c>
      <c r="H506" s="117">
        <v>3.5263448530627799</v>
      </c>
      <c r="I506" s="117">
        <v>21.339194820773201</v>
      </c>
    </row>
    <row r="507" spans="2:9" ht="13.2" x14ac:dyDescent="0.25">
      <c r="B507"/>
      <c r="C507"/>
      <c r="D507"/>
      <c r="E507"/>
      <c r="F507"/>
      <c r="G507"/>
      <c r="H507"/>
      <c r="I507"/>
    </row>
    <row r="508" spans="2:9" ht="13.2" x14ac:dyDescent="0.25">
      <c r="B508" s="117">
        <v>253</v>
      </c>
      <c r="C508" s="117">
        <v>5.2017776735367303</v>
      </c>
      <c r="D508" s="117">
        <v>9.9999989999999999E-4</v>
      </c>
      <c r="E508" s="117">
        <v>1.15809706141871</v>
      </c>
      <c r="F508" s="117">
        <v>2.2688828245286001</v>
      </c>
      <c r="G508" s="117">
        <v>23.562154954479499</v>
      </c>
      <c r="H508" s="117">
        <v>3.4413798778287799</v>
      </c>
      <c r="I508" s="117">
        <v>20.640060609386801</v>
      </c>
    </row>
    <row r="509" spans="2:9" ht="13.2" x14ac:dyDescent="0.25">
      <c r="B509"/>
      <c r="C509"/>
      <c r="D509"/>
      <c r="E509"/>
      <c r="F509"/>
      <c r="G509"/>
      <c r="H509"/>
      <c r="I509"/>
    </row>
    <row r="510" spans="2:9" ht="13.2" x14ac:dyDescent="0.25">
      <c r="B510" s="117">
        <v>254</v>
      </c>
      <c r="C510" s="117">
        <v>5.3668778942477298</v>
      </c>
      <c r="D510" s="117">
        <v>9.9999989999999999E-4</v>
      </c>
      <c r="E510" s="117">
        <v>1.2131757015182101</v>
      </c>
      <c r="F510" s="117">
        <v>2.4531220524541699</v>
      </c>
      <c r="G510" s="117">
        <v>23.954229662495202</v>
      </c>
      <c r="H510" s="117">
        <v>3.4638814387782899</v>
      </c>
      <c r="I510" s="117">
        <v>21.0510387113017</v>
      </c>
    </row>
    <row r="511" spans="2:9" ht="13.2" x14ac:dyDescent="0.25">
      <c r="B511"/>
      <c r="C511"/>
      <c r="D511"/>
      <c r="E511"/>
      <c r="F511"/>
      <c r="G511"/>
      <c r="H511"/>
      <c r="I511"/>
    </row>
    <row r="512" spans="2:9" ht="13.2" x14ac:dyDescent="0.25">
      <c r="B512" s="117">
        <v>255</v>
      </c>
      <c r="C512" s="117">
        <v>5.7454455975563299</v>
      </c>
      <c r="D512" s="117">
        <v>9.9999989999999999E-4</v>
      </c>
      <c r="E512" s="117">
        <v>1.3320536738441799</v>
      </c>
      <c r="F512" s="117">
        <v>2.85044528015198</v>
      </c>
      <c r="G512" s="117">
        <v>25.4263406568957</v>
      </c>
      <c r="H512" s="117">
        <v>3.55600416275762</v>
      </c>
      <c r="I512" s="117">
        <v>22.541909433180201</v>
      </c>
    </row>
    <row r="513" spans="2:9" ht="13.2" x14ac:dyDescent="0.25">
      <c r="B513"/>
      <c r="C513"/>
      <c r="D513"/>
      <c r="E513"/>
      <c r="F513"/>
      <c r="G513"/>
      <c r="H513"/>
      <c r="I513"/>
    </row>
    <row r="514" spans="2:9" ht="13.2" x14ac:dyDescent="0.25">
      <c r="B514" s="117">
        <v>256</v>
      </c>
      <c r="C514" s="117">
        <v>5.8663197871177397</v>
      </c>
      <c r="D514" s="117">
        <v>9.9999989999999999E-4</v>
      </c>
      <c r="E514" s="117">
        <v>1.3577558100223499</v>
      </c>
      <c r="F514" s="117">
        <v>2.99018429363927</v>
      </c>
      <c r="G514" s="117">
        <v>24.100804851901099</v>
      </c>
      <c r="H514" s="117">
        <v>3.4149135466544802</v>
      </c>
      <c r="I514" s="117">
        <v>21.235190145431002</v>
      </c>
    </row>
    <row r="515" spans="2:9" ht="13.2" x14ac:dyDescent="0.25">
      <c r="B515"/>
      <c r="C515"/>
      <c r="D515"/>
      <c r="E515"/>
      <c r="F515"/>
      <c r="G515"/>
      <c r="H515"/>
      <c r="I515"/>
    </row>
    <row r="516" spans="2:9" ht="13.2" x14ac:dyDescent="0.25">
      <c r="B516" s="117">
        <v>257</v>
      </c>
      <c r="C516" s="117">
        <v>5.5503608718995103</v>
      </c>
      <c r="D516" s="117">
        <v>9.9999989999999999E-4</v>
      </c>
      <c r="E516" s="117">
        <v>1.2913640401055699</v>
      </c>
      <c r="F516" s="117">
        <v>2.6928204374928599</v>
      </c>
      <c r="G516" s="117">
        <v>22.761961721604798</v>
      </c>
      <c r="H516" s="117">
        <v>3.3434378254798101</v>
      </c>
      <c r="I516" s="117">
        <v>19.9147814781435</v>
      </c>
    </row>
    <row r="517" spans="2:9" ht="13.2" x14ac:dyDescent="0.25">
      <c r="B517"/>
      <c r="C517"/>
      <c r="D517"/>
      <c r="E517"/>
      <c r="F517"/>
      <c r="G517"/>
      <c r="H517"/>
      <c r="I517"/>
    </row>
    <row r="518" spans="2:9" ht="13.2" x14ac:dyDescent="0.25">
      <c r="B518" s="117">
        <v>258</v>
      </c>
      <c r="C518" s="117">
        <v>5.1156156370716701</v>
      </c>
      <c r="D518" s="117">
        <v>9.9999989999999999E-4</v>
      </c>
      <c r="E518" s="117">
        <v>1.1942897929299201</v>
      </c>
      <c r="F518" s="117">
        <v>2.2767035768878001</v>
      </c>
      <c r="G518" s="117">
        <v>23.180498676915299</v>
      </c>
      <c r="H518" s="117">
        <v>3.39636722687752</v>
      </c>
      <c r="I518" s="117">
        <v>20.3521980162589</v>
      </c>
    </row>
    <row r="519" spans="2:9" ht="13.2" x14ac:dyDescent="0.25">
      <c r="B519"/>
      <c r="C519"/>
      <c r="D519"/>
      <c r="E519"/>
      <c r="F519"/>
      <c r="G519"/>
      <c r="H519"/>
      <c r="I519"/>
    </row>
    <row r="520" spans="2:9" ht="13.2" x14ac:dyDescent="0.25">
      <c r="B520" s="117">
        <v>259</v>
      </c>
      <c r="C520" s="117">
        <v>5.9177214407151704</v>
      </c>
      <c r="D520" s="117">
        <v>9.9999989999999999E-4</v>
      </c>
      <c r="E520" s="117">
        <v>1.4112248382260699</v>
      </c>
      <c r="F520" s="117">
        <v>3.0975527724912002</v>
      </c>
      <c r="G520" s="117">
        <v>24.673254966735801</v>
      </c>
      <c r="H520" s="117">
        <v>3.5304954436517502</v>
      </c>
      <c r="I520" s="117">
        <v>21.863483582773501</v>
      </c>
    </row>
    <row r="521" spans="2:9" ht="13.2" x14ac:dyDescent="0.25">
      <c r="B521"/>
      <c r="C521"/>
      <c r="D521"/>
      <c r="E521"/>
      <c r="F521"/>
      <c r="G521"/>
      <c r="H521"/>
      <c r="I521"/>
    </row>
    <row r="522" spans="2:9" ht="13.2" x14ac:dyDescent="0.25">
      <c r="B522" s="117">
        <v>260</v>
      </c>
      <c r="C522" s="117">
        <v>5.3961673782717696</v>
      </c>
      <c r="D522" s="118">
        <v>9.9999990000000004E-5</v>
      </c>
      <c r="E522" s="117">
        <v>1.3007286133304701</v>
      </c>
      <c r="F522" s="117">
        <v>2.5872483138115099</v>
      </c>
      <c r="G522" s="117">
        <v>24.113959896949002</v>
      </c>
      <c r="H522" s="117">
        <v>3.4791537484815001</v>
      </c>
      <c r="I522" s="117">
        <v>21.3061574505221</v>
      </c>
    </row>
    <row r="523" spans="2:9" ht="13.2" x14ac:dyDescent="0.25">
      <c r="B523"/>
      <c r="C523"/>
      <c r="D523"/>
      <c r="E523"/>
      <c r="F523"/>
      <c r="G523"/>
      <c r="H523"/>
      <c r="I523"/>
    </row>
    <row r="524" spans="2:9" ht="13.2" x14ac:dyDescent="0.25">
      <c r="B524" s="117">
        <v>261</v>
      </c>
      <c r="C524" s="117">
        <v>5.58895371037144</v>
      </c>
      <c r="D524" s="118">
        <v>9.9999990000000004E-5</v>
      </c>
      <c r="E524" s="117">
        <v>1.33083605477886</v>
      </c>
      <c r="F524" s="117">
        <v>2.7820498366509701</v>
      </c>
      <c r="G524" s="117">
        <v>24.044125895346301</v>
      </c>
      <c r="H524" s="117">
        <v>3.4728359560812598</v>
      </c>
      <c r="I524" s="117">
        <v>21.238372987316499</v>
      </c>
    </row>
    <row r="525" spans="2:9" ht="13.2" x14ac:dyDescent="0.25">
      <c r="B525"/>
      <c r="C525"/>
      <c r="D525"/>
      <c r="E525"/>
      <c r="F525"/>
      <c r="G525"/>
      <c r="H525"/>
      <c r="I525"/>
    </row>
    <row r="526" spans="2:9" ht="13.2" x14ac:dyDescent="0.25">
      <c r="B526" s="117">
        <v>262</v>
      </c>
      <c r="C526" s="117">
        <v>4.9009408027895001</v>
      </c>
      <c r="D526" s="118">
        <v>9.9999990000000004E-5</v>
      </c>
      <c r="E526" s="117">
        <v>1.14571875045376</v>
      </c>
      <c r="F526" s="117">
        <v>2.0960907070867401</v>
      </c>
      <c r="G526" s="117">
        <v>24.0456626030706</v>
      </c>
      <c r="H526" s="117">
        <v>3.4739776503655202</v>
      </c>
      <c r="I526" s="117">
        <v>21.241975292082699</v>
      </c>
    </row>
    <row r="527" spans="2:9" ht="13.2" x14ac:dyDescent="0.25">
      <c r="B527"/>
      <c r="C527"/>
      <c r="D527"/>
      <c r="E527"/>
      <c r="F527"/>
      <c r="G527"/>
      <c r="H527"/>
      <c r="I527"/>
    </row>
    <row r="528" spans="2:9" ht="13.2" x14ac:dyDescent="0.25">
      <c r="B528" s="117">
        <v>263</v>
      </c>
      <c r="C528" s="117">
        <v>5.8750988129646498</v>
      </c>
      <c r="D528" s="118">
        <v>9.9999990000000004E-5</v>
      </c>
      <c r="E528" s="117">
        <v>1.40707281328016</v>
      </c>
      <c r="F528" s="117">
        <v>3.0723281291223299</v>
      </c>
      <c r="G528" s="117">
        <v>23.863448665987999</v>
      </c>
      <c r="H528" s="117">
        <v>3.4592337531428101</v>
      </c>
      <c r="I528" s="117">
        <v>21.061850086335198</v>
      </c>
    </row>
    <row r="529" spans="2:9" ht="13.2" x14ac:dyDescent="0.25">
      <c r="B529"/>
      <c r="C529"/>
      <c r="D529"/>
      <c r="E529"/>
      <c r="F529"/>
      <c r="G529"/>
      <c r="H529"/>
      <c r="I529"/>
    </row>
    <row r="530" spans="2:9" ht="13.2" x14ac:dyDescent="0.25">
      <c r="B530" s="117">
        <v>264</v>
      </c>
      <c r="C530" s="117">
        <v>5.0395709622290799</v>
      </c>
      <c r="D530" s="118">
        <v>9.9999990000000004E-5</v>
      </c>
      <c r="E530" s="117">
        <v>1.1588421012124701</v>
      </c>
      <c r="F530" s="117">
        <v>2.2388919841858601</v>
      </c>
      <c r="G530" s="117">
        <v>23.986006459882098</v>
      </c>
      <c r="H530" s="117">
        <v>3.4663247216132298</v>
      </c>
      <c r="I530" s="117">
        <v>21.186501626045398</v>
      </c>
    </row>
    <row r="531" spans="2:9" ht="13.2" x14ac:dyDescent="0.25">
      <c r="B531"/>
      <c r="C531"/>
      <c r="D531"/>
      <c r="E531"/>
      <c r="F531"/>
      <c r="G531"/>
      <c r="H531"/>
      <c r="I531"/>
    </row>
    <row r="532" spans="2:9" ht="13.2" x14ac:dyDescent="0.25">
      <c r="B532" s="117">
        <v>265</v>
      </c>
      <c r="C532" s="117">
        <v>5.8889101859061901</v>
      </c>
      <c r="D532" s="118">
        <v>9.9999990000000004E-5</v>
      </c>
      <c r="E532" s="117">
        <v>1.4086082145090999</v>
      </c>
      <c r="F532" s="117">
        <v>3.0903444347843001</v>
      </c>
      <c r="G532" s="117">
        <v>23.927468761320998</v>
      </c>
      <c r="H532" s="117">
        <v>3.4559124054447299</v>
      </c>
      <c r="I532" s="117">
        <v>21.130109940805699</v>
      </c>
    </row>
    <row r="533" spans="2:9" ht="13.2" x14ac:dyDescent="0.25">
      <c r="B533"/>
      <c r="C533"/>
      <c r="D533"/>
      <c r="E533"/>
      <c r="F533"/>
      <c r="G533"/>
      <c r="H533"/>
      <c r="I533"/>
    </row>
    <row r="534" spans="2:9" ht="13.2" x14ac:dyDescent="0.25">
      <c r="B534" s="117">
        <v>266</v>
      </c>
      <c r="C534" s="117">
        <v>4.9936547087084797</v>
      </c>
      <c r="D534" s="118">
        <v>9.9999990000000004E-5</v>
      </c>
      <c r="E534" s="117">
        <v>1.1676625580556901</v>
      </c>
      <c r="F534" s="117">
        <v>2.19724526424561</v>
      </c>
      <c r="G534" s="117">
        <v>23.746564188311101</v>
      </c>
      <c r="H534" s="117">
        <v>3.4345560766035499</v>
      </c>
      <c r="I534" s="117">
        <v>20.951367224416401</v>
      </c>
    </row>
    <row r="535" spans="2:9" ht="13.2" x14ac:dyDescent="0.25">
      <c r="B535"/>
      <c r="C535"/>
      <c r="D535"/>
      <c r="E535"/>
      <c r="F535"/>
      <c r="G535"/>
      <c r="H535"/>
      <c r="I535"/>
    </row>
    <row r="536" spans="2:9" ht="13.2" x14ac:dyDescent="0.25">
      <c r="B536" s="117">
        <v>267</v>
      </c>
      <c r="C536" s="117">
        <v>5.5978401130245503</v>
      </c>
      <c r="D536" s="118">
        <v>9.9999990000000004E-5</v>
      </c>
      <c r="E536" s="117">
        <v>1.33053146639177</v>
      </c>
      <c r="F536" s="117">
        <v>2.8035859350235199</v>
      </c>
      <c r="G536" s="117">
        <v>23.663170660695702</v>
      </c>
      <c r="H536" s="117">
        <v>3.4268250234665398</v>
      </c>
      <c r="I536" s="117">
        <v>20.870115803133999</v>
      </c>
    </row>
    <row r="537" spans="2:9" ht="13.2" x14ac:dyDescent="0.25">
      <c r="B537"/>
      <c r="C537"/>
      <c r="D537"/>
      <c r="E537"/>
      <c r="F537"/>
      <c r="G537"/>
      <c r="H537"/>
      <c r="I537"/>
    </row>
    <row r="538" spans="2:9" ht="13.2" x14ac:dyDescent="0.25">
      <c r="B538" s="117">
        <v>268</v>
      </c>
      <c r="C538" s="117">
        <v>5.6846728171071597</v>
      </c>
      <c r="D538" s="118">
        <v>9.9999990000000004E-5</v>
      </c>
      <c r="E538" s="117">
        <v>1.37158394628955</v>
      </c>
      <c r="F538" s="117">
        <v>2.8925638198852499</v>
      </c>
      <c r="G538" s="117">
        <v>23.55620039663</v>
      </c>
      <c r="H538" s="117">
        <v>3.4136006139939798</v>
      </c>
      <c r="I538" s="117">
        <v>20.765298043527899</v>
      </c>
    </row>
    <row r="539" spans="2:9" ht="13.2" x14ac:dyDescent="0.25">
      <c r="B539"/>
      <c r="C539"/>
      <c r="D539"/>
      <c r="E539"/>
      <c r="F539"/>
      <c r="G539"/>
      <c r="H539"/>
      <c r="I539"/>
    </row>
    <row r="540" spans="2:9" ht="13.2" x14ac:dyDescent="0.25">
      <c r="B540" s="117">
        <v>269</v>
      </c>
      <c r="C540" s="117">
        <v>6.4883141440729899</v>
      </c>
      <c r="D540" s="118">
        <v>9.9999990000000004E-5</v>
      </c>
      <c r="E540" s="117">
        <v>1.5309572402508</v>
      </c>
      <c r="F540" s="117">
        <v>3.69835159470958</v>
      </c>
      <c r="G540" s="117">
        <v>23.586577507757301</v>
      </c>
      <c r="H540" s="117">
        <v>3.4152882714425301</v>
      </c>
      <c r="I540" s="117">
        <v>20.7978133847636</v>
      </c>
    </row>
    <row r="541" spans="2:9" ht="13.2" x14ac:dyDescent="0.25">
      <c r="B541"/>
      <c r="C541"/>
      <c r="D541"/>
      <c r="E541"/>
      <c r="F541"/>
      <c r="G541"/>
      <c r="H541"/>
      <c r="I541"/>
    </row>
    <row r="542" spans="2:9" ht="13.2" x14ac:dyDescent="0.25">
      <c r="B542" s="117">
        <v>270</v>
      </c>
      <c r="C542" s="117">
        <v>4.9730571431498296</v>
      </c>
      <c r="D542" s="118">
        <v>9.9999990000000004E-5</v>
      </c>
      <c r="E542" s="117">
        <v>1.14252696210338</v>
      </c>
      <c r="F542" s="117">
        <v>2.1852400235591398</v>
      </c>
      <c r="G542" s="117">
        <v>23.527306833574801</v>
      </c>
      <c r="H542" s="117">
        <v>3.40751975582491</v>
      </c>
      <c r="I542" s="117">
        <v>20.740704628728999</v>
      </c>
    </row>
    <row r="543" spans="2:9" ht="13.2" x14ac:dyDescent="0.25">
      <c r="B543"/>
      <c r="C543"/>
      <c r="D543"/>
      <c r="E543"/>
      <c r="F543"/>
      <c r="G543"/>
      <c r="H543"/>
      <c r="I543"/>
    </row>
    <row r="544" spans="2:9" ht="13.2" x14ac:dyDescent="0.25">
      <c r="B544" s="117">
        <v>271</v>
      </c>
      <c r="C544" s="117">
        <v>5.3189398857855004</v>
      </c>
      <c r="D544" s="118">
        <v>9.9999990000000004E-5</v>
      </c>
      <c r="E544" s="117">
        <v>1.22092241241085</v>
      </c>
      <c r="F544" s="117">
        <v>2.5332960544093899</v>
      </c>
      <c r="G544" s="117">
        <v>23.366190448884002</v>
      </c>
      <c r="H544" s="117">
        <v>3.39334102599851</v>
      </c>
      <c r="I544" s="117">
        <v>20.581784063769899</v>
      </c>
    </row>
    <row r="545" spans="2:9" ht="13.2" x14ac:dyDescent="0.25">
      <c r="B545"/>
      <c r="C545"/>
      <c r="D545"/>
      <c r="E545"/>
      <c r="F545"/>
      <c r="G545"/>
      <c r="H545"/>
      <c r="I545"/>
    </row>
    <row r="546" spans="2:9" ht="13.2" x14ac:dyDescent="0.25">
      <c r="B546" s="117">
        <v>272</v>
      </c>
      <c r="C546" s="117">
        <v>4.7240148052092499</v>
      </c>
      <c r="D546" s="118">
        <v>9.9999990000000004E-5</v>
      </c>
      <c r="E546" s="117">
        <v>1.0993786483041701</v>
      </c>
      <c r="F546" s="117">
        <v>1.9405772387981399</v>
      </c>
      <c r="G546" s="117">
        <v>23.113606545232901</v>
      </c>
      <c r="H546" s="117">
        <v>3.3708451332584501</v>
      </c>
      <c r="I546" s="117">
        <v>20.3314052397205</v>
      </c>
    </row>
    <row r="547" spans="2:9" ht="13.2" x14ac:dyDescent="0.25">
      <c r="B547"/>
      <c r="C547"/>
      <c r="D547"/>
      <c r="E547"/>
      <c r="F547"/>
      <c r="G547"/>
      <c r="H547"/>
      <c r="I547"/>
    </row>
    <row r="548" spans="2:9" ht="13.2" x14ac:dyDescent="0.25">
      <c r="B548" s="117">
        <v>273</v>
      </c>
      <c r="C548" s="117">
        <v>5.7498506307601902</v>
      </c>
      <c r="D548" s="118">
        <v>9.9999990000000004E-5</v>
      </c>
      <c r="E548" s="117">
        <v>1.31633747393085</v>
      </c>
      <c r="F548" s="117">
        <v>2.9686203214429998</v>
      </c>
      <c r="G548" s="117">
        <v>23.436011160573599</v>
      </c>
      <c r="H548" s="117">
        <v>3.4014666849566999</v>
      </c>
      <c r="I548" s="117">
        <v>20.6560272709015</v>
      </c>
    </row>
    <row r="549" spans="2:9" ht="13.2" x14ac:dyDescent="0.25">
      <c r="B549"/>
      <c r="C549"/>
      <c r="D549"/>
      <c r="E549"/>
      <c r="F549"/>
      <c r="G549"/>
      <c r="H549"/>
      <c r="I549"/>
    </row>
    <row r="550" spans="2:9" ht="13.2" x14ac:dyDescent="0.25">
      <c r="B550" s="117">
        <v>274</v>
      </c>
      <c r="C550" s="117">
        <v>5.24335659319354</v>
      </c>
      <c r="D550" s="118">
        <v>9.9999990000000004E-5</v>
      </c>
      <c r="E550" s="117">
        <v>1.2373428738886301</v>
      </c>
      <c r="F550" s="117">
        <v>2.4643451744510201</v>
      </c>
      <c r="G550" s="117">
        <v>23.2255925824565</v>
      </c>
      <c r="H550" s="117">
        <v>3.38543006681626</v>
      </c>
      <c r="I550" s="117">
        <v>20.447822939965</v>
      </c>
    </row>
    <row r="551" spans="2:9" ht="13.2" x14ac:dyDescent="0.25">
      <c r="B551"/>
      <c r="C551"/>
      <c r="D551"/>
      <c r="E551"/>
      <c r="F551"/>
      <c r="G551"/>
      <c r="H551"/>
      <c r="I551"/>
    </row>
    <row r="552" spans="2:9" ht="13.2" x14ac:dyDescent="0.25">
      <c r="B552" s="117">
        <v>275</v>
      </c>
      <c r="C552" s="117">
        <v>6.5118648390616096</v>
      </c>
      <c r="D552" s="118">
        <v>9.9999990000000004E-5</v>
      </c>
      <c r="E552" s="117">
        <v>1.5961915216138201</v>
      </c>
      <c r="F552" s="117">
        <v>3.73506830776891</v>
      </c>
      <c r="G552" s="117">
        <v>23.329353763211099</v>
      </c>
      <c r="H552" s="117">
        <v>3.3919570138377502</v>
      </c>
      <c r="I552" s="117">
        <v>20.5538030439807</v>
      </c>
    </row>
    <row r="553" spans="2:9" ht="13.2" x14ac:dyDescent="0.25">
      <c r="B553"/>
      <c r="C553"/>
      <c r="D553"/>
      <c r="E553"/>
      <c r="F553"/>
      <c r="G553"/>
      <c r="H553"/>
      <c r="I553"/>
    </row>
    <row r="554" spans="2:9" ht="13.2" x14ac:dyDescent="0.25">
      <c r="B554" s="117">
        <v>276</v>
      </c>
      <c r="C554" s="117">
        <v>5.3043275802366097</v>
      </c>
      <c r="D554" s="118">
        <v>9.9999990000000004E-5</v>
      </c>
      <c r="E554" s="117">
        <v>1.25507518072282</v>
      </c>
      <c r="F554" s="117">
        <v>2.52976080679124</v>
      </c>
      <c r="G554" s="117">
        <v>23.314371908864601</v>
      </c>
      <c r="H554" s="117">
        <v>3.3888368222021201</v>
      </c>
      <c r="I554" s="117">
        <v>20.541058540344199</v>
      </c>
    </row>
    <row r="555" spans="2:9" ht="13.2" x14ac:dyDescent="0.25">
      <c r="B555"/>
      <c r="C555"/>
      <c r="D555"/>
      <c r="E555"/>
      <c r="F555"/>
      <c r="G555"/>
      <c r="H555"/>
      <c r="I555"/>
    </row>
    <row r="556" spans="2:9" ht="13.2" x14ac:dyDescent="0.25">
      <c r="B556" s="117">
        <v>277</v>
      </c>
      <c r="C556" s="117">
        <v>5.2695284543498797</v>
      </c>
      <c r="D556" s="118">
        <v>9.9999990000000004E-5</v>
      </c>
      <c r="E556" s="117">
        <v>1.25526079727757</v>
      </c>
      <c r="F556" s="117">
        <v>2.4971955572405098</v>
      </c>
      <c r="G556" s="117">
        <v>23.437811451573499</v>
      </c>
      <c r="H556" s="117">
        <v>3.3996226479930201</v>
      </c>
      <c r="I556" s="117">
        <v>20.666735402999301</v>
      </c>
    </row>
    <row r="557" spans="2:9" ht="13.2" x14ac:dyDescent="0.25">
      <c r="B557"/>
      <c r="C557"/>
      <c r="D557"/>
      <c r="E557"/>
      <c r="F557"/>
      <c r="G557"/>
      <c r="H557"/>
      <c r="I557"/>
    </row>
    <row r="558" spans="2:9" ht="13.2" x14ac:dyDescent="0.25">
      <c r="B558" s="117">
        <v>278</v>
      </c>
      <c r="C558" s="117">
        <v>5.6036966116197604</v>
      </c>
      <c r="D558" s="118">
        <v>9.9999990000000004E-5</v>
      </c>
      <c r="E558" s="117">
        <v>1.2982992674073801</v>
      </c>
      <c r="F558" s="117">
        <v>2.8336152895804299</v>
      </c>
      <c r="G558" s="117">
        <v>23.244456691126601</v>
      </c>
      <c r="H558" s="117">
        <v>3.38396839941701</v>
      </c>
      <c r="I558" s="117">
        <v>20.475641035264498</v>
      </c>
    </row>
    <row r="559" spans="2:9" ht="13.2" x14ac:dyDescent="0.25">
      <c r="B559"/>
      <c r="C559"/>
      <c r="D559"/>
      <c r="E559"/>
      <c r="F559"/>
      <c r="G559"/>
      <c r="H559"/>
      <c r="I559"/>
    </row>
    <row r="560" spans="2:9" ht="13.2" x14ac:dyDescent="0.25">
      <c r="B560" s="117">
        <v>279</v>
      </c>
      <c r="C560" s="117">
        <v>4.9257247217239799</v>
      </c>
      <c r="D560" s="118">
        <v>9.9999990000000004E-5</v>
      </c>
      <c r="E560" s="117">
        <v>1.1643624344179699</v>
      </c>
      <c r="F560" s="117">
        <v>2.1579044672750598</v>
      </c>
      <c r="G560" s="117">
        <v>23.352446648382301</v>
      </c>
      <c r="H560" s="117">
        <v>3.38992427241417</v>
      </c>
      <c r="I560" s="117">
        <v>20.585901721831199</v>
      </c>
    </row>
    <row r="561" spans="2:9" ht="13.2" x14ac:dyDescent="0.25">
      <c r="B561"/>
      <c r="C561"/>
      <c r="D561"/>
      <c r="E561"/>
      <c r="F561"/>
      <c r="G561"/>
      <c r="H561"/>
      <c r="I561"/>
    </row>
    <row r="562" spans="2:9" ht="13.2" x14ac:dyDescent="0.25">
      <c r="B562" s="117">
        <v>280</v>
      </c>
      <c r="C562" s="117">
        <v>5.4223161551260102</v>
      </c>
      <c r="D562" s="118">
        <v>9.9999990000000004E-5</v>
      </c>
      <c r="E562" s="117">
        <v>1.2911344305161501</v>
      </c>
      <c r="F562" s="117">
        <v>2.6567755303075198</v>
      </c>
      <c r="G562" s="117">
        <v>23.542062451762501</v>
      </c>
      <c r="H562" s="117">
        <v>3.4005677007859698</v>
      </c>
      <c r="I562" s="117">
        <v>20.777799114104202</v>
      </c>
    </row>
    <row r="563" spans="2:9" ht="13.2" x14ac:dyDescent="0.25">
      <c r="B563"/>
      <c r="C563"/>
      <c r="D563"/>
      <c r="E563"/>
      <c r="F563"/>
      <c r="G563"/>
      <c r="H563"/>
      <c r="I563"/>
    </row>
    <row r="564" spans="2:9" ht="13.2" x14ac:dyDescent="0.25">
      <c r="B564" s="117">
        <v>281</v>
      </c>
      <c r="C564" s="117">
        <v>4.9881092117678696</v>
      </c>
      <c r="D564" s="118">
        <v>9.9999990000000004E-5</v>
      </c>
      <c r="E564" s="117">
        <v>1.1657064018710901</v>
      </c>
      <c r="F564" s="117">
        <v>2.2248513371713701</v>
      </c>
      <c r="G564" s="117">
        <v>23.330562222388401</v>
      </c>
      <c r="H564" s="117">
        <v>3.38522105832253</v>
      </c>
      <c r="I564" s="117">
        <v>20.568586780178901</v>
      </c>
    </row>
    <row r="565" spans="2:9" ht="13.2" x14ac:dyDescent="0.25">
      <c r="B565"/>
      <c r="C565"/>
      <c r="D565"/>
      <c r="E565"/>
      <c r="F565"/>
      <c r="G565"/>
      <c r="H565"/>
      <c r="I565"/>
    </row>
    <row r="566" spans="2:9" ht="13.2" x14ac:dyDescent="0.25">
      <c r="B566" s="117">
        <v>282</v>
      </c>
      <c r="C566" s="117">
        <v>4.8965713516358402</v>
      </c>
      <c r="D566" s="118">
        <v>9.9999990000000004E-5</v>
      </c>
      <c r="E566" s="117">
        <v>1.13239268718227</v>
      </c>
      <c r="F566" s="117">
        <v>2.13560081489624</v>
      </c>
      <c r="G566" s="117">
        <v>23.2936032818209</v>
      </c>
      <c r="H566" s="117">
        <v>3.3860795267166601</v>
      </c>
      <c r="I566" s="117">
        <v>20.5339229952904</v>
      </c>
    </row>
    <row r="567" spans="2:9" ht="13.2" x14ac:dyDescent="0.25">
      <c r="B567"/>
      <c r="C567"/>
      <c r="D567"/>
      <c r="E567"/>
      <c r="F567"/>
      <c r="G567"/>
      <c r="H567"/>
      <c r="I567"/>
    </row>
    <row r="568" spans="2:9" ht="13.2" x14ac:dyDescent="0.25">
      <c r="B568" s="117">
        <v>283</v>
      </c>
      <c r="C568" s="117">
        <v>6.0977311288156804</v>
      </c>
      <c r="D568" s="118">
        <v>9.9999990000000004E-5</v>
      </c>
      <c r="E568" s="117">
        <v>1.4435133674452301</v>
      </c>
      <c r="F568" s="117">
        <v>3.3390520503443999</v>
      </c>
      <c r="G568" s="117">
        <v>23.615997129870902</v>
      </c>
      <c r="H568" s="117">
        <v>3.4155234290707401</v>
      </c>
      <c r="I568" s="117">
        <v>20.858604708025499</v>
      </c>
    </row>
    <row r="569" spans="2:9" ht="13.2" x14ac:dyDescent="0.25">
      <c r="B569"/>
      <c r="C569"/>
      <c r="D569"/>
      <c r="E569"/>
      <c r="F569"/>
      <c r="G569"/>
      <c r="H569"/>
      <c r="I569"/>
    </row>
    <row r="570" spans="2:9" ht="13.2" x14ac:dyDescent="0.25">
      <c r="B570" s="117">
        <v>284</v>
      </c>
      <c r="C570" s="117">
        <v>6.2608959213379798</v>
      </c>
      <c r="D570" s="118">
        <v>9.9999990000000004E-5</v>
      </c>
      <c r="E570" s="117">
        <v>1.49393914784154</v>
      </c>
      <c r="F570" s="117">
        <v>3.5045189684437101</v>
      </c>
      <c r="G570" s="117">
        <v>23.534282069052399</v>
      </c>
      <c r="H570" s="117">
        <v>3.4098554657351499</v>
      </c>
      <c r="I570" s="117">
        <v>20.7792034149169</v>
      </c>
    </row>
    <row r="571" spans="2:9" ht="13.2" x14ac:dyDescent="0.25">
      <c r="B571"/>
      <c r="C571"/>
      <c r="D571"/>
      <c r="E571"/>
      <c r="F571"/>
      <c r="G571"/>
      <c r="H571"/>
      <c r="I571"/>
    </row>
    <row r="572" spans="2:9" ht="13.2" x14ac:dyDescent="0.25">
      <c r="B572" s="117">
        <v>285</v>
      </c>
      <c r="C572" s="117">
        <v>5.8101840942136702</v>
      </c>
      <c r="D572" s="118">
        <v>9.9999990000000004E-5</v>
      </c>
      <c r="E572" s="117">
        <v>1.34403669545727</v>
      </c>
      <c r="F572" s="117">
        <v>3.0561237988933398</v>
      </c>
      <c r="G572" s="117">
        <v>23.7577378057664</v>
      </c>
      <c r="H572" s="117">
        <v>3.42856071841332</v>
      </c>
      <c r="I572" s="117">
        <v>21.0049776877126</v>
      </c>
    </row>
    <row r="573" spans="2:9" ht="13.2" x14ac:dyDescent="0.25">
      <c r="B573"/>
      <c r="C573"/>
      <c r="D573"/>
      <c r="E573"/>
      <c r="F573"/>
      <c r="G573"/>
      <c r="H573"/>
      <c r="I573"/>
    </row>
    <row r="574" spans="2:9" ht="13.2" x14ac:dyDescent="0.25">
      <c r="B574" s="117">
        <v>286</v>
      </c>
      <c r="C574" s="117">
        <v>5.8614335213938</v>
      </c>
      <c r="D574" s="118">
        <v>9.9999990000000004E-5</v>
      </c>
      <c r="E574" s="117">
        <v>1.3788448860568301</v>
      </c>
      <c r="F574" s="117">
        <v>3.1096827810810401</v>
      </c>
      <c r="G574" s="117">
        <v>24.062987296811901</v>
      </c>
      <c r="H574" s="117">
        <v>3.4559275181062699</v>
      </c>
      <c r="I574" s="117">
        <v>21.312530486814399</v>
      </c>
    </row>
    <row r="575" spans="2:9" ht="13.2" x14ac:dyDescent="0.25">
      <c r="B575"/>
      <c r="C575"/>
      <c r="D575"/>
      <c r="E575"/>
      <c r="F575"/>
      <c r="G575"/>
      <c r="H575"/>
      <c r="I575"/>
    </row>
    <row r="576" spans="2:9" ht="13.2" x14ac:dyDescent="0.25">
      <c r="B576" s="117">
        <v>287</v>
      </c>
      <c r="C576" s="117">
        <v>5.0931040279326902</v>
      </c>
      <c r="D576" s="118">
        <v>9.9999990000000004E-5</v>
      </c>
      <c r="E576" s="117">
        <v>1.1811831891536699</v>
      </c>
      <c r="F576" s="117">
        <v>2.3436761325405402</v>
      </c>
      <c r="G576" s="117">
        <v>24.095748593730299</v>
      </c>
      <c r="H576" s="117">
        <v>3.4551573568774798</v>
      </c>
      <c r="I576" s="117">
        <v>21.347633546398502</v>
      </c>
    </row>
    <row r="577" spans="2:9" ht="13.2" x14ac:dyDescent="0.25">
      <c r="B577"/>
      <c r="C577"/>
      <c r="D577"/>
      <c r="E577"/>
      <c r="F577"/>
      <c r="G577"/>
      <c r="H577"/>
      <c r="I577"/>
    </row>
    <row r="578" spans="2:9" ht="13.2" x14ac:dyDescent="0.25">
      <c r="B578" s="117">
        <v>288</v>
      </c>
      <c r="C578" s="117">
        <v>5.1556404021478404</v>
      </c>
      <c r="D578" s="118">
        <v>9.9999990000000004E-5</v>
      </c>
      <c r="E578" s="117">
        <v>1.19489393311162</v>
      </c>
      <c r="F578" s="117">
        <v>2.4085566920618802</v>
      </c>
      <c r="G578" s="117">
        <v>23.536900428033601</v>
      </c>
      <c r="H578" s="117">
        <v>3.4075229629393502</v>
      </c>
      <c r="I578" s="117">
        <v>20.791137756839799</v>
      </c>
    </row>
    <row r="579" spans="2:9" ht="13.2" x14ac:dyDescent="0.25">
      <c r="B579"/>
      <c r="C579"/>
      <c r="D579"/>
      <c r="E579"/>
      <c r="F579"/>
      <c r="G579"/>
      <c r="H579"/>
      <c r="I579"/>
    </row>
    <row r="580" spans="2:9" ht="13.2" x14ac:dyDescent="0.25">
      <c r="B580" s="117"/>
      <c r="C580" s="117"/>
      <c r="D580" s="118"/>
      <c r="E580" s="117"/>
      <c r="F580" s="117"/>
      <c r="G580" s="117"/>
      <c r="H580" s="117"/>
      <c r="I580" s="117"/>
    </row>
    <row r="581" spans="2:9" ht="13.2" x14ac:dyDescent="0.25">
      <c r="B581"/>
      <c r="C581"/>
      <c r="D581"/>
      <c r="E581"/>
      <c r="F581"/>
      <c r="G581"/>
      <c r="H581"/>
      <c r="I581"/>
    </row>
    <row r="582" spans="2:9" ht="13.2" x14ac:dyDescent="0.25">
      <c r="B582" s="117"/>
      <c r="C582" s="117"/>
      <c r="D582" s="118"/>
      <c r="E582" s="117"/>
      <c r="F582" s="117"/>
      <c r="G582" s="117"/>
      <c r="H582" s="117"/>
      <c r="I582" s="117"/>
    </row>
    <row r="583" spans="2:9" ht="13.2" x14ac:dyDescent="0.25">
      <c r="B583"/>
      <c r="C583"/>
      <c r="D583"/>
      <c r="E583"/>
      <c r="F583"/>
      <c r="G583"/>
      <c r="H583"/>
      <c r="I583"/>
    </row>
    <row r="584" spans="2:9" ht="13.2" x14ac:dyDescent="0.25">
      <c r="B584" s="117"/>
      <c r="C584" s="117"/>
      <c r="D584" s="118"/>
      <c r="E584" s="117"/>
      <c r="F584" s="117"/>
      <c r="G584" s="117"/>
      <c r="H584" s="117"/>
      <c r="I584" s="117"/>
    </row>
    <row r="585" spans="2:9" ht="13.2" x14ac:dyDescent="0.25">
      <c r="B585"/>
      <c r="C585"/>
      <c r="D585"/>
      <c r="E585"/>
      <c r="F585"/>
      <c r="G585"/>
      <c r="H585"/>
      <c r="I585"/>
    </row>
    <row r="586" spans="2:9" ht="13.2" x14ac:dyDescent="0.25">
      <c r="B586" s="117"/>
      <c r="C586" s="117"/>
      <c r="D586" s="118"/>
      <c r="E586" s="117"/>
      <c r="F586" s="117"/>
      <c r="G586" s="117"/>
      <c r="H586" s="117"/>
      <c r="I586" s="117"/>
    </row>
    <row r="587" spans="2:9" ht="13.2" x14ac:dyDescent="0.25">
      <c r="B587"/>
      <c r="C587"/>
      <c r="D587"/>
      <c r="E587"/>
      <c r="F587"/>
      <c r="G587"/>
      <c r="H587"/>
      <c r="I587"/>
    </row>
    <row r="588" spans="2:9" ht="13.2" x14ac:dyDescent="0.25">
      <c r="B588" s="117"/>
      <c r="C588" s="117"/>
      <c r="D588" s="118"/>
      <c r="E588" s="117"/>
      <c r="F588" s="117"/>
      <c r="G588" s="117"/>
      <c r="H588" s="117"/>
      <c r="I588" s="117"/>
    </row>
    <row r="589" spans="2:9" ht="13.2" x14ac:dyDescent="0.25">
      <c r="B589"/>
      <c r="C589"/>
      <c r="D589"/>
      <c r="E589"/>
      <c r="F589"/>
      <c r="G589"/>
      <c r="H589"/>
      <c r="I589"/>
    </row>
    <row r="590" spans="2:9" ht="13.2" x14ac:dyDescent="0.25">
      <c r="B590" s="117"/>
      <c r="C590" s="117"/>
      <c r="D590" s="118"/>
      <c r="E590" s="117"/>
      <c r="F590" s="117"/>
      <c r="G590" s="117"/>
      <c r="H590" s="117"/>
      <c r="I590" s="117"/>
    </row>
    <row r="591" spans="2:9" ht="13.2" x14ac:dyDescent="0.25">
      <c r="B591"/>
      <c r="C591"/>
      <c r="D591"/>
      <c r="E591"/>
      <c r="F591"/>
      <c r="G591"/>
      <c r="H591"/>
      <c r="I591"/>
    </row>
    <row r="592" spans="2:9" ht="13.2" x14ac:dyDescent="0.25">
      <c r="B592" s="117"/>
      <c r="C592" s="117"/>
      <c r="D592" s="118"/>
      <c r="E592" s="117"/>
      <c r="F592" s="117"/>
      <c r="G592" s="117"/>
      <c r="H592" s="117"/>
      <c r="I592" s="117"/>
    </row>
    <row r="593" spans="2:9" ht="13.2" x14ac:dyDescent="0.25">
      <c r="B593"/>
      <c r="C593"/>
      <c r="D593"/>
      <c r="E593"/>
      <c r="F593"/>
      <c r="G593"/>
      <c r="H593"/>
      <c r="I593"/>
    </row>
    <row r="594" spans="2:9" ht="13.2" x14ac:dyDescent="0.25">
      <c r="B594" s="117"/>
      <c r="C594" s="117"/>
      <c r="D594" s="118"/>
      <c r="E594" s="117"/>
      <c r="F594" s="117"/>
      <c r="G594" s="117"/>
      <c r="H594" s="117"/>
      <c r="I594" s="117"/>
    </row>
    <row r="595" spans="2:9" ht="13.2" x14ac:dyDescent="0.25">
      <c r="B595"/>
      <c r="C595"/>
      <c r="D595"/>
      <c r="E595"/>
      <c r="F595"/>
      <c r="G595"/>
      <c r="H595"/>
      <c r="I595"/>
    </row>
    <row r="596" spans="2:9" ht="13.2" x14ac:dyDescent="0.25">
      <c r="B596" s="117"/>
      <c r="C596" s="117"/>
      <c r="D596" s="118"/>
      <c r="E596" s="117"/>
      <c r="F596" s="117"/>
      <c r="G596" s="117"/>
      <c r="H596" s="117"/>
      <c r="I596" s="117"/>
    </row>
    <row r="597" spans="2:9" ht="13.2" x14ac:dyDescent="0.25">
      <c r="B597"/>
      <c r="C597"/>
      <c r="D597"/>
      <c r="E597"/>
      <c r="F597"/>
      <c r="G597"/>
      <c r="H597"/>
      <c r="I597"/>
    </row>
    <row r="598" spans="2:9" ht="13.2" x14ac:dyDescent="0.25">
      <c r="B598" s="117"/>
      <c r="C598" s="117"/>
      <c r="D598" s="118"/>
      <c r="E598" s="117"/>
      <c r="F598" s="117"/>
      <c r="G598" s="117"/>
      <c r="H598" s="117"/>
      <c r="I598" s="117"/>
    </row>
    <row r="599" spans="2:9" ht="13.2" x14ac:dyDescent="0.25">
      <c r="B599"/>
      <c r="C599"/>
      <c r="D599"/>
      <c r="E599"/>
      <c r="F599"/>
      <c r="G599"/>
      <c r="H599"/>
      <c r="I599"/>
    </row>
    <row r="600" spans="2:9" ht="13.2" x14ac:dyDescent="0.25">
      <c r="B600" s="117"/>
      <c r="C600" s="117"/>
      <c r="D600" s="118"/>
      <c r="E600" s="117"/>
      <c r="F600" s="117"/>
      <c r="G600" s="117"/>
      <c r="H600" s="117"/>
      <c r="I600" s="117"/>
    </row>
    <row r="601" spans="2:9" ht="13.2" x14ac:dyDescent="0.25">
      <c r="B601"/>
      <c r="C601"/>
      <c r="D601"/>
      <c r="E601"/>
      <c r="F601"/>
      <c r="G601"/>
      <c r="H601"/>
      <c r="I601"/>
    </row>
    <row r="602" spans="2:9" ht="13.2" x14ac:dyDescent="0.25">
      <c r="B602" s="117"/>
      <c r="C602" s="117"/>
      <c r="D602" s="118"/>
      <c r="E602" s="117"/>
      <c r="F602" s="117"/>
      <c r="G602" s="117"/>
      <c r="H602" s="117"/>
      <c r="I602" s="117"/>
    </row>
    <row r="603" spans="2:9" ht="13.2" x14ac:dyDescent="0.25">
      <c r="B603"/>
      <c r="C603"/>
      <c r="D603"/>
      <c r="E603"/>
      <c r="F603"/>
      <c r="G603"/>
      <c r="H603"/>
      <c r="I603"/>
    </row>
    <row r="604" spans="2:9" ht="13.2" x14ac:dyDescent="0.25">
      <c r="B604" s="117"/>
      <c r="C604" s="117"/>
      <c r="D604" s="118"/>
      <c r="E604" s="117"/>
      <c r="F604" s="117"/>
      <c r="G604" s="117"/>
      <c r="H604" s="117"/>
      <c r="I604" s="117"/>
    </row>
    <row r="605" spans="2:9" ht="13.2" x14ac:dyDescent="0.25">
      <c r="B605"/>
      <c r="C605"/>
      <c r="D605"/>
      <c r="E605"/>
      <c r="F605"/>
      <c r="G605"/>
      <c r="H605"/>
      <c r="I605"/>
    </row>
    <row r="606" spans="2:9" ht="13.2" x14ac:dyDescent="0.25">
      <c r="B606" s="117"/>
      <c r="C606" s="117"/>
      <c r="D606" s="118"/>
      <c r="E606" s="117"/>
      <c r="F606" s="117"/>
      <c r="G606" s="117"/>
      <c r="H606" s="117"/>
      <c r="I606" s="117"/>
    </row>
    <row r="607" spans="2:9" ht="13.2" x14ac:dyDescent="0.25">
      <c r="B607"/>
      <c r="C607"/>
      <c r="D607"/>
      <c r="E607"/>
      <c r="F607"/>
      <c r="G607"/>
      <c r="H607"/>
      <c r="I607"/>
    </row>
    <row r="608" spans="2:9" ht="13.2" x14ac:dyDescent="0.25">
      <c r="B608" s="117"/>
      <c r="C608" s="117"/>
      <c r="D608" s="118"/>
      <c r="E608" s="117"/>
      <c r="F608" s="117"/>
      <c r="G608" s="117"/>
      <c r="H608" s="117"/>
      <c r="I608" s="117"/>
    </row>
    <row r="609" spans="2:9" ht="13.2" x14ac:dyDescent="0.25">
      <c r="B609"/>
      <c r="C609"/>
      <c r="D609"/>
      <c r="E609"/>
      <c r="F609"/>
      <c r="G609"/>
      <c r="H609"/>
      <c r="I609"/>
    </row>
    <row r="610" spans="2:9" ht="13.2" x14ac:dyDescent="0.25">
      <c r="B610" s="117"/>
      <c r="C610" s="117"/>
      <c r="D610" s="118"/>
      <c r="E610" s="117"/>
      <c r="F610" s="117"/>
      <c r="G610" s="117"/>
      <c r="H610" s="117"/>
      <c r="I610" s="117"/>
    </row>
    <row r="611" spans="2:9" ht="13.2" x14ac:dyDescent="0.25">
      <c r="B611"/>
      <c r="C611"/>
      <c r="D611"/>
      <c r="E611"/>
      <c r="F611"/>
      <c r="G611"/>
      <c r="H611"/>
      <c r="I611"/>
    </row>
    <row r="612" spans="2:9" ht="13.2" x14ac:dyDescent="0.25">
      <c r="B612" s="117"/>
      <c r="C612" s="117"/>
      <c r="D612" s="118"/>
      <c r="E612" s="117"/>
      <c r="F612" s="117"/>
      <c r="G612" s="117"/>
      <c r="H612" s="117"/>
      <c r="I612" s="117"/>
    </row>
    <row r="613" spans="2:9" ht="13.2" x14ac:dyDescent="0.25">
      <c r="B613"/>
      <c r="C613"/>
      <c r="D613"/>
      <c r="E613"/>
      <c r="F613"/>
      <c r="G613"/>
      <c r="H613"/>
      <c r="I613"/>
    </row>
    <row r="614" spans="2:9" ht="13.2" x14ac:dyDescent="0.25">
      <c r="B614" s="117"/>
      <c r="C614" s="117"/>
      <c r="D614" s="118"/>
      <c r="E614" s="117"/>
      <c r="F614" s="117"/>
      <c r="G614" s="117"/>
      <c r="H614" s="117"/>
      <c r="I614" s="117"/>
    </row>
    <row r="615" spans="2:9" ht="13.2" x14ac:dyDescent="0.25">
      <c r="B615"/>
      <c r="C615"/>
      <c r="D615"/>
      <c r="E615"/>
      <c r="F615"/>
      <c r="G615"/>
      <c r="H615"/>
      <c r="I615"/>
    </row>
    <row r="616" spans="2:9" ht="13.2" x14ac:dyDescent="0.25">
      <c r="B616" s="117"/>
      <c r="C616" s="117"/>
      <c r="D616" s="118"/>
      <c r="E616" s="117"/>
      <c r="F616" s="117"/>
      <c r="G616" s="117"/>
      <c r="H616" s="117"/>
      <c r="I616" s="117"/>
    </row>
    <row r="617" spans="2:9" ht="13.2" x14ac:dyDescent="0.25">
      <c r="B617"/>
      <c r="C617"/>
      <c r="D617"/>
      <c r="E617"/>
      <c r="F617"/>
      <c r="G617"/>
      <c r="H617"/>
      <c r="I617"/>
    </row>
    <row r="618" spans="2:9" ht="13.2" x14ac:dyDescent="0.25">
      <c r="B618" s="117"/>
      <c r="C618" s="117"/>
      <c r="D618" s="118"/>
      <c r="E618" s="117"/>
      <c r="F618" s="117"/>
      <c r="G618" s="117"/>
      <c r="H618" s="117"/>
      <c r="I618" s="117"/>
    </row>
    <row r="619" spans="2:9" ht="13.2" x14ac:dyDescent="0.25">
      <c r="B619"/>
      <c r="C619"/>
      <c r="D619"/>
      <c r="E619"/>
      <c r="F619"/>
      <c r="G619"/>
      <c r="H619"/>
      <c r="I619"/>
    </row>
    <row r="620" spans="2:9" ht="13.2" x14ac:dyDescent="0.25">
      <c r="B620" s="117"/>
      <c r="C620" s="117"/>
      <c r="D620" s="118"/>
      <c r="E620" s="117"/>
      <c r="F620" s="117"/>
      <c r="G620" s="117"/>
      <c r="H620" s="117"/>
      <c r="I620" s="117"/>
    </row>
    <row r="621" spans="2:9" ht="13.2" x14ac:dyDescent="0.25">
      <c r="B621"/>
      <c r="C621"/>
      <c r="D621"/>
      <c r="E621"/>
      <c r="F621"/>
      <c r="G621"/>
      <c r="H621"/>
      <c r="I621"/>
    </row>
    <row r="622" spans="2:9" ht="13.2" x14ac:dyDescent="0.25">
      <c r="B622" s="117"/>
      <c r="C622" s="117"/>
      <c r="D622" s="118"/>
      <c r="E622" s="117"/>
      <c r="F622" s="117"/>
      <c r="G622" s="117"/>
      <c r="H622" s="117"/>
      <c r="I622" s="117"/>
    </row>
    <row r="623" spans="2:9" ht="13.2" x14ac:dyDescent="0.25">
      <c r="B623"/>
      <c r="C623"/>
      <c r="D623"/>
      <c r="E623"/>
      <c r="F623"/>
      <c r="G623"/>
      <c r="H623"/>
      <c r="I623"/>
    </row>
    <row r="624" spans="2:9" ht="13.2" x14ac:dyDescent="0.25">
      <c r="B624" s="117"/>
      <c r="C624" s="117"/>
      <c r="D624" s="118"/>
      <c r="E624" s="117"/>
      <c r="F624" s="117"/>
      <c r="G624" s="117"/>
      <c r="H624" s="117"/>
      <c r="I624" s="117"/>
    </row>
    <row r="625" spans="2:9" ht="13.2" x14ac:dyDescent="0.25">
      <c r="B625"/>
      <c r="C625"/>
      <c r="D625"/>
      <c r="E625"/>
      <c r="F625"/>
      <c r="G625"/>
      <c r="H625"/>
      <c r="I625"/>
    </row>
    <row r="626" spans="2:9" ht="13.2" x14ac:dyDescent="0.25">
      <c r="B626" s="117"/>
      <c r="C626" s="117"/>
      <c r="D626" s="118"/>
      <c r="E626" s="117"/>
      <c r="F626" s="117"/>
      <c r="G626" s="117"/>
      <c r="H626" s="117"/>
      <c r="I626" s="117"/>
    </row>
    <row r="627" spans="2:9" ht="13.2" x14ac:dyDescent="0.25">
      <c r="B627"/>
      <c r="C627"/>
      <c r="D627"/>
      <c r="E627"/>
      <c r="F627"/>
      <c r="G627"/>
      <c r="H627"/>
      <c r="I627"/>
    </row>
    <row r="628" spans="2:9" ht="13.2" x14ac:dyDescent="0.25">
      <c r="B628" s="117"/>
      <c r="C628" s="117"/>
      <c r="D628" s="118"/>
      <c r="E628" s="117"/>
      <c r="F628" s="117"/>
      <c r="G628" s="117"/>
      <c r="H628" s="117"/>
      <c r="I628" s="117"/>
    </row>
    <row r="629" spans="2:9" ht="13.2" x14ac:dyDescent="0.25">
      <c r="B629"/>
      <c r="C629"/>
      <c r="D629"/>
      <c r="E629"/>
      <c r="F629"/>
      <c r="G629"/>
      <c r="H629"/>
      <c r="I629"/>
    </row>
    <row r="630" spans="2:9" ht="13.2" x14ac:dyDescent="0.25">
      <c r="B630" s="117"/>
      <c r="C630" s="117"/>
      <c r="D630" s="118"/>
      <c r="E630" s="117"/>
      <c r="F630" s="117"/>
      <c r="G630" s="117"/>
      <c r="H630" s="117"/>
      <c r="I630" s="117"/>
    </row>
    <row r="631" spans="2:9" ht="13.2" x14ac:dyDescent="0.25">
      <c r="B631"/>
      <c r="C631"/>
      <c r="D631"/>
      <c r="E631"/>
      <c r="F631"/>
      <c r="G631"/>
      <c r="H631"/>
      <c r="I631"/>
    </row>
    <row r="632" spans="2:9" ht="13.2" x14ac:dyDescent="0.25">
      <c r="B632" s="117"/>
      <c r="C632" s="117"/>
      <c r="D632" s="118"/>
      <c r="E632" s="117"/>
      <c r="F632" s="117"/>
      <c r="G632" s="117"/>
      <c r="H632" s="117"/>
      <c r="I632" s="117"/>
    </row>
    <row r="633" spans="2:9" ht="13.2" x14ac:dyDescent="0.25">
      <c r="B633"/>
      <c r="C633"/>
      <c r="D633"/>
      <c r="E633"/>
      <c r="F633"/>
      <c r="G633"/>
      <c r="H633"/>
      <c r="I633"/>
    </row>
    <row r="634" spans="2:9" ht="13.2" x14ac:dyDescent="0.25">
      <c r="B634" s="117"/>
      <c r="C634" s="117"/>
      <c r="D634" s="118"/>
      <c r="E634" s="117"/>
      <c r="F634" s="117"/>
      <c r="G634" s="117"/>
      <c r="H634" s="117"/>
      <c r="I634" s="117"/>
    </row>
    <row r="635" spans="2:9" ht="13.2" x14ac:dyDescent="0.25">
      <c r="B635"/>
      <c r="C635"/>
      <c r="D635"/>
      <c r="E635"/>
      <c r="F635"/>
      <c r="G635"/>
      <c r="H635"/>
      <c r="I635"/>
    </row>
    <row r="636" spans="2:9" ht="13.2" x14ac:dyDescent="0.25">
      <c r="B636" s="117"/>
      <c r="C636" s="117"/>
      <c r="D636" s="118"/>
      <c r="E636" s="117"/>
      <c r="F636" s="117"/>
      <c r="G636" s="117"/>
      <c r="H636" s="117"/>
      <c r="I636" s="117"/>
    </row>
    <row r="637" spans="2:9" ht="13.2" x14ac:dyDescent="0.25">
      <c r="B637"/>
      <c r="C637"/>
      <c r="D637"/>
      <c r="E637"/>
      <c r="F637"/>
      <c r="G637"/>
      <c r="H637"/>
      <c r="I637"/>
    </row>
    <row r="638" spans="2:9" ht="13.2" x14ac:dyDescent="0.25">
      <c r="B638" s="117"/>
      <c r="C638" s="117"/>
      <c r="D638" s="118"/>
      <c r="E638" s="117"/>
      <c r="F638" s="117"/>
      <c r="G638" s="117"/>
      <c r="H638" s="117"/>
      <c r="I638" s="117"/>
    </row>
    <row r="639" spans="2:9" ht="13.2" x14ac:dyDescent="0.25">
      <c r="B639"/>
      <c r="C639"/>
      <c r="D639"/>
      <c r="E639"/>
      <c r="F639"/>
      <c r="G639"/>
      <c r="H639"/>
      <c r="I639"/>
    </row>
    <row r="640" spans="2:9" ht="13.2" x14ac:dyDescent="0.25">
      <c r="B640" s="117"/>
      <c r="C640" s="117"/>
      <c r="D640" s="118"/>
      <c r="E640" s="117"/>
      <c r="F640" s="117"/>
      <c r="G640" s="117"/>
      <c r="H640" s="117"/>
      <c r="I640" s="117"/>
    </row>
    <row r="641" spans="2:9" ht="13.2" x14ac:dyDescent="0.25">
      <c r="B641"/>
      <c r="C641"/>
      <c r="D641"/>
      <c r="E641"/>
      <c r="F641"/>
      <c r="G641"/>
      <c r="H641"/>
      <c r="I641"/>
    </row>
    <row r="642" spans="2:9" ht="13.2" x14ac:dyDescent="0.25">
      <c r="B642" s="117"/>
      <c r="C642" s="117"/>
      <c r="D642" s="118"/>
      <c r="E642" s="117"/>
      <c r="F642" s="117"/>
      <c r="G642" s="117"/>
      <c r="H642" s="117"/>
      <c r="I642" s="117"/>
    </row>
    <row r="643" spans="2:9" ht="13.2" x14ac:dyDescent="0.25">
      <c r="B643"/>
      <c r="C643"/>
      <c r="D643"/>
      <c r="E643"/>
      <c r="F643"/>
      <c r="G643"/>
      <c r="H643"/>
      <c r="I643"/>
    </row>
    <row r="644" spans="2:9" ht="13.2" x14ac:dyDescent="0.25">
      <c r="B644" s="117"/>
      <c r="C644" s="117"/>
      <c r="D644" s="118"/>
      <c r="E644" s="117"/>
      <c r="F644" s="117"/>
      <c r="G644" s="117"/>
      <c r="H644" s="117"/>
      <c r="I644" s="117"/>
    </row>
    <row r="645" spans="2:9" ht="13.2" x14ac:dyDescent="0.25">
      <c r="B645"/>
      <c r="C645"/>
      <c r="D645"/>
      <c r="E645"/>
      <c r="F645"/>
      <c r="G645"/>
      <c r="H645"/>
      <c r="I645"/>
    </row>
    <row r="646" spans="2:9" ht="13.2" x14ac:dyDescent="0.25">
      <c r="B646" s="117"/>
      <c r="C646" s="117"/>
      <c r="D646" s="118"/>
      <c r="E646" s="117"/>
      <c r="F646" s="117"/>
      <c r="G646" s="117"/>
      <c r="H646" s="117"/>
      <c r="I646" s="117"/>
    </row>
    <row r="647" spans="2:9" ht="13.2" x14ac:dyDescent="0.25">
      <c r="B647"/>
      <c r="C647"/>
      <c r="D647"/>
      <c r="E647"/>
      <c r="F647"/>
      <c r="G647"/>
      <c r="H647"/>
      <c r="I647"/>
    </row>
    <row r="648" spans="2:9" ht="13.2" x14ac:dyDescent="0.25">
      <c r="B648" s="117"/>
      <c r="C648" s="117"/>
      <c r="D648" s="118"/>
      <c r="E648" s="117"/>
      <c r="F648" s="117"/>
      <c r="G648" s="117"/>
      <c r="H648" s="117"/>
      <c r="I648" s="117"/>
    </row>
    <row r="649" spans="2:9" ht="13.2" x14ac:dyDescent="0.25">
      <c r="B649"/>
      <c r="C649"/>
      <c r="D649"/>
      <c r="E649"/>
      <c r="F649"/>
      <c r="G649"/>
      <c r="H649"/>
      <c r="I649"/>
    </row>
    <row r="650" spans="2:9" ht="13.2" x14ac:dyDescent="0.25">
      <c r="B650" s="117"/>
      <c r="C650" s="117"/>
      <c r="D650" s="118"/>
      <c r="E650" s="117"/>
      <c r="F650" s="117"/>
      <c r="G650" s="117"/>
      <c r="H650" s="117"/>
      <c r="I650" s="117"/>
    </row>
    <row r="651" spans="2:9" ht="13.2" x14ac:dyDescent="0.25">
      <c r="B651"/>
      <c r="C651"/>
      <c r="D651"/>
      <c r="E651"/>
      <c r="F651"/>
      <c r="G651"/>
      <c r="H651"/>
      <c r="I651"/>
    </row>
    <row r="652" spans="2:9" ht="13.2" x14ac:dyDescent="0.25">
      <c r="B652" s="117"/>
      <c r="C652" s="117"/>
      <c r="D652" s="118"/>
      <c r="E652" s="117"/>
      <c r="F652" s="117"/>
      <c r="G652" s="117"/>
      <c r="H652" s="117"/>
      <c r="I652" s="117"/>
    </row>
    <row r="653" spans="2:9" ht="13.2" x14ac:dyDescent="0.25">
      <c r="B653"/>
      <c r="C653"/>
      <c r="D653"/>
      <c r="E653"/>
      <c r="F653"/>
      <c r="G653"/>
      <c r="H653"/>
      <c r="I653"/>
    </row>
    <row r="654" spans="2:9" ht="13.2" x14ac:dyDescent="0.25">
      <c r="B654" s="117"/>
      <c r="C654" s="117"/>
      <c r="D654" s="118"/>
      <c r="E654" s="117"/>
      <c r="F654" s="117"/>
      <c r="G654" s="117"/>
      <c r="H654" s="117"/>
      <c r="I654" s="117"/>
    </row>
    <row r="655" spans="2:9" ht="13.2" x14ac:dyDescent="0.25">
      <c r="B655"/>
      <c r="C655"/>
      <c r="D655"/>
      <c r="E655"/>
      <c r="F655"/>
      <c r="G655"/>
      <c r="H655"/>
      <c r="I655"/>
    </row>
    <row r="656" spans="2:9" ht="13.2" x14ac:dyDescent="0.25">
      <c r="B656" s="117"/>
      <c r="C656" s="117"/>
      <c r="D656" s="118"/>
      <c r="E656" s="117"/>
      <c r="F656" s="117"/>
      <c r="G656" s="117"/>
      <c r="H656" s="117"/>
      <c r="I656" s="117"/>
    </row>
    <row r="657" spans="2:9" ht="13.2" x14ac:dyDescent="0.25">
      <c r="B657"/>
      <c r="C657"/>
      <c r="D657"/>
      <c r="E657"/>
      <c r="F657"/>
      <c r="G657"/>
      <c r="H657"/>
      <c r="I657"/>
    </row>
    <row r="658" spans="2:9" ht="13.2" x14ac:dyDescent="0.25">
      <c r="B658" s="117"/>
      <c r="C658" s="117"/>
      <c r="D658" s="118"/>
      <c r="E658" s="117"/>
      <c r="F658" s="117"/>
      <c r="G658" s="117"/>
      <c r="H658" s="117"/>
      <c r="I658" s="117"/>
    </row>
    <row r="659" spans="2:9" ht="13.2" x14ac:dyDescent="0.25">
      <c r="B659"/>
      <c r="C659"/>
      <c r="D659"/>
      <c r="E659"/>
      <c r="F659"/>
      <c r="G659"/>
      <c r="H659"/>
      <c r="I659"/>
    </row>
    <row r="660" spans="2:9" ht="13.2" x14ac:dyDescent="0.25">
      <c r="B660" s="117"/>
      <c r="C660" s="117"/>
      <c r="D660" s="118"/>
      <c r="E660" s="117"/>
      <c r="F660" s="117"/>
      <c r="G660" s="117"/>
      <c r="H660" s="117"/>
      <c r="I660" s="117"/>
    </row>
    <row r="661" spans="2:9" ht="13.2" x14ac:dyDescent="0.25">
      <c r="B661"/>
      <c r="C661"/>
      <c r="D661"/>
      <c r="E661"/>
      <c r="F661"/>
      <c r="G661"/>
      <c r="H661"/>
      <c r="I661"/>
    </row>
    <row r="662" spans="2:9" ht="13.2" x14ac:dyDescent="0.25">
      <c r="B662" s="117"/>
      <c r="C662" s="117"/>
      <c r="D662" s="118"/>
      <c r="E662" s="117"/>
      <c r="F662" s="117"/>
      <c r="G662" s="117"/>
      <c r="H662" s="117"/>
      <c r="I662" s="117"/>
    </row>
    <row r="663" spans="2:9" ht="13.2" x14ac:dyDescent="0.25">
      <c r="B663"/>
      <c r="C663"/>
      <c r="D663"/>
      <c r="E663"/>
      <c r="F663"/>
      <c r="G663"/>
      <c r="H663"/>
      <c r="I663"/>
    </row>
    <row r="664" spans="2:9" ht="13.2" x14ac:dyDescent="0.25">
      <c r="B664" s="117"/>
      <c r="C664" s="117"/>
      <c r="D664" s="118"/>
      <c r="E664" s="117"/>
      <c r="F664" s="117"/>
      <c r="G664" s="117"/>
      <c r="H664" s="117"/>
      <c r="I664" s="117"/>
    </row>
    <row r="665" spans="2:9" ht="13.2" x14ac:dyDescent="0.25">
      <c r="B665"/>
      <c r="C665"/>
      <c r="D665"/>
      <c r="E665"/>
      <c r="F665"/>
      <c r="G665"/>
      <c r="H665"/>
      <c r="I665"/>
    </row>
    <row r="666" spans="2:9" ht="13.2" x14ac:dyDescent="0.25">
      <c r="B666" s="117"/>
      <c r="C666" s="117"/>
      <c r="D666" s="118"/>
      <c r="E666" s="117"/>
      <c r="F666" s="117"/>
      <c r="G666" s="117"/>
      <c r="H666" s="117"/>
      <c r="I666" s="117"/>
    </row>
    <row r="667" spans="2:9" ht="13.2" x14ac:dyDescent="0.25">
      <c r="B667"/>
      <c r="C667"/>
      <c r="D667"/>
      <c r="E667"/>
      <c r="F667"/>
      <c r="G667"/>
      <c r="H667"/>
      <c r="I667"/>
    </row>
    <row r="668" spans="2:9" ht="13.2" x14ac:dyDescent="0.25">
      <c r="B668" s="117"/>
      <c r="C668" s="117"/>
      <c r="D668" s="118"/>
      <c r="E668" s="117"/>
      <c r="F668" s="117"/>
      <c r="G668" s="117"/>
      <c r="H668" s="117"/>
      <c r="I668" s="117"/>
    </row>
    <row r="669" spans="2:9" ht="13.2" x14ac:dyDescent="0.25">
      <c r="B669"/>
      <c r="C669"/>
      <c r="D669"/>
      <c r="E669"/>
      <c r="F669"/>
      <c r="G669"/>
      <c r="H669"/>
      <c r="I669"/>
    </row>
    <row r="670" spans="2:9" ht="13.2" x14ac:dyDescent="0.25">
      <c r="B670" s="117"/>
      <c r="C670" s="117"/>
      <c r="D670" s="118"/>
      <c r="E670" s="117"/>
      <c r="F670" s="117"/>
      <c r="G670" s="117"/>
      <c r="H670" s="117"/>
      <c r="I670" s="117"/>
    </row>
    <row r="671" spans="2:9" ht="13.2" x14ac:dyDescent="0.25">
      <c r="B671"/>
      <c r="C671"/>
      <c r="D671"/>
      <c r="E671"/>
      <c r="F671"/>
      <c r="G671"/>
      <c r="H671"/>
      <c r="I671"/>
    </row>
    <row r="672" spans="2:9" ht="13.2" x14ac:dyDescent="0.25">
      <c r="B672" s="117"/>
      <c r="C672" s="117"/>
      <c r="D672" s="118"/>
      <c r="E672" s="117"/>
      <c r="F672" s="117"/>
      <c r="G672" s="117"/>
      <c r="H672" s="117"/>
      <c r="I672" s="117"/>
    </row>
    <row r="673" spans="2:9" ht="13.2" x14ac:dyDescent="0.25">
      <c r="B673"/>
      <c r="C673"/>
      <c r="D673"/>
      <c r="E673"/>
      <c r="F673"/>
      <c r="G673"/>
      <c r="H673"/>
      <c r="I673"/>
    </row>
    <row r="674" spans="2:9" ht="13.2" x14ac:dyDescent="0.25">
      <c r="B674" s="117"/>
      <c r="C674" s="117"/>
      <c r="D674" s="118"/>
      <c r="E674" s="117"/>
      <c r="F674" s="117"/>
      <c r="G674" s="117"/>
      <c r="H674" s="117"/>
      <c r="I674" s="117"/>
    </row>
    <row r="675" spans="2:9" ht="13.2" x14ac:dyDescent="0.25">
      <c r="B675"/>
      <c r="C675"/>
      <c r="D675"/>
      <c r="E675"/>
      <c r="F675"/>
      <c r="G675"/>
      <c r="H675"/>
      <c r="I675"/>
    </row>
    <row r="676" spans="2:9" ht="13.2" x14ac:dyDescent="0.25">
      <c r="B676" s="117"/>
      <c r="C676" s="117"/>
      <c r="D676" s="118"/>
      <c r="E676" s="117"/>
      <c r="F676" s="117"/>
      <c r="G676" s="117"/>
      <c r="H676" s="117"/>
      <c r="I676" s="117"/>
    </row>
    <row r="677" spans="2:9" ht="13.2" x14ac:dyDescent="0.25">
      <c r="B677"/>
      <c r="C677"/>
      <c r="D677"/>
      <c r="E677"/>
      <c r="F677"/>
      <c r="G677"/>
      <c r="H677"/>
      <c r="I677"/>
    </row>
    <row r="678" spans="2:9" ht="13.2" x14ac:dyDescent="0.25">
      <c r="B678" s="117"/>
      <c r="C678" s="117"/>
      <c r="D678" s="118"/>
      <c r="E678" s="117"/>
      <c r="F678" s="117"/>
      <c r="G678" s="117"/>
      <c r="H678" s="117"/>
      <c r="I678" s="117"/>
    </row>
    <row r="679" spans="2:9" ht="13.2" x14ac:dyDescent="0.25">
      <c r="B679"/>
      <c r="C679"/>
      <c r="D679"/>
      <c r="E679"/>
      <c r="F679"/>
      <c r="G679"/>
      <c r="H679"/>
      <c r="I679"/>
    </row>
    <row r="680" spans="2:9" ht="13.2" x14ac:dyDescent="0.25">
      <c r="B680" s="117"/>
      <c r="C680" s="117"/>
      <c r="D680" s="118"/>
      <c r="E680" s="117"/>
      <c r="F680" s="117"/>
      <c r="G680" s="117"/>
      <c r="H680" s="117"/>
      <c r="I680" s="117"/>
    </row>
    <row r="681" spans="2:9" ht="13.2" x14ac:dyDescent="0.25">
      <c r="B681"/>
      <c r="C681"/>
      <c r="D681"/>
      <c r="E681"/>
      <c r="F681"/>
      <c r="G681"/>
      <c r="H681"/>
      <c r="I681"/>
    </row>
    <row r="682" spans="2:9" ht="13.2" x14ac:dyDescent="0.25">
      <c r="B682" s="117"/>
      <c r="C682" s="117"/>
      <c r="D682" s="118"/>
      <c r="E682" s="117"/>
      <c r="F682" s="117"/>
      <c r="G682" s="117"/>
      <c r="H682" s="117"/>
      <c r="I682" s="117"/>
    </row>
    <row r="683" spans="2:9" ht="13.2" x14ac:dyDescent="0.25">
      <c r="B683"/>
      <c r="C683"/>
      <c r="D683"/>
      <c r="E683"/>
      <c r="F683"/>
      <c r="G683"/>
      <c r="H683"/>
      <c r="I683"/>
    </row>
    <row r="684" spans="2:9" ht="13.2" x14ac:dyDescent="0.25">
      <c r="B684" s="117"/>
      <c r="C684" s="117"/>
      <c r="D684" s="118"/>
      <c r="E684" s="117"/>
      <c r="F684" s="117"/>
      <c r="G684" s="117"/>
      <c r="H684" s="117"/>
      <c r="I684" s="117"/>
    </row>
    <row r="685" spans="2:9" ht="13.2" x14ac:dyDescent="0.25">
      <c r="B685"/>
      <c r="C685"/>
      <c r="D685"/>
      <c r="E685"/>
      <c r="F685"/>
      <c r="G685"/>
      <c r="H685"/>
      <c r="I685"/>
    </row>
    <row r="686" spans="2:9" ht="13.2" x14ac:dyDescent="0.25">
      <c r="B686" s="117"/>
      <c r="C686" s="117"/>
      <c r="D686" s="118"/>
      <c r="E686" s="117"/>
      <c r="F686" s="117"/>
      <c r="G686" s="117"/>
      <c r="H686" s="117"/>
      <c r="I686" s="117"/>
    </row>
    <row r="687" spans="2:9" ht="13.2" x14ac:dyDescent="0.25">
      <c r="B687"/>
      <c r="C687"/>
      <c r="D687"/>
      <c r="E687"/>
      <c r="F687"/>
      <c r="G687"/>
      <c r="H687"/>
      <c r="I687"/>
    </row>
    <row r="688" spans="2:9" ht="13.2" x14ac:dyDescent="0.25">
      <c r="B688" s="117"/>
      <c r="C688" s="117"/>
      <c r="D688" s="118"/>
      <c r="E688" s="117"/>
      <c r="F688" s="117"/>
      <c r="G688" s="117"/>
      <c r="H688" s="117"/>
      <c r="I688" s="117"/>
    </row>
    <row r="689" spans="2:9" ht="13.2" x14ac:dyDescent="0.25">
      <c r="B689"/>
      <c r="C689"/>
      <c r="D689"/>
      <c r="E689"/>
      <c r="F689"/>
      <c r="G689"/>
      <c r="H689"/>
      <c r="I689"/>
    </row>
    <row r="690" spans="2:9" ht="13.2" x14ac:dyDescent="0.25">
      <c r="B690" s="117"/>
      <c r="C690" s="117"/>
      <c r="D690" s="118"/>
      <c r="E690" s="117"/>
      <c r="F690" s="117"/>
      <c r="G690" s="117"/>
      <c r="H690" s="117"/>
      <c r="I690" s="117"/>
    </row>
    <row r="691" spans="2:9" ht="13.2" x14ac:dyDescent="0.25">
      <c r="B691"/>
      <c r="C691"/>
      <c r="D691"/>
      <c r="E691"/>
      <c r="F691"/>
      <c r="G691"/>
      <c r="H691"/>
      <c r="I691"/>
    </row>
    <row r="692" spans="2:9" ht="13.2" x14ac:dyDescent="0.25">
      <c r="B692" s="117"/>
      <c r="C692" s="117"/>
      <c r="D692" s="118"/>
      <c r="E692" s="117"/>
      <c r="F692" s="117"/>
      <c r="G692" s="117"/>
      <c r="H692" s="117"/>
      <c r="I692" s="117"/>
    </row>
    <row r="693" spans="2:9" ht="13.2" x14ac:dyDescent="0.25">
      <c r="B693"/>
      <c r="C693"/>
      <c r="D693"/>
      <c r="E693"/>
      <c r="F693"/>
      <c r="G693"/>
      <c r="H693"/>
      <c r="I693"/>
    </row>
    <row r="694" spans="2:9" ht="13.2" x14ac:dyDescent="0.25">
      <c r="B694" s="117"/>
      <c r="C694" s="117"/>
      <c r="D694" s="118"/>
      <c r="E694" s="117"/>
      <c r="F694" s="117"/>
      <c r="G694" s="117"/>
      <c r="H694" s="117"/>
      <c r="I694" s="117"/>
    </row>
    <row r="695" spans="2:9" ht="13.2" x14ac:dyDescent="0.25">
      <c r="B695"/>
      <c r="C695"/>
      <c r="D695"/>
      <c r="E695"/>
      <c r="F695"/>
      <c r="G695"/>
      <c r="H695"/>
      <c r="I695"/>
    </row>
    <row r="696" spans="2:9" ht="13.2" x14ac:dyDescent="0.25">
      <c r="B696" s="117"/>
      <c r="C696" s="117"/>
      <c r="D696" s="118"/>
      <c r="E696" s="117"/>
      <c r="F696" s="117"/>
      <c r="G696" s="117"/>
      <c r="H696" s="117"/>
      <c r="I696" s="117"/>
    </row>
    <row r="697" spans="2:9" ht="13.2" x14ac:dyDescent="0.25">
      <c r="B697"/>
      <c r="C697"/>
      <c r="D697"/>
      <c r="E697"/>
      <c r="F697"/>
      <c r="G697"/>
      <c r="H697"/>
      <c r="I697"/>
    </row>
    <row r="698" spans="2:9" ht="13.2" x14ac:dyDescent="0.25">
      <c r="B698" s="117"/>
      <c r="C698" s="117"/>
      <c r="D698" s="118"/>
      <c r="E698" s="117"/>
      <c r="F698" s="117"/>
      <c r="G698" s="117"/>
      <c r="H698" s="117"/>
      <c r="I698" s="117"/>
    </row>
    <row r="699" spans="2:9" ht="13.2" x14ac:dyDescent="0.25">
      <c r="B699"/>
      <c r="C699"/>
      <c r="D699"/>
      <c r="E699"/>
      <c r="F699"/>
      <c r="G699"/>
      <c r="H699"/>
      <c r="I699"/>
    </row>
    <row r="700" spans="2:9" ht="13.2" x14ac:dyDescent="0.25">
      <c r="B700" s="117"/>
      <c r="C700" s="117"/>
      <c r="D700" s="118"/>
      <c r="E700" s="117"/>
      <c r="F700" s="117"/>
      <c r="G700" s="117"/>
      <c r="H700" s="117"/>
      <c r="I700" s="117"/>
    </row>
    <row r="701" spans="2:9" ht="13.2" x14ac:dyDescent="0.25">
      <c r="B701"/>
      <c r="C701"/>
      <c r="D701"/>
      <c r="E701"/>
      <c r="F701"/>
      <c r="G701"/>
      <c r="H701"/>
      <c r="I701"/>
    </row>
    <row r="702" spans="2:9" ht="13.2" x14ac:dyDescent="0.25">
      <c r="B702" s="117"/>
      <c r="C702" s="117"/>
      <c r="D702" s="118"/>
      <c r="E702" s="117"/>
      <c r="F702" s="117"/>
      <c r="G702" s="117"/>
      <c r="H702" s="117"/>
      <c r="I702" s="117"/>
    </row>
    <row r="703" spans="2:9" ht="13.2" x14ac:dyDescent="0.25">
      <c r="B703"/>
      <c r="C703"/>
      <c r="D703"/>
      <c r="E703"/>
      <c r="F703"/>
      <c r="G703"/>
      <c r="H703"/>
      <c r="I703"/>
    </row>
    <row r="704" spans="2:9" ht="13.2" x14ac:dyDescent="0.25">
      <c r="B704" s="117"/>
      <c r="C704" s="117"/>
      <c r="D704" s="118"/>
      <c r="E704" s="117"/>
      <c r="F704" s="117"/>
      <c r="G704" s="117"/>
      <c r="H704" s="117"/>
      <c r="I704" s="117"/>
    </row>
    <row r="705" spans="2:9" ht="13.2" x14ac:dyDescent="0.25">
      <c r="B705"/>
      <c r="C705"/>
      <c r="D705"/>
      <c r="E705"/>
      <c r="F705"/>
      <c r="G705"/>
      <c r="H705"/>
      <c r="I705"/>
    </row>
    <row r="706" spans="2:9" ht="13.2" x14ac:dyDescent="0.25">
      <c r="B706" s="117"/>
      <c r="C706" s="117"/>
      <c r="D706" s="118"/>
      <c r="E706" s="117"/>
      <c r="F706" s="117"/>
      <c r="G706" s="117"/>
      <c r="H706" s="117"/>
      <c r="I706" s="117"/>
    </row>
    <row r="707" spans="2:9" ht="13.2" x14ac:dyDescent="0.25">
      <c r="B707"/>
      <c r="C707"/>
      <c r="D707"/>
      <c r="E707"/>
      <c r="F707"/>
      <c r="G707"/>
      <c r="H707"/>
      <c r="I707"/>
    </row>
    <row r="708" spans="2:9" ht="13.2" x14ac:dyDescent="0.25">
      <c r="B708" s="117"/>
      <c r="C708" s="117"/>
      <c r="D708" s="118"/>
      <c r="E708" s="117"/>
      <c r="F708" s="117"/>
      <c r="G708" s="117"/>
      <c r="H708" s="117"/>
      <c r="I708" s="117"/>
    </row>
    <row r="709" spans="2:9" ht="13.2" x14ac:dyDescent="0.25">
      <c r="B709"/>
      <c r="C709"/>
      <c r="D709"/>
      <c r="E709"/>
      <c r="F709"/>
      <c r="G709"/>
      <c r="H709"/>
      <c r="I709"/>
    </row>
    <row r="710" spans="2:9" ht="13.2" x14ac:dyDescent="0.25">
      <c r="B710" s="117"/>
      <c r="C710" s="117"/>
      <c r="D710" s="118"/>
      <c r="E710" s="117"/>
      <c r="F710" s="117"/>
      <c r="G710" s="117"/>
      <c r="H710" s="117"/>
      <c r="I710" s="117"/>
    </row>
    <row r="711" spans="2:9" ht="13.2" x14ac:dyDescent="0.25">
      <c r="B711"/>
      <c r="C711"/>
      <c r="D711"/>
      <c r="E711"/>
      <c r="F711"/>
      <c r="G711"/>
      <c r="H711"/>
      <c r="I711"/>
    </row>
    <row r="712" spans="2:9" ht="13.2" x14ac:dyDescent="0.25">
      <c r="B712" s="117"/>
      <c r="C712" s="117"/>
      <c r="D712" s="118"/>
      <c r="E712" s="117"/>
      <c r="F712" s="117"/>
      <c r="G712" s="117"/>
      <c r="H712" s="117"/>
      <c r="I712" s="117"/>
    </row>
    <row r="713" spans="2:9" ht="13.2" x14ac:dyDescent="0.25">
      <c r="B713"/>
      <c r="C713"/>
      <c r="D713"/>
      <c r="E713"/>
      <c r="F713"/>
      <c r="G713"/>
      <c r="H713"/>
      <c r="I713"/>
    </row>
    <row r="714" spans="2:9" ht="13.2" x14ac:dyDescent="0.25">
      <c r="B714" s="117"/>
      <c r="C714" s="117"/>
      <c r="D714" s="118"/>
      <c r="E714" s="117"/>
      <c r="F714" s="117"/>
      <c r="G714" s="117"/>
      <c r="H714" s="117"/>
      <c r="I714" s="117"/>
    </row>
    <row r="715" spans="2:9" ht="13.2" x14ac:dyDescent="0.25">
      <c r="B715"/>
      <c r="C715"/>
      <c r="D715"/>
      <c r="E715"/>
      <c r="F715"/>
      <c r="G715"/>
      <c r="H715"/>
      <c r="I715"/>
    </row>
    <row r="716" spans="2:9" ht="13.2" x14ac:dyDescent="0.25">
      <c r="B716" s="117"/>
      <c r="C716" s="117"/>
      <c r="D716" s="118"/>
      <c r="E716" s="117"/>
      <c r="F716" s="117"/>
      <c r="G716" s="117"/>
      <c r="H716" s="117"/>
      <c r="I716" s="117"/>
    </row>
    <row r="717" spans="2:9" ht="13.2" x14ac:dyDescent="0.25">
      <c r="B717"/>
      <c r="C717"/>
      <c r="D717"/>
      <c r="E717"/>
      <c r="F717"/>
      <c r="G717"/>
      <c r="H717"/>
      <c r="I717"/>
    </row>
    <row r="718" spans="2:9" ht="13.2" x14ac:dyDescent="0.25">
      <c r="B718" s="117"/>
      <c r="C718" s="117"/>
      <c r="D718" s="118"/>
      <c r="E718" s="117"/>
      <c r="F718" s="117"/>
      <c r="G718" s="117"/>
      <c r="H718" s="117"/>
      <c r="I718" s="117"/>
    </row>
    <row r="719" spans="2:9" ht="13.2" x14ac:dyDescent="0.25">
      <c r="B719"/>
      <c r="C719"/>
      <c r="D719"/>
      <c r="E719"/>
      <c r="F719"/>
      <c r="G719"/>
      <c r="H719"/>
      <c r="I719"/>
    </row>
    <row r="720" spans="2:9" ht="13.2" x14ac:dyDescent="0.25">
      <c r="B720" s="117"/>
      <c r="C720" s="117"/>
      <c r="D720" s="118"/>
      <c r="E720" s="117"/>
      <c r="F720" s="117"/>
      <c r="G720" s="117"/>
      <c r="H720" s="117"/>
      <c r="I720" s="117"/>
    </row>
    <row r="721" spans="2:9" ht="13.2" x14ac:dyDescent="0.25">
      <c r="B721"/>
      <c r="C721"/>
      <c r="D721"/>
      <c r="E721"/>
      <c r="F721"/>
      <c r="G721"/>
      <c r="H721"/>
      <c r="I721"/>
    </row>
    <row r="722" spans="2:9" ht="13.2" x14ac:dyDescent="0.25">
      <c r="B722" s="117"/>
      <c r="C722" s="117"/>
      <c r="D722" s="118"/>
      <c r="E722" s="117"/>
      <c r="F722" s="117"/>
      <c r="G722" s="117"/>
      <c r="H722" s="117"/>
      <c r="I722" s="117"/>
    </row>
    <row r="723" spans="2:9" ht="13.2" x14ac:dyDescent="0.25">
      <c r="B723"/>
      <c r="C723"/>
      <c r="D723"/>
      <c r="E723"/>
      <c r="F723"/>
      <c r="G723"/>
      <c r="H723"/>
      <c r="I723"/>
    </row>
    <row r="724" spans="2:9" ht="13.2" x14ac:dyDescent="0.25">
      <c r="B724" s="117"/>
      <c r="C724" s="117"/>
      <c r="D724" s="118"/>
      <c r="E724" s="117"/>
      <c r="F724" s="117"/>
      <c r="G724" s="117"/>
      <c r="H724" s="117"/>
      <c r="I724" s="117"/>
    </row>
    <row r="725" spans="2:9" ht="13.2" x14ac:dyDescent="0.25">
      <c r="B725"/>
      <c r="C725"/>
      <c r="D725"/>
      <c r="E725"/>
      <c r="F725"/>
      <c r="G725"/>
      <c r="H725"/>
      <c r="I725"/>
    </row>
    <row r="726" spans="2:9" ht="13.2" x14ac:dyDescent="0.25">
      <c r="B726" s="117"/>
      <c r="C726" s="117"/>
      <c r="D726" s="118"/>
      <c r="E726" s="117"/>
      <c r="F726" s="117"/>
      <c r="G726" s="117"/>
      <c r="H726" s="117"/>
      <c r="I726" s="117"/>
    </row>
    <row r="727" spans="2:9" ht="13.2" x14ac:dyDescent="0.25">
      <c r="B727"/>
      <c r="C727"/>
      <c r="D727"/>
      <c r="E727"/>
      <c r="F727"/>
      <c r="G727"/>
      <c r="H727"/>
      <c r="I727"/>
    </row>
    <row r="728" spans="2:9" ht="13.2" x14ac:dyDescent="0.25">
      <c r="B728" s="117"/>
      <c r="C728" s="117"/>
      <c r="D728" s="118"/>
      <c r="E728" s="117"/>
      <c r="F728" s="117"/>
      <c r="G728" s="117"/>
      <c r="H728" s="117"/>
      <c r="I728" s="117"/>
    </row>
    <row r="729" spans="2:9" ht="13.2" x14ac:dyDescent="0.25">
      <c r="B729"/>
      <c r="C729"/>
      <c r="D729"/>
      <c r="E729"/>
      <c r="F729"/>
      <c r="G729"/>
      <c r="H729"/>
      <c r="I729"/>
    </row>
    <row r="730" spans="2:9" ht="13.2" x14ac:dyDescent="0.25">
      <c r="B730" s="117"/>
      <c r="C730" s="117"/>
      <c r="D730" s="118"/>
      <c r="E730" s="117"/>
      <c r="F730" s="117"/>
      <c r="G730" s="117"/>
      <c r="H730" s="117"/>
      <c r="I730" s="117"/>
    </row>
    <row r="731" spans="2:9" ht="13.2" x14ac:dyDescent="0.25">
      <c r="B731"/>
      <c r="C731"/>
      <c r="D731"/>
      <c r="E731"/>
      <c r="F731"/>
      <c r="G731"/>
      <c r="H731"/>
      <c r="I731"/>
    </row>
    <row r="732" spans="2:9" ht="13.2" x14ac:dyDescent="0.25">
      <c r="B732" s="117"/>
      <c r="C732" s="117"/>
      <c r="D732" s="118"/>
      <c r="E732" s="117"/>
      <c r="F732" s="117"/>
      <c r="G732" s="117"/>
      <c r="H732" s="117"/>
      <c r="I732" s="117"/>
    </row>
    <row r="733" spans="2:9" ht="13.2" x14ac:dyDescent="0.25">
      <c r="B733"/>
      <c r="C733"/>
      <c r="D733"/>
      <c r="E733"/>
      <c r="F733"/>
      <c r="G733"/>
      <c r="H733"/>
      <c r="I733"/>
    </row>
    <row r="734" spans="2:9" ht="13.2" x14ac:dyDescent="0.25">
      <c r="B734" s="117"/>
      <c r="C734" s="117"/>
      <c r="D734" s="118"/>
      <c r="E734" s="117"/>
      <c r="F734" s="117"/>
      <c r="G734" s="117"/>
      <c r="H734" s="117"/>
      <c r="I734" s="117"/>
    </row>
    <row r="735" spans="2:9" ht="13.2" x14ac:dyDescent="0.25">
      <c r="B735"/>
      <c r="C735"/>
      <c r="D735"/>
      <c r="E735"/>
      <c r="F735"/>
      <c r="G735"/>
      <c r="H735"/>
      <c r="I735"/>
    </row>
    <row r="736" spans="2:9" ht="13.2" x14ac:dyDescent="0.25">
      <c r="B736" s="117"/>
      <c r="C736" s="117"/>
      <c r="D736" s="118"/>
      <c r="E736" s="117"/>
      <c r="F736" s="117"/>
      <c r="G736" s="117"/>
      <c r="H736" s="117"/>
      <c r="I736" s="117"/>
    </row>
    <row r="737" spans="2:9" ht="13.2" x14ac:dyDescent="0.25">
      <c r="B737"/>
      <c r="C737"/>
      <c r="D737"/>
      <c r="E737"/>
      <c r="F737"/>
      <c r="G737"/>
      <c r="H737"/>
      <c r="I737"/>
    </row>
    <row r="738" spans="2:9" ht="13.2" x14ac:dyDescent="0.25">
      <c r="B738" s="117"/>
      <c r="C738" s="117"/>
      <c r="D738" s="118"/>
      <c r="E738" s="117"/>
      <c r="F738" s="117"/>
      <c r="G738" s="117"/>
      <c r="H738" s="117"/>
      <c r="I738" s="117"/>
    </row>
    <row r="739" spans="2:9" ht="13.2" x14ac:dyDescent="0.25">
      <c r="B739"/>
      <c r="C739"/>
      <c r="D739"/>
      <c r="E739"/>
      <c r="F739"/>
      <c r="G739"/>
      <c r="H739"/>
      <c r="I739"/>
    </row>
    <row r="740" spans="2:9" ht="13.2" x14ac:dyDescent="0.25">
      <c r="B740" s="117"/>
      <c r="C740" s="117"/>
      <c r="D740" s="118"/>
      <c r="E740" s="117"/>
      <c r="F740" s="117"/>
      <c r="G740" s="117"/>
      <c r="H740" s="117"/>
      <c r="I740" s="117"/>
    </row>
    <row r="741" spans="2:9" ht="13.2" x14ac:dyDescent="0.25">
      <c r="B741"/>
      <c r="C741"/>
      <c r="D741"/>
      <c r="E741"/>
      <c r="F741"/>
      <c r="G741"/>
      <c r="H741"/>
      <c r="I741"/>
    </row>
    <row r="742" spans="2:9" ht="13.2" x14ac:dyDescent="0.25">
      <c r="B742" s="117"/>
      <c r="C742" s="117"/>
      <c r="D742" s="118"/>
      <c r="E742" s="117"/>
      <c r="F742" s="117"/>
      <c r="G742" s="117"/>
      <c r="H742" s="117"/>
      <c r="I742" s="117"/>
    </row>
    <row r="743" spans="2:9" ht="13.2" x14ac:dyDescent="0.25">
      <c r="B743"/>
      <c r="C743"/>
      <c r="D743"/>
      <c r="E743"/>
      <c r="F743"/>
      <c r="G743"/>
      <c r="H743"/>
      <c r="I743"/>
    </row>
    <row r="744" spans="2:9" ht="13.2" x14ac:dyDescent="0.25">
      <c r="B744" s="117"/>
      <c r="C744" s="117"/>
      <c r="D744" s="118"/>
      <c r="E744" s="117"/>
      <c r="F744" s="117"/>
      <c r="G744" s="117"/>
      <c r="H744" s="117"/>
      <c r="I744" s="117"/>
    </row>
    <row r="745" spans="2:9" ht="13.2" x14ac:dyDescent="0.25">
      <c r="B745"/>
      <c r="C745"/>
      <c r="D745"/>
      <c r="E745"/>
      <c r="F745"/>
      <c r="G745"/>
      <c r="H745"/>
      <c r="I745"/>
    </row>
    <row r="746" spans="2:9" ht="13.2" x14ac:dyDescent="0.25">
      <c r="B746" s="117"/>
      <c r="C746" s="117"/>
      <c r="D746" s="118"/>
      <c r="E746" s="117"/>
      <c r="F746" s="117"/>
      <c r="G746" s="117"/>
      <c r="H746" s="117"/>
      <c r="I746" s="117"/>
    </row>
    <row r="747" spans="2:9" ht="13.2" x14ac:dyDescent="0.25">
      <c r="B747"/>
      <c r="C747"/>
      <c r="D747"/>
      <c r="E747"/>
      <c r="F747"/>
      <c r="G747"/>
      <c r="H747"/>
      <c r="I747"/>
    </row>
    <row r="748" spans="2:9" ht="13.2" x14ac:dyDescent="0.25">
      <c r="B748" s="117"/>
      <c r="C748" s="117"/>
      <c r="D748" s="118"/>
      <c r="E748" s="117"/>
      <c r="F748" s="117"/>
      <c r="G748" s="117"/>
      <c r="H748" s="117"/>
      <c r="I748" s="117"/>
    </row>
    <row r="749" spans="2:9" ht="13.2" x14ac:dyDescent="0.25">
      <c r="B749"/>
      <c r="C749"/>
      <c r="D749"/>
      <c r="E749"/>
      <c r="F749"/>
      <c r="G749"/>
      <c r="H749"/>
      <c r="I749"/>
    </row>
    <row r="750" spans="2:9" ht="13.2" x14ac:dyDescent="0.25">
      <c r="B750" s="117"/>
      <c r="C750" s="117"/>
      <c r="D750" s="118"/>
      <c r="E750" s="117"/>
      <c r="F750" s="117"/>
      <c r="G750" s="117"/>
      <c r="H750" s="117"/>
      <c r="I750" s="117"/>
    </row>
    <row r="751" spans="2:9" ht="13.2" x14ac:dyDescent="0.25">
      <c r="B751"/>
      <c r="C751"/>
      <c r="D751"/>
      <c r="E751"/>
      <c r="F751"/>
      <c r="G751"/>
      <c r="H751"/>
      <c r="I751"/>
    </row>
    <row r="752" spans="2:9" ht="13.2" x14ac:dyDescent="0.25">
      <c r="B752" s="117"/>
      <c r="C752" s="117"/>
      <c r="D752" s="118"/>
      <c r="E752" s="117"/>
      <c r="F752" s="117"/>
      <c r="G752" s="117"/>
      <c r="H752" s="117"/>
      <c r="I752" s="117"/>
    </row>
    <row r="753" spans="2:9" ht="13.2" x14ac:dyDescent="0.25">
      <c r="B753"/>
      <c r="C753"/>
      <c r="D753"/>
      <c r="E753"/>
      <c r="F753"/>
      <c r="G753"/>
      <c r="H753"/>
      <c r="I753"/>
    </row>
    <row r="754" spans="2:9" ht="13.2" x14ac:dyDescent="0.25">
      <c r="B754" s="117"/>
      <c r="C754" s="117"/>
      <c r="D754" s="118"/>
      <c r="E754" s="117"/>
      <c r="F754" s="117"/>
      <c r="G754" s="117"/>
      <c r="H754" s="117"/>
      <c r="I754" s="117"/>
    </row>
    <row r="755" spans="2:9" ht="13.2" x14ac:dyDescent="0.25">
      <c r="B755"/>
      <c r="C755"/>
      <c r="D755"/>
      <c r="E755"/>
      <c r="F755"/>
      <c r="G755"/>
      <c r="H755"/>
      <c r="I755"/>
    </row>
    <row r="756" spans="2:9" ht="13.2" x14ac:dyDescent="0.25">
      <c r="B756" s="117"/>
      <c r="C756" s="117"/>
      <c r="D756" s="118"/>
      <c r="E756" s="117"/>
      <c r="F756" s="117"/>
      <c r="G756" s="117"/>
      <c r="H756" s="117"/>
      <c r="I756" s="117"/>
    </row>
    <row r="757" spans="2:9" ht="13.2" x14ac:dyDescent="0.25">
      <c r="B757"/>
      <c r="C757"/>
      <c r="D757"/>
      <c r="E757"/>
      <c r="F757"/>
      <c r="G757"/>
      <c r="H757"/>
      <c r="I757"/>
    </row>
    <row r="758" spans="2:9" ht="13.2" x14ac:dyDescent="0.25">
      <c r="B758" s="117"/>
      <c r="C758" s="117"/>
      <c r="D758" s="118"/>
      <c r="E758" s="117"/>
      <c r="F758" s="117"/>
      <c r="G758" s="117"/>
      <c r="H758" s="117"/>
      <c r="I758" s="117"/>
    </row>
    <row r="759" spans="2:9" ht="13.2" x14ac:dyDescent="0.25">
      <c r="B759"/>
      <c r="C759"/>
      <c r="D759"/>
      <c r="E759"/>
      <c r="F759"/>
      <c r="G759"/>
      <c r="H759"/>
      <c r="I759"/>
    </row>
    <row r="760" spans="2:9" ht="13.2" x14ac:dyDescent="0.25">
      <c r="B760" s="117"/>
      <c r="C760" s="117"/>
      <c r="D760" s="118"/>
      <c r="E760" s="117"/>
      <c r="F760" s="117"/>
      <c r="G760" s="117"/>
      <c r="H760" s="117"/>
      <c r="I760" s="117"/>
    </row>
    <row r="761" spans="2:9" ht="13.2" x14ac:dyDescent="0.25">
      <c r="B761"/>
      <c r="C761"/>
      <c r="D761"/>
      <c r="E761"/>
      <c r="F761"/>
      <c r="G761"/>
      <c r="H761"/>
      <c r="I761"/>
    </row>
    <row r="762" spans="2:9" ht="13.2" x14ac:dyDescent="0.25">
      <c r="B762" s="117"/>
      <c r="C762" s="117"/>
      <c r="D762" s="118"/>
      <c r="E762" s="117"/>
      <c r="F762" s="117"/>
      <c r="G762" s="117"/>
      <c r="H762" s="117"/>
      <c r="I762" s="117"/>
    </row>
    <row r="763" spans="2:9" ht="13.2" x14ac:dyDescent="0.25">
      <c r="B763"/>
      <c r="C763"/>
      <c r="D763"/>
      <c r="E763"/>
      <c r="F763"/>
      <c r="G763"/>
      <c r="H763"/>
      <c r="I763"/>
    </row>
    <row r="764" spans="2:9" ht="13.2" x14ac:dyDescent="0.25">
      <c r="B764" s="117"/>
      <c r="C764" s="117"/>
      <c r="D764" s="118"/>
      <c r="E764" s="117"/>
      <c r="F764" s="117"/>
      <c r="G764" s="117"/>
      <c r="H764" s="117"/>
      <c r="I764" s="117"/>
    </row>
    <row r="765" spans="2:9" ht="13.2" x14ac:dyDescent="0.25">
      <c r="B765"/>
      <c r="C765"/>
      <c r="D765"/>
      <c r="E765"/>
      <c r="F765"/>
      <c r="G765"/>
      <c r="H765"/>
      <c r="I765"/>
    </row>
    <row r="766" spans="2:9" ht="13.2" x14ac:dyDescent="0.25">
      <c r="B766" s="117"/>
      <c r="C766" s="117"/>
      <c r="D766" s="118"/>
      <c r="E766" s="117"/>
      <c r="F766" s="117"/>
      <c r="G766" s="117"/>
      <c r="H766" s="117"/>
      <c r="I766" s="117"/>
    </row>
    <row r="767" spans="2:9" ht="13.2" x14ac:dyDescent="0.25">
      <c r="B767"/>
      <c r="C767"/>
      <c r="D767"/>
      <c r="E767"/>
      <c r="F767"/>
      <c r="G767"/>
      <c r="H767"/>
      <c r="I767"/>
    </row>
    <row r="768" spans="2:9" ht="13.2" x14ac:dyDescent="0.25">
      <c r="B768" s="117"/>
      <c r="C768" s="117"/>
      <c r="D768" s="118"/>
      <c r="E768" s="117"/>
      <c r="F768" s="117"/>
      <c r="G768" s="117"/>
      <c r="H768" s="117"/>
      <c r="I768" s="117"/>
    </row>
    <row r="769" spans="2:9" ht="13.2" x14ac:dyDescent="0.25">
      <c r="B769"/>
      <c r="C769"/>
      <c r="D769"/>
      <c r="E769"/>
      <c r="F769"/>
      <c r="G769"/>
      <c r="H769"/>
      <c r="I769"/>
    </row>
    <row r="770" spans="2:9" ht="13.2" x14ac:dyDescent="0.25">
      <c r="B770" s="117"/>
      <c r="C770" s="117"/>
      <c r="D770" s="118"/>
      <c r="E770" s="117"/>
      <c r="F770" s="117"/>
      <c r="G770" s="117"/>
      <c r="H770" s="117"/>
      <c r="I770" s="117"/>
    </row>
    <row r="771" spans="2:9" ht="13.2" x14ac:dyDescent="0.25">
      <c r="B771"/>
      <c r="C771"/>
      <c r="D771"/>
      <c r="E771"/>
      <c r="F771"/>
      <c r="G771"/>
      <c r="H771"/>
      <c r="I771"/>
    </row>
    <row r="772" spans="2:9" ht="13.2" x14ac:dyDescent="0.25">
      <c r="B772" s="117"/>
      <c r="C772" s="117"/>
      <c r="D772" s="118"/>
      <c r="E772" s="117"/>
      <c r="F772" s="117"/>
      <c r="G772" s="117"/>
      <c r="H772" s="117"/>
      <c r="I772" s="117"/>
    </row>
    <row r="773" spans="2:9" ht="13.2" x14ac:dyDescent="0.25">
      <c r="B773"/>
      <c r="C773"/>
      <c r="D773"/>
      <c r="E773"/>
      <c r="F773"/>
      <c r="G773"/>
      <c r="H773"/>
      <c r="I773"/>
    </row>
    <row r="774" spans="2:9" ht="13.2" x14ac:dyDescent="0.25">
      <c r="B774" s="117"/>
      <c r="C774" s="117"/>
      <c r="D774" s="118"/>
      <c r="E774" s="117"/>
      <c r="F774" s="117"/>
      <c r="G774" s="117"/>
      <c r="H774" s="117"/>
      <c r="I774" s="117"/>
    </row>
    <row r="775" spans="2:9" ht="13.2" x14ac:dyDescent="0.25">
      <c r="B775"/>
      <c r="C775"/>
      <c r="D775"/>
      <c r="E775"/>
      <c r="F775"/>
      <c r="G775"/>
      <c r="H775"/>
      <c r="I775"/>
    </row>
    <row r="776" spans="2:9" ht="13.2" x14ac:dyDescent="0.25">
      <c r="B776" s="117"/>
      <c r="C776" s="117"/>
      <c r="D776" s="118"/>
      <c r="E776" s="117"/>
      <c r="F776" s="117"/>
      <c r="G776" s="117"/>
      <c r="H776" s="117"/>
      <c r="I776" s="117"/>
    </row>
    <row r="777" spans="2:9" ht="13.2" x14ac:dyDescent="0.25">
      <c r="B777"/>
      <c r="C777"/>
      <c r="D777"/>
      <c r="E777"/>
      <c r="F777"/>
      <c r="G777"/>
      <c r="H777"/>
      <c r="I777"/>
    </row>
    <row r="778" spans="2:9" ht="13.2" x14ac:dyDescent="0.25">
      <c r="B778" s="117"/>
      <c r="C778" s="117"/>
      <c r="D778" s="118"/>
      <c r="E778" s="117"/>
      <c r="F778" s="117"/>
      <c r="G778" s="117"/>
      <c r="H778" s="117"/>
      <c r="I778" s="117"/>
    </row>
    <row r="779" spans="2:9" ht="13.2" x14ac:dyDescent="0.25">
      <c r="B779"/>
      <c r="C779"/>
      <c r="D779"/>
      <c r="E779"/>
      <c r="F779"/>
      <c r="G779"/>
      <c r="H779"/>
      <c r="I779"/>
    </row>
    <row r="780" spans="2:9" ht="13.2" x14ac:dyDescent="0.25">
      <c r="B780" s="117"/>
      <c r="C780" s="117"/>
      <c r="D780" s="118"/>
      <c r="E780" s="117"/>
      <c r="F780" s="117"/>
      <c r="G780" s="117"/>
      <c r="H780" s="117"/>
      <c r="I780" s="117"/>
    </row>
    <row r="781" spans="2:9" ht="13.2" x14ac:dyDescent="0.25">
      <c r="B781"/>
      <c r="C781"/>
      <c r="D781"/>
      <c r="E781"/>
      <c r="F781"/>
      <c r="G781"/>
      <c r="H781"/>
      <c r="I781"/>
    </row>
    <row r="782" spans="2:9" ht="13.2" x14ac:dyDescent="0.25">
      <c r="B782" s="117"/>
      <c r="C782" s="117"/>
      <c r="D782" s="118"/>
      <c r="E782" s="117"/>
      <c r="F782" s="117"/>
      <c r="G782" s="117"/>
      <c r="H782" s="117"/>
      <c r="I782" s="117"/>
    </row>
    <row r="783" spans="2:9" ht="13.2" x14ac:dyDescent="0.25">
      <c r="B783"/>
      <c r="C783"/>
      <c r="D783"/>
      <c r="E783"/>
      <c r="F783"/>
      <c r="G783"/>
      <c r="H783"/>
      <c r="I783"/>
    </row>
    <row r="784" spans="2:9" ht="13.2" x14ac:dyDescent="0.25">
      <c r="B784" s="117"/>
      <c r="C784" s="117"/>
      <c r="D784" s="118"/>
      <c r="E784" s="117"/>
      <c r="F784" s="117"/>
      <c r="G784" s="117"/>
      <c r="H784" s="117"/>
      <c r="I784" s="117"/>
    </row>
    <row r="785" spans="2:9" ht="13.2" x14ac:dyDescent="0.25">
      <c r="B785"/>
      <c r="C785"/>
      <c r="D785"/>
      <c r="E785"/>
      <c r="F785"/>
      <c r="G785"/>
      <c r="H785"/>
      <c r="I785"/>
    </row>
    <row r="786" spans="2:9" ht="13.2" x14ac:dyDescent="0.25">
      <c r="B786" s="117"/>
      <c r="C786" s="117"/>
      <c r="D786" s="118"/>
      <c r="E786" s="117"/>
      <c r="F786" s="117"/>
      <c r="G786" s="117"/>
      <c r="H786" s="117"/>
      <c r="I786" s="117"/>
    </row>
    <row r="787" spans="2:9" ht="13.2" x14ac:dyDescent="0.25">
      <c r="B787"/>
      <c r="C787"/>
      <c r="D787"/>
      <c r="E787"/>
      <c r="F787"/>
      <c r="G787"/>
      <c r="H787"/>
      <c r="I787"/>
    </row>
    <row r="788" spans="2:9" ht="13.2" x14ac:dyDescent="0.25">
      <c r="B788" s="117"/>
      <c r="C788" s="117"/>
      <c r="D788" s="118"/>
      <c r="E788" s="117"/>
      <c r="F788" s="117"/>
      <c r="G788" s="117"/>
      <c r="H788" s="117"/>
      <c r="I788" s="117"/>
    </row>
    <row r="789" spans="2:9" ht="13.2" x14ac:dyDescent="0.25">
      <c r="B789"/>
      <c r="C789"/>
      <c r="D789"/>
      <c r="E789"/>
      <c r="F789"/>
      <c r="G789"/>
      <c r="H789"/>
      <c r="I789"/>
    </row>
    <row r="790" spans="2:9" ht="13.2" x14ac:dyDescent="0.25">
      <c r="B790" s="117"/>
      <c r="C790" s="117"/>
      <c r="D790" s="118"/>
      <c r="E790" s="117"/>
      <c r="F790" s="117"/>
      <c r="G790" s="117"/>
      <c r="H790" s="117"/>
      <c r="I790" s="117"/>
    </row>
    <row r="791" spans="2:9" ht="13.2" x14ac:dyDescent="0.25">
      <c r="B791"/>
      <c r="C791"/>
      <c r="D791"/>
      <c r="E791"/>
      <c r="F791"/>
      <c r="G791"/>
      <c r="H791"/>
      <c r="I791"/>
    </row>
    <row r="792" spans="2:9" ht="13.2" x14ac:dyDescent="0.25">
      <c r="B792" s="117"/>
      <c r="C792" s="117"/>
      <c r="D792" s="118"/>
      <c r="E792" s="117"/>
      <c r="F792" s="117"/>
      <c r="G792" s="117"/>
      <c r="H792" s="117"/>
      <c r="I792" s="117"/>
    </row>
    <row r="793" spans="2:9" ht="13.2" x14ac:dyDescent="0.25">
      <c r="B793"/>
      <c r="C793"/>
      <c r="D793"/>
      <c r="E793"/>
      <c r="F793"/>
      <c r="G793"/>
      <c r="H793"/>
      <c r="I793"/>
    </row>
    <row r="794" spans="2:9" ht="13.2" x14ac:dyDescent="0.25">
      <c r="B794" s="117"/>
      <c r="C794" s="117"/>
      <c r="D794" s="118"/>
      <c r="E794" s="117"/>
      <c r="F794" s="117"/>
      <c r="G794" s="117"/>
      <c r="H794" s="117"/>
      <c r="I794" s="117"/>
    </row>
    <row r="795" spans="2:9" ht="13.2" x14ac:dyDescent="0.25">
      <c r="B795"/>
      <c r="C795"/>
      <c r="D795"/>
      <c r="E795"/>
      <c r="F795"/>
      <c r="G795"/>
      <c r="H795"/>
      <c r="I795"/>
    </row>
    <row r="796" spans="2:9" ht="13.2" x14ac:dyDescent="0.25">
      <c r="B796" s="117"/>
      <c r="C796" s="117"/>
      <c r="D796" s="118"/>
      <c r="E796" s="117"/>
      <c r="F796" s="117"/>
      <c r="G796" s="117"/>
      <c r="H796" s="117"/>
      <c r="I796" s="117"/>
    </row>
    <row r="797" spans="2:9" ht="13.2" x14ac:dyDescent="0.25">
      <c r="B797"/>
      <c r="C797"/>
      <c r="D797"/>
      <c r="E797"/>
      <c r="F797"/>
      <c r="G797"/>
      <c r="H797"/>
      <c r="I797"/>
    </row>
    <row r="798" spans="2:9" ht="13.2" x14ac:dyDescent="0.25">
      <c r="B798" s="117"/>
      <c r="C798" s="117"/>
      <c r="D798" s="118"/>
      <c r="E798" s="117"/>
      <c r="F798" s="117"/>
      <c r="G798" s="117"/>
      <c r="H798" s="117"/>
      <c r="I798" s="117"/>
    </row>
    <row r="799" spans="2:9" ht="13.2" x14ac:dyDescent="0.25">
      <c r="B799"/>
      <c r="C799"/>
      <c r="D799"/>
      <c r="E799"/>
      <c r="F799"/>
      <c r="G799"/>
      <c r="H799"/>
      <c r="I799"/>
    </row>
    <row r="800" spans="2:9" ht="13.2" x14ac:dyDescent="0.25">
      <c r="B800" s="117"/>
      <c r="C800" s="117"/>
      <c r="D800" s="118"/>
      <c r="E800" s="117"/>
      <c r="F800" s="117"/>
      <c r="G800" s="117"/>
      <c r="H800" s="117"/>
      <c r="I800" s="117"/>
    </row>
    <row r="801" spans="2:9" ht="13.2" x14ac:dyDescent="0.25">
      <c r="B801"/>
      <c r="C801"/>
      <c r="D801"/>
      <c r="E801"/>
      <c r="F801"/>
      <c r="G801"/>
      <c r="H801"/>
      <c r="I801"/>
    </row>
    <row r="802" spans="2:9" ht="13.2" x14ac:dyDescent="0.25">
      <c r="B802" s="117"/>
      <c r="C802" s="117"/>
      <c r="D802" s="118"/>
      <c r="E802" s="117"/>
      <c r="F802" s="117"/>
      <c r="G802" s="117"/>
      <c r="H802" s="117"/>
      <c r="I802" s="117"/>
    </row>
    <row r="803" spans="2:9" ht="13.2" x14ac:dyDescent="0.25">
      <c r="B803"/>
      <c r="C803"/>
      <c r="D803"/>
      <c r="E803"/>
      <c r="F803"/>
      <c r="G803"/>
      <c r="H803"/>
      <c r="I803"/>
    </row>
    <row r="804" spans="2:9" ht="13.2" x14ac:dyDescent="0.25">
      <c r="B804" s="117"/>
      <c r="C804" s="117"/>
      <c r="D804" s="118"/>
      <c r="E804" s="117"/>
      <c r="F804" s="117"/>
      <c r="G804" s="117"/>
      <c r="H804" s="117"/>
      <c r="I804" s="117"/>
    </row>
    <row r="805" spans="2:9" ht="13.2" x14ac:dyDescent="0.25">
      <c r="B805"/>
      <c r="C805"/>
      <c r="D805"/>
      <c r="E805"/>
      <c r="F805"/>
      <c r="G805"/>
      <c r="H805"/>
      <c r="I805"/>
    </row>
    <row r="806" spans="2:9" ht="13.2" x14ac:dyDescent="0.25">
      <c r="B806" s="117"/>
      <c r="C806" s="117"/>
      <c r="D806" s="118"/>
      <c r="E806" s="117"/>
      <c r="F806" s="117"/>
      <c r="G806" s="117"/>
      <c r="H806" s="117"/>
      <c r="I806" s="117"/>
    </row>
    <row r="807" spans="2:9" ht="13.2" x14ac:dyDescent="0.25">
      <c r="B807"/>
      <c r="C807"/>
      <c r="D807"/>
      <c r="E807"/>
      <c r="F807"/>
      <c r="G807"/>
      <c r="H807"/>
      <c r="I807"/>
    </row>
    <row r="808" spans="2:9" ht="13.2" x14ac:dyDescent="0.25">
      <c r="B808" s="117"/>
      <c r="C808" s="117"/>
      <c r="D808" s="118"/>
      <c r="E808" s="117"/>
      <c r="F808" s="117"/>
      <c r="G808" s="117"/>
      <c r="H808" s="117"/>
      <c r="I808" s="117"/>
    </row>
    <row r="809" spans="2:9" ht="13.2" x14ac:dyDescent="0.25">
      <c r="B809"/>
      <c r="C809"/>
      <c r="D809"/>
      <c r="E809"/>
      <c r="F809"/>
      <c r="G809"/>
      <c r="H809"/>
      <c r="I809"/>
    </row>
    <row r="810" spans="2:9" ht="13.2" x14ac:dyDescent="0.25">
      <c r="B810" s="117"/>
      <c r="C810" s="117"/>
      <c r="D810" s="118"/>
      <c r="E810" s="117"/>
      <c r="F810" s="117"/>
      <c r="G810" s="117"/>
      <c r="H810" s="117"/>
      <c r="I810" s="117"/>
    </row>
    <row r="811" spans="2:9" ht="13.2" x14ac:dyDescent="0.25">
      <c r="B811"/>
      <c r="C811"/>
      <c r="D811"/>
      <c r="E811"/>
      <c r="F811"/>
      <c r="G811"/>
      <c r="H811"/>
      <c r="I811"/>
    </row>
    <row r="812" spans="2:9" ht="13.2" x14ac:dyDescent="0.25">
      <c r="B812" s="117"/>
      <c r="C812" s="117"/>
      <c r="D812" s="118"/>
      <c r="E812" s="117"/>
      <c r="F812" s="117"/>
      <c r="G812" s="117"/>
      <c r="H812" s="117"/>
      <c r="I812" s="117"/>
    </row>
    <row r="813" spans="2:9" ht="13.2" x14ac:dyDescent="0.25">
      <c r="B813"/>
      <c r="C813"/>
      <c r="D813"/>
      <c r="E813"/>
      <c r="F813"/>
      <c r="G813"/>
      <c r="H813"/>
      <c r="I813"/>
    </row>
    <row r="814" spans="2:9" ht="13.2" x14ac:dyDescent="0.25">
      <c r="B814" s="117"/>
      <c r="C814" s="117"/>
      <c r="D814" s="118"/>
      <c r="E814" s="117"/>
      <c r="F814" s="117"/>
      <c r="G814" s="117"/>
      <c r="H814" s="117"/>
      <c r="I814" s="117"/>
    </row>
    <row r="815" spans="2:9" ht="13.2" x14ac:dyDescent="0.25">
      <c r="B815"/>
      <c r="C815"/>
      <c r="D815"/>
      <c r="E815"/>
      <c r="F815"/>
      <c r="G815"/>
      <c r="H815"/>
      <c r="I815"/>
    </row>
    <row r="816" spans="2:9" ht="13.2" x14ac:dyDescent="0.25">
      <c r="B816" s="117"/>
      <c r="C816" s="117"/>
      <c r="D816" s="118"/>
      <c r="E816" s="117"/>
      <c r="F816" s="117"/>
      <c r="G816" s="117"/>
      <c r="H816" s="117"/>
      <c r="I816" s="117"/>
    </row>
    <row r="817" spans="2:9" ht="13.2" x14ac:dyDescent="0.25">
      <c r="B817"/>
      <c r="C817"/>
      <c r="D817"/>
      <c r="E817"/>
      <c r="F817"/>
      <c r="G817"/>
      <c r="H817"/>
      <c r="I817"/>
    </row>
    <row r="818" spans="2:9" ht="13.2" x14ac:dyDescent="0.25">
      <c r="B818" s="117"/>
      <c r="C818" s="117"/>
      <c r="D818" s="118"/>
      <c r="E818" s="117"/>
      <c r="F818" s="117"/>
      <c r="G818" s="117"/>
      <c r="H818" s="117"/>
      <c r="I818" s="117"/>
    </row>
    <row r="819" spans="2:9" ht="13.2" x14ac:dyDescent="0.25">
      <c r="B819"/>
      <c r="C819"/>
      <c r="D819"/>
      <c r="E819"/>
      <c r="F819"/>
      <c r="G819"/>
      <c r="H819"/>
      <c r="I819"/>
    </row>
    <row r="820" spans="2:9" ht="13.2" x14ac:dyDescent="0.25">
      <c r="B820" s="117"/>
      <c r="C820" s="117"/>
      <c r="D820" s="118"/>
      <c r="E820" s="117"/>
      <c r="F820" s="117"/>
      <c r="G820" s="117"/>
      <c r="H820" s="117"/>
      <c r="I820" s="117"/>
    </row>
    <row r="821" spans="2:9" ht="13.2" x14ac:dyDescent="0.25">
      <c r="B821"/>
      <c r="C821"/>
      <c r="D821"/>
      <c r="E821"/>
      <c r="F821"/>
      <c r="G821"/>
      <c r="H821"/>
      <c r="I821"/>
    </row>
    <row r="822" spans="2:9" ht="13.2" x14ac:dyDescent="0.25">
      <c r="B822" s="117"/>
      <c r="C822" s="117"/>
      <c r="D822" s="118"/>
      <c r="E822" s="117"/>
      <c r="F822" s="117"/>
      <c r="G822" s="117"/>
      <c r="H822" s="117"/>
      <c r="I822" s="117"/>
    </row>
    <row r="823" spans="2:9" ht="13.2" x14ac:dyDescent="0.25">
      <c r="B823"/>
      <c r="C823"/>
      <c r="D823"/>
      <c r="E823"/>
      <c r="F823"/>
      <c r="G823"/>
      <c r="H823"/>
      <c r="I823"/>
    </row>
    <row r="824" spans="2:9" ht="13.2" x14ac:dyDescent="0.25">
      <c r="B824" s="117"/>
      <c r="C824" s="117"/>
      <c r="D824" s="118"/>
      <c r="E824" s="117"/>
      <c r="F824" s="117"/>
      <c r="G824" s="117"/>
      <c r="H824" s="117"/>
      <c r="I824" s="117"/>
    </row>
    <row r="825" spans="2:9" ht="13.2" x14ac:dyDescent="0.25">
      <c r="B825"/>
      <c r="C825"/>
      <c r="D825"/>
      <c r="E825"/>
      <c r="F825"/>
      <c r="G825"/>
      <c r="H825"/>
      <c r="I825"/>
    </row>
    <row r="826" spans="2:9" ht="13.2" x14ac:dyDescent="0.25">
      <c r="B826" s="117"/>
      <c r="C826" s="117"/>
      <c r="D826" s="118"/>
      <c r="E826" s="117"/>
      <c r="F826" s="117"/>
      <c r="G826" s="117"/>
      <c r="H826" s="117"/>
      <c r="I826" s="117"/>
    </row>
    <row r="827" spans="2:9" ht="13.2" x14ac:dyDescent="0.25">
      <c r="B827"/>
      <c r="C827"/>
      <c r="D827"/>
      <c r="E827"/>
      <c r="F827"/>
      <c r="G827"/>
      <c r="H827"/>
      <c r="I827"/>
    </row>
    <row r="828" spans="2:9" ht="13.2" x14ac:dyDescent="0.25">
      <c r="B828" s="117"/>
      <c r="C828" s="117"/>
      <c r="D828" s="118"/>
      <c r="E828" s="117"/>
      <c r="F828" s="117"/>
      <c r="G828" s="117"/>
      <c r="H828" s="117"/>
      <c r="I828" s="117"/>
    </row>
    <row r="829" spans="2:9" ht="13.2" x14ac:dyDescent="0.25">
      <c r="B829"/>
      <c r="C829"/>
      <c r="D829"/>
      <c r="E829"/>
      <c r="F829"/>
      <c r="G829"/>
      <c r="H829"/>
      <c r="I829"/>
    </row>
    <row r="830" spans="2:9" ht="13.2" x14ac:dyDescent="0.25">
      <c r="B830" s="117"/>
      <c r="C830" s="117"/>
      <c r="D830" s="118"/>
      <c r="E830" s="117"/>
      <c r="F830" s="117"/>
      <c r="G830" s="117"/>
      <c r="H830" s="117"/>
      <c r="I830" s="117"/>
    </row>
    <row r="831" spans="2:9" ht="13.2" x14ac:dyDescent="0.25">
      <c r="B831"/>
      <c r="C831"/>
      <c r="D831"/>
      <c r="E831"/>
      <c r="F831"/>
      <c r="G831"/>
      <c r="H831"/>
      <c r="I831"/>
    </row>
    <row r="832" spans="2:9" ht="13.2" x14ac:dyDescent="0.25">
      <c r="B832" s="117"/>
      <c r="C832" s="117"/>
      <c r="D832" s="118"/>
      <c r="E832" s="117"/>
      <c r="F832" s="117"/>
      <c r="G832" s="117"/>
      <c r="H832" s="117"/>
      <c r="I832" s="117"/>
    </row>
    <row r="833" spans="2:9" ht="13.2" x14ac:dyDescent="0.25">
      <c r="B833"/>
      <c r="C833"/>
      <c r="D833"/>
      <c r="E833"/>
      <c r="F833"/>
      <c r="G833"/>
      <c r="H833"/>
      <c r="I833"/>
    </row>
    <row r="834" spans="2:9" ht="13.2" x14ac:dyDescent="0.25">
      <c r="B834" s="117"/>
      <c r="C834" s="117"/>
      <c r="D834" s="118"/>
      <c r="E834" s="117"/>
      <c r="F834" s="117"/>
      <c r="G834" s="117"/>
      <c r="H834" s="117"/>
      <c r="I834" s="117"/>
    </row>
    <row r="835" spans="2:9" ht="13.2" x14ac:dyDescent="0.25">
      <c r="B835"/>
      <c r="C835"/>
      <c r="D835"/>
      <c r="E835"/>
      <c r="F835"/>
      <c r="G835"/>
      <c r="H835"/>
      <c r="I835"/>
    </row>
    <row r="836" spans="2:9" ht="13.2" x14ac:dyDescent="0.25">
      <c r="B836" s="117"/>
      <c r="C836" s="117"/>
      <c r="D836" s="118"/>
      <c r="E836" s="117"/>
      <c r="F836" s="117"/>
      <c r="G836" s="117"/>
      <c r="H836" s="117"/>
      <c r="I836" s="117"/>
    </row>
    <row r="837" spans="2:9" ht="13.2" x14ac:dyDescent="0.25">
      <c r="B837"/>
      <c r="C837"/>
      <c r="D837"/>
      <c r="E837"/>
      <c r="F837"/>
      <c r="G837"/>
      <c r="H837"/>
      <c r="I837"/>
    </row>
    <row r="838" spans="2:9" ht="13.2" x14ac:dyDescent="0.25">
      <c r="B838" s="117"/>
      <c r="C838" s="117"/>
      <c r="D838" s="118"/>
      <c r="E838" s="117"/>
      <c r="F838" s="117"/>
      <c r="G838" s="117"/>
      <c r="H838" s="117"/>
      <c r="I838" s="117"/>
    </row>
    <row r="839" spans="2:9" ht="13.2" x14ac:dyDescent="0.25">
      <c r="B839"/>
      <c r="C839"/>
      <c r="D839"/>
      <c r="E839"/>
      <c r="F839"/>
      <c r="G839"/>
      <c r="H839"/>
      <c r="I839"/>
    </row>
    <row r="840" spans="2:9" ht="13.2" x14ac:dyDescent="0.25">
      <c r="B840" s="117"/>
      <c r="C840" s="117"/>
      <c r="D840" s="118"/>
      <c r="E840" s="117"/>
      <c r="F840" s="117"/>
      <c r="G840" s="117"/>
      <c r="H840" s="117"/>
      <c r="I840" s="117"/>
    </row>
    <row r="841" spans="2:9" ht="13.2" x14ac:dyDescent="0.25">
      <c r="B841"/>
      <c r="C841"/>
      <c r="D841"/>
      <c r="E841"/>
      <c r="F841"/>
      <c r="G841"/>
      <c r="H841"/>
      <c r="I841"/>
    </row>
    <row r="842" spans="2:9" ht="13.2" x14ac:dyDescent="0.25">
      <c r="B842" s="117"/>
      <c r="C842" s="117"/>
      <c r="D842" s="118"/>
      <c r="E842" s="117"/>
      <c r="F842" s="117"/>
      <c r="G842" s="117"/>
      <c r="H842" s="117"/>
      <c r="I842" s="117"/>
    </row>
    <row r="843" spans="2:9" ht="13.2" x14ac:dyDescent="0.25">
      <c r="B843"/>
      <c r="C843"/>
      <c r="D843"/>
      <c r="E843"/>
      <c r="F843"/>
      <c r="G843"/>
      <c r="H843"/>
      <c r="I843"/>
    </row>
    <row r="844" spans="2:9" ht="13.2" x14ac:dyDescent="0.25">
      <c r="B844" s="117"/>
      <c r="C844" s="117"/>
      <c r="D844" s="118"/>
      <c r="E844" s="117"/>
      <c r="F844" s="117"/>
      <c r="G844" s="117"/>
      <c r="H844" s="117"/>
      <c r="I844" s="117"/>
    </row>
    <row r="845" spans="2:9" ht="13.2" x14ac:dyDescent="0.25">
      <c r="B845"/>
      <c r="C845"/>
      <c r="D845"/>
      <c r="E845"/>
      <c r="F845"/>
      <c r="G845"/>
      <c r="H845"/>
      <c r="I845"/>
    </row>
    <row r="846" spans="2:9" ht="13.2" x14ac:dyDescent="0.25">
      <c r="B846" s="117"/>
      <c r="C846" s="117"/>
      <c r="D846" s="118"/>
      <c r="E846" s="117"/>
      <c r="F846" s="117"/>
      <c r="G846" s="117"/>
      <c r="H846" s="117"/>
      <c r="I846" s="117"/>
    </row>
    <row r="847" spans="2:9" ht="13.2" x14ac:dyDescent="0.25">
      <c r="B847"/>
      <c r="C847"/>
      <c r="D847"/>
      <c r="E847"/>
      <c r="F847"/>
      <c r="G847"/>
      <c r="H847"/>
      <c r="I847"/>
    </row>
    <row r="848" spans="2:9" ht="13.2" x14ac:dyDescent="0.25">
      <c r="B848" s="117"/>
      <c r="C848" s="117"/>
      <c r="D848" s="118"/>
      <c r="E848" s="117"/>
      <c r="F848" s="117"/>
      <c r="G848" s="117"/>
      <c r="H848" s="117"/>
      <c r="I848" s="117"/>
    </row>
    <row r="849" spans="2:9" ht="13.2" x14ac:dyDescent="0.25">
      <c r="B849"/>
      <c r="C849"/>
      <c r="D849"/>
      <c r="E849"/>
      <c r="F849"/>
      <c r="G849"/>
      <c r="H849"/>
      <c r="I849"/>
    </row>
    <row r="850" spans="2:9" ht="13.2" x14ac:dyDescent="0.25">
      <c r="B850" s="117"/>
      <c r="C850" s="117"/>
      <c r="D850" s="118"/>
      <c r="E850" s="117"/>
      <c r="F850" s="117"/>
      <c r="G850" s="117"/>
      <c r="H850" s="117"/>
      <c r="I850" s="117"/>
    </row>
    <row r="851" spans="2:9" ht="13.2" x14ac:dyDescent="0.25">
      <c r="B851"/>
      <c r="C851"/>
      <c r="D851"/>
      <c r="E851"/>
      <c r="F851"/>
      <c r="G851"/>
      <c r="H851"/>
      <c r="I851"/>
    </row>
    <row r="852" spans="2:9" ht="13.2" x14ac:dyDescent="0.25">
      <c r="B852" s="117"/>
      <c r="C852" s="117"/>
      <c r="D852" s="118"/>
      <c r="E852" s="117"/>
      <c r="F852" s="117"/>
      <c r="G852" s="117"/>
      <c r="H852" s="117"/>
      <c r="I852" s="117"/>
    </row>
    <row r="853" spans="2:9" ht="13.2" x14ac:dyDescent="0.25">
      <c r="B853"/>
      <c r="C853"/>
      <c r="D853"/>
      <c r="E853"/>
      <c r="F853"/>
      <c r="G853"/>
      <c r="H853"/>
      <c r="I853"/>
    </row>
    <row r="854" spans="2:9" ht="13.2" x14ac:dyDescent="0.25">
      <c r="B854" s="117"/>
      <c r="C854" s="117"/>
      <c r="D854" s="118"/>
      <c r="E854" s="117"/>
      <c r="F854" s="117"/>
      <c r="G854" s="117"/>
      <c r="H854" s="117"/>
      <c r="I854" s="117"/>
    </row>
    <row r="855" spans="2:9" ht="13.2" x14ac:dyDescent="0.25">
      <c r="B855"/>
      <c r="C855"/>
      <c r="D855"/>
      <c r="E855"/>
      <c r="F855"/>
      <c r="G855"/>
      <c r="H855"/>
      <c r="I855"/>
    </row>
    <row r="856" spans="2:9" ht="13.2" x14ac:dyDescent="0.25">
      <c r="B856" s="117"/>
      <c r="C856" s="117"/>
      <c r="D856" s="118"/>
      <c r="E856" s="117"/>
      <c r="F856" s="117"/>
      <c r="G856" s="117"/>
      <c r="H856" s="117"/>
      <c r="I856" s="117"/>
    </row>
    <row r="857" spans="2:9" ht="13.2" x14ac:dyDescent="0.25">
      <c r="B857"/>
      <c r="C857"/>
      <c r="D857"/>
      <c r="E857"/>
      <c r="F857"/>
      <c r="G857"/>
      <c r="H857"/>
      <c r="I857"/>
    </row>
    <row r="858" spans="2:9" ht="13.2" x14ac:dyDescent="0.25">
      <c r="B858" s="117"/>
      <c r="C858" s="117"/>
      <c r="D858" s="118"/>
      <c r="E858" s="117"/>
      <c r="F858" s="117"/>
      <c r="G858" s="117"/>
      <c r="H858" s="117"/>
      <c r="I858" s="117"/>
    </row>
    <row r="859" spans="2:9" ht="13.2" x14ac:dyDescent="0.25">
      <c r="B859"/>
      <c r="C859"/>
      <c r="D859"/>
      <c r="E859"/>
      <c r="F859"/>
      <c r="G859"/>
      <c r="H859"/>
      <c r="I859"/>
    </row>
    <row r="860" spans="2:9" ht="13.2" x14ac:dyDescent="0.25">
      <c r="B860" s="117"/>
      <c r="C860" s="117"/>
      <c r="D860" s="118"/>
      <c r="E860" s="117"/>
      <c r="F860" s="117"/>
      <c r="G860" s="117"/>
      <c r="H860" s="117"/>
      <c r="I860" s="117"/>
    </row>
    <row r="861" spans="2:9" ht="13.2" x14ac:dyDescent="0.25">
      <c r="B861"/>
      <c r="C861"/>
      <c r="D861"/>
      <c r="E861"/>
      <c r="F861"/>
      <c r="G861"/>
      <c r="H861"/>
      <c r="I861"/>
    </row>
    <row r="862" spans="2:9" ht="13.2" x14ac:dyDescent="0.25">
      <c r="B862" s="117"/>
      <c r="C862" s="117"/>
      <c r="D862" s="118"/>
      <c r="E862" s="117"/>
      <c r="F862" s="117"/>
      <c r="G862" s="117"/>
      <c r="H862" s="117"/>
      <c r="I862" s="117"/>
    </row>
    <row r="863" spans="2:9" ht="13.2" x14ac:dyDescent="0.25">
      <c r="B863"/>
      <c r="C863"/>
      <c r="D863"/>
      <c r="E863"/>
      <c r="F863"/>
      <c r="G863"/>
      <c r="H863"/>
      <c r="I863"/>
    </row>
    <row r="864" spans="2:9" ht="13.2" x14ac:dyDescent="0.25">
      <c r="B864" s="117"/>
      <c r="C864" s="117"/>
      <c r="D864" s="118"/>
      <c r="E864" s="117"/>
      <c r="F864" s="117"/>
      <c r="G864" s="117"/>
      <c r="H864" s="117"/>
      <c r="I864" s="117"/>
    </row>
    <row r="865" spans="2:9" ht="13.2" x14ac:dyDescent="0.25">
      <c r="B865"/>
      <c r="C865"/>
      <c r="D865"/>
      <c r="E865"/>
      <c r="F865"/>
      <c r="G865"/>
      <c r="H865"/>
      <c r="I865"/>
    </row>
    <row r="866" spans="2:9" ht="13.2" x14ac:dyDescent="0.25">
      <c r="B866" s="117"/>
      <c r="C866" s="117"/>
      <c r="D866" s="118"/>
      <c r="E866" s="117"/>
      <c r="F866" s="117"/>
      <c r="G866" s="117"/>
      <c r="H866" s="117"/>
      <c r="I866" s="117"/>
    </row>
    <row r="867" spans="2:9" ht="13.2" x14ac:dyDescent="0.25">
      <c r="B867"/>
      <c r="C867"/>
      <c r="D867"/>
      <c r="E867"/>
      <c r="F867"/>
      <c r="G867"/>
      <c r="H867"/>
      <c r="I867"/>
    </row>
    <row r="868" spans="2:9" ht="13.2" x14ac:dyDescent="0.25">
      <c r="B868" s="117"/>
      <c r="C868" s="117"/>
      <c r="D868" s="118"/>
      <c r="E868" s="117"/>
      <c r="F868" s="117"/>
      <c r="G868" s="117"/>
      <c r="H868" s="117"/>
      <c r="I868" s="117"/>
    </row>
    <row r="869" spans="2:9" ht="13.2" x14ac:dyDescent="0.25">
      <c r="B869"/>
      <c r="C869"/>
      <c r="D869"/>
      <c r="E869"/>
      <c r="F869"/>
      <c r="G869"/>
      <c r="H869"/>
      <c r="I869"/>
    </row>
    <row r="870" spans="2:9" ht="13.2" x14ac:dyDescent="0.25">
      <c r="B870" s="117"/>
      <c r="C870" s="117"/>
      <c r="D870" s="118"/>
      <c r="E870" s="117"/>
      <c r="F870" s="117"/>
      <c r="G870" s="117"/>
      <c r="H870" s="117"/>
      <c r="I870" s="117"/>
    </row>
    <row r="871" spans="2:9" ht="13.2" x14ac:dyDescent="0.25">
      <c r="B871"/>
      <c r="C871"/>
      <c r="D871"/>
      <c r="E871"/>
      <c r="F871"/>
      <c r="G871"/>
      <c r="H871"/>
      <c r="I871"/>
    </row>
    <row r="872" spans="2:9" ht="13.2" x14ac:dyDescent="0.25">
      <c r="B872" s="117"/>
      <c r="C872" s="117"/>
      <c r="D872" s="118"/>
      <c r="E872" s="117"/>
      <c r="F872" s="117"/>
      <c r="G872" s="117"/>
      <c r="H872" s="117"/>
      <c r="I872" s="117"/>
    </row>
    <row r="873" spans="2:9" ht="13.2" x14ac:dyDescent="0.25">
      <c r="B873"/>
      <c r="C873"/>
      <c r="D873"/>
      <c r="E873"/>
      <c r="F873"/>
      <c r="G873"/>
      <c r="H873"/>
      <c r="I873"/>
    </row>
    <row r="874" spans="2:9" ht="13.2" x14ac:dyDescent="0.25">
      <c r="B874" s="117"/>
      <c r="C874" s="117"/>
      <c r="D874" s="118"/>
      <c r="E874" s="117"/>
      <c r="F874" s="117"/>
      <c r="G874" s="117"/>
      <c r="H874" s="117"/>
      <c r="I874" s="117"/>
    </row>
    <row r="875" spans="2:9" ht="13.2" x14ac:dyDescent="0.25">
      <c r="B875"/>
      <c r="C875"/>
      <c r="D875"/>
      <c r="E875"/>
      <c r="F875"/>
      <c r="G875"/>
      <c r="H875"/>
      <c r="I875"/>
    </row>
    <row r="876" spans="2:9" ht="13.2" x14ac:dyDescent="0.25">
      <c r="B876" s="117"/>
      <c r="C876" s="117"/>
      <c r="D876" s="118"/>
      <c r="E876" s="117"/>
      <c r="F876" s="117"/>
      <c r="G876" s="117"/>
      <c r="H876" s="117"/>
      <c r="I876" s="117"/>
    </row>
    <row r="877" spans="2:9" ht="13.2" x14ac:dyDescent="0.25">
      <c r="B877"/>
      <c r="C877"/>
      <c r="D877"/>
      <c r="E877"/>
      <c r="F877"/>
      <c r="G877"/>
      <c r="H877"/>
      <c r="I877"/>
    </row>
    <row r="878" spans="2:9" ht="13.2" x14ac:dyDescent="0.25">
      <c r="B878" s="117"/>
      <c r="C878" s="117"/>
      <c r="D878" s="118"/>
      <c r="E878" s="117"/>
      <c r="F878" s="117"/>
      <c r="G878" s="117"/>
      <c r="H878" s="117"/>
      <c r="I878" s="117"/>
    </row>
    <row r="879" spans="2:9" ht="13.2" x14ac:dyDescent="0.25">
      <c r="B879"/>
      <c r="C879"/>
      <c r="D879"/>
      <c r="E879"/>
      <c r="F879"/>
      <c r="G879"/>
      <c r="H879"/>
      <c r="I879"/>
    </row>
    <row r="880" spans="2:9" ht="13.2" x14ac:dyDescent="0.25">
      <c r="B880" s="117"/>
      <c r="C880" s="117"/>
      <c r="D880" s="118"/>
      <c r="E880" s="117"/>
      <c r="F880" s="117"/>
      <c r="G880" s="117"/>
      <c r="H880" s="117"/>
      <c r="I880" s="117"/>
    </row>
    <row r="881" spans="2:9" ht="13.2" x14ac:dyDescent="0.25">
      <c r="B881"/>
      <c r="C881"/>
      <c r="D881"/>
      <c r="E881"/>
      <c r="F881"/>
      <c r="G881"/>
      <c r="H881"/>
      <c r="I881"/>
    </row>
    <row r="882" spans="2:9" ht="13.2" x14ac:dyDescent="0.25">
      <c r="B882" s="117"/>
      <c r="C882" s="117"/>
      <c r="D882" s="118"/>
      <c r="E882" s="117"/>
      <c r="F882" s="117"/>
      <c r="G882" s="117"/>
      <c r="H882" s="117"/>
      <c r="I882" s="117"/>
    </row>
    <row r="883" spans="2:9" ht="13.2" x14ac:dyDescent="0.25">
      <c r="B883"/>
      <c r="C883"/>
      <c r="D883"/>
      <c r="E883"/>
      <c r="F883"/>
      <c r="G883"/>
      <c r="H883"/>
      <c r="I883"/>
    </row>
    <row r="884" spans="2:9" ht="13.2" x14ac:dyDescent="0.25">
      <c r="B884" s="117"/>
      <c r="C884" s="117"/>
      <c r="D884" s="118"/>
      <c r="E884" s="117"/>
      <c r="F884" s="117"/>
      <c r="G884" s="117"/>
      <c r="H884" s="117"/>
      <c r="I884" s="117"/>
    </row>
    <row r="885" spans="2:9" ht="13.2" x14ac:dyDescent="0.25">
      <c r="B885"/>
      <c r="C885"/>
      <c r="D885"/>
      <c r="E885"/>
      <c r="F885"/>
      <c r="G885"/>
      <c r="H885"/>
      <c r="I885"/>
    </row>
    <row r="886" spans="2:9" ht="13.2" x14ac:dyDescent="0.25">
      <c r="B886" s="117"/>
      <c r="C886" s="117"/>
      <c r="D886" s="118"/>
      <c r="E886" s="117"/>
      <c r="F886" s="117"/>
      <c r="G886" s="117"/>
      <c r="H886" s="117"/>
      <c r="I886" s="117"/>
    </row>
    <row r="887" spans="2:9" ht="13.2" x14ac:dyDescent="0.25">
      <c r="B887"/>
      <c r="C887"/>
      <c r="D887"/>
      <c r="E887"/>
      <c r="F887"/>
      <c r="G887"/>
      <c r="H887"/>
      <c r="I887"/>
    </row>
    <row r="888" spans="2:9" ht="13.2" x14ac:dyDescent="0.25">
      <c r="B888" s="117"/>
      <c r="C888" s="117"/>
      <c r="D888" s="118"/>
      <c r="E888" s="117"/>
      <c r="F888" s="117"/>
      <c r="G888" s="117"/>
      <c r="H888" s="117"/>
      <c r="I888" s="117"/>
    </row>
    <row r="889" spans="2:9" ht="13.2" x14ac:dyDescent="0.25">
      <c r="B889"/>
      <c r="C889"/>
      <c r="D889"/>
      <c r="E889"/>
      <c r="F889"/>
      <c r="G889"/>
      <c r="H889"/>
      <c r="I889"/>
    </row>
    <row r="890" spans="2:9" ht="13.2" x14ac:dyDescent="0.25">
      <c r="B890" s="117"/>
      <c r="C890" s="117"/>
      <c r="D890" s="118"/>
      <c r="E890" s="117"/>
      <c r="F890" s="117"/>
      <c r="G890" s="117"/>
      <c r="H890" s="117"/>
      <c r="I890" s="117"/>
    </row>
    <row r="891" spans="2:9" ht="13.2" x14ac:dyDescent="0.25">
      <c r="B891"/>
      <c r="C891"/>
      <c r="D891"/>
      <c r="E891"/>
      <c r="F891"/>
      <c r="G891"/>
      <c r="H891"/>
      <c r="I891"/>
    </row>
    <row r="892" spans="2:9" ht="13.2" x14ac:dyDescent="0.25">
      <c r="B892" s="117"/>
      <c r="C892" s="117"/>
      <c r="D892" s="118"/>
      <c r="E892" s="117"/>
      <c r="F892" s="117"/>
      <c r="G892" s="117"/>
      <c r="H892" s="117"/>
      <c r="I892" s="117"/>
    </row>
    <row r="893" spans="2:9" ht="13.2" x14ac:dyDescent="0.25">
      <c r="B893"/>
      <c r="C893"/>
      <c r="D893"/>
      <c r="E893"/>
      <c r="F893"/>
      <c r="G893"/>
      <c r="H893"/>
      <c r="I893"/>
    </row>
    <row r="894" spans="2:9" ht="13.2" x14ac:dyDescent="0.25">
      <c r="B894" s="117"/>
      <c r="C894" s="117"/>
      <c r="D894" s="118"/>
      <c r="E894" s="117"/>
      <c r="F894" s="117"/>
      <c r="G894" s="117"/>
      <c r="H894" s="117"/>
      <c r="I894" s="117"/>
    </row>
    <row r="895" spans="2:9" ht="13.2" x14ac:dyDescent="0.25">
      <c r="B895"/>
      <c r="C895"/>
      <c r="D895"/>
      <c r="E895"/>
      <c r="F895"/>
      <c r="G895"/>
      <c r="H895"/>
      <c r="I895"/>
    </row>
    <row r="896" spans="2:9" ht="13.2" x14ac:dyDescent="0.25">
      <c r="B896" s="117"/>
      <c r="C896" s="117"/>
      <c r="D896" s="118"/>
      <c r="E896" s="117"/>
      <c r="F896" s="117"/>
      <c r="G896" s="117"/>
      <c r="H896" s="117"/>
      <c r="I896" s="117"/>
    </row>
    <row r="897" spans="2:9" ht="13.2" x14ac:dyDescent="0.25">
      <c r="B897"/>
      <c r="C897"/>
      <c r="D897"/>
      <c r="E897"/>
      <c r="F897"/>
      <c r="G897"/>
      <c r="H897"/>
      <c r="I897"/>
    </row>
    <row r="898" spans="2:9" ht="13.2" x14ac:dyDescent="0.25">
      <c r="B898" s="117"/>
      <c r="C898" s="117"/>
      <c r="D898" s="118"/>
      <c r="E898" s="117"/>
      <c r="F898" s="117"/>
      <c r="G898" s="117"/>
      <c r="H898" s="117"/>
      <c r="I898" s="117"/>
    </row>
    <row r="899" spans="2:9" ht="13.2" x14ac:dyDescent="0.25">
      <c r="B899"/>
      <c r="C899"/>
      <c r="D899"/>
      <c r="E899"/>
      <c r="F899"/>
      <c r="G899"/>
      <c r="H899"/>
      <c r="I899"/>
    </row>
    <row r="900" spans="2:9" ht="13.2" x14ac:dyDescent="0.25">
      <c r="B900" s="117"/>
      <c r="C900" s="117"/>
      <c r="D900" s="118"/>
      <c r="E900" s="117"/>
      <c r="F900" s="117"/>
      <c r="G900" s="117"/>
      <c r="H900" s="117"/>
      <c r="I900" s="117"/>
    </row>
    <row r="901" spans="2:9" ht="13.2" x14ac:dyDescent="0.25">
      <c r="B901"/>
      <c r="C901"/>
      <c r="D901"/>
      <c r="E901"/>
      <c r="F901"/>
      <c r="G901"/>
      <c r="H901"/>
      <c r="I901"/>
    </row>
    <row r="902" spans="2:9" ht="13.2" x14ac:dyDescent="0.25">
      <c r="B902" s="117"/>
      <c r="C902" s="117"/>
      <c r="D902" s="118"/>
      <c r="E902" s="117"/>
      <c r="F902" s="117"/>
      <c r="G902" s="117"/>
      <c r="H902" s="117"/>
      <c r="I902" s="117"/>
    </row>
    <row r="903" spans="2:9" ht="13.2" x14ac:dyDescent="0.25">
      <c r="B903"/>
      <c r="C903"/>
      <c r="D903"/>
      <c r="E903"/>
      <c r="F903"/>
      <c r="G903"/>
      <c r="H903"/>
      <c r="I903"/>
    </row>
    <row r="904" spans="2:9" ht="13.2" x14ac:dyDescent="0.25">
      <c r="B904" s="117"/>
      <c r="C904" s="117"/>
      <c r="D904" s="118"/>
      <c r="E904" s="117"/>
      <c r="F904" s="117"/>
      <c r="G904" s="117"/>
      <c r="H904" s="117"/>
      <c r="I904" s="117"/>
    </row>
    <row r="905" spans="2:9" ht="13.2" x14ac:dyDescent="0.25">
      <c r="B905"/>
      <c r="C905"/>
      <c r="D905"/>
      <c r="E905"/>
      <c r="F905"/>
      <c r="G905"/>
      <c r="H905"/>
      <c r="I905"/>
    </row>
    <row r="906" spans="2:9" ht="13.2" x14ac:dyDescent="0.25">
      <c r="B906" s="117"/>
      <c r="C906" s="117"/>
      <c r="D906" s="118"/>
      <c r="E906" s="117"/>
      <c r="F906" s="117"/>
      <c r="G906" s="117"/>
      <c r="H906" s="117"/>
      <c r="I906" s="117"/>
    </row>
    <row r="907" spans="2:9" ht="13.2" x14ac:dyDescent="0.25">
      <c r="B907"/>
      <c r="C907"/>
      <c r="D907"/>
      <c r="E907"/>
      <c r="F907"/>
      <c r="G907"/>
      <c r="H907"/>
      <c r="I907"/>
    </row>
    <row r="908" spans="2:9" ht="13.2" x14ac:dyDescent="0.25">
      <c r="B908" s="117"/>
      <c r="C908" s="117"/>
      <c r="D908" s="118"/>
      <c r="E908" s="117"/>
      <c r="F908" s="117"/>
      <c r="G908" s="117"/>
      <c r="H908" s="117"/>
      <c r="I908" s="117"/>
    </row>
    <row r="909" spans="2:9" ht="13.2" x14ac:dyDescent="0.25">
      <c r="B909"/>
      <c r="C909"/>
      <c r="D909"/>
      <c r="E909"/>
      <c r="F909"/>
      <c r="G909"/>
      <c r="H909"/>
      <c r="I909"/>
    </row>
    <row r="910" spans="2:9" ht="13.2" x14ac:dyDescent="0.25">
      <c r="B910" s="117"/>
      <c r="C910" s="117"/>
      <c r="D910" s="118"/>
      <c r="E910" s="117"/>
      <c r="F910" s="117"/>
      <c r="G910" s="117"/>
      <c r="H910" s="117"/>
      <c r="I910" s="117"/>
    </row>
    <row r="911" spans="2:9" ht="13.2" x14ac:dyDescent="0.25">
      <c r="B911"/>
      <c r="C911"/>
      <c r="D911"/>
      <c r="E911"/>
      <c r="F911"/>
      <c r="G911"/>
      <c r="H911"/>
      <c r="I911"/>
    </row>
    <row r="912" spans="2:9" ht="13.2" x14ac:dyDescent="0.25">
      <c r="B912" s="117"/>
      <c r="C912" s="117"/>
      <c r="D912" s="118"/>
      <c r="E912" s="117"/>
      <c r="F912" s="117"/>
      <c r="G912" s="117"/>
      <c r="H912" s="117"/>
      <c r="I912" s="117"/>
    </row>
    <row r="913" spans="2:9" ht="13.2" x14ac:dyDescent="0.25">
      <c r="B913"/>
      <c r="C913"/>
      <c r="D913"/>
      <c r="E913"/>
      <c r="F913"/>
      <c r="G913"/>
      <c r="H913"/>
      <c r="I913"/>
    </row>
    <row r="914" spans="2:9" ht="13.2" x14ac:dyDescent="0.25">
      <c r="B914" s="117"/>
      <c r="C914" s="117"/>
      <c r="D914" s="118"/>
      <c r="E914" s="117"/>
      <c r="F914" s="117"/>
      <c r="G914" s="117"/>
      <c r="H914" s="117"/>
      <c r="I914" s="117"/>
    </row>
    <row r="915" spans="2:9" ht="13.2" x14ac:dyDescent="0.25">
      <c r="B915"/>
      <c r="C915"/>
      <c r="D915"/>
      <c r="E915"/>
      <c r="F915"/>
      <c r="G915"/>
      <c r="H915"/>
      <c r="I915"/>
    </row>
    <row r="916" spans="2:9" ht="13.2" x14ac:dyDescent="0.25">
      <c r="B916" s="117"/>
      <c r="C916" s="117"/>
      <c r="D916" s="118"/>
      <c r="E916" s="117"/>
      <c r="F916" s="117"/>
      <c r="G916" s="117"/>
      <c r="H916" s="117"/>
      <c r="I916" s="117"/>
    </row>
    <row r="917" spans="2:9" ht="13.2" x14ac:dyDescent="0.25">
      <c r="B917"/>
      <c r="C917"/>
      <c r="D917"/>
      <c r="E917"/>
      <c r="F917"/>
      <c r="G917"/>
      <c r="H917"/>
      <c r="I917"/>
    </row>
    <row r="918" spans="2:9" ht="13.2" x14ac:dyDescent="0.25">
      <c r="B918" s="117"/>
      <c r="C918" s="117"/>
      <c r="D918" s="118"/>
      <c r="E918" s="117"/>
      <c r="F918" s="117"/>
      <c r="G918" s="117"/>
      <c r="H918" s="117"/>
      <c r="I918" s="117"/>
    </row>
    <row r="919" spans="2:9" ht="13.2" x14ac:dyDescent="0.25">
      <c r="B919"/>
      <c r="C919"/>
      <c r="D919"/>
      <c r="E919"/>
      <c r="F919"/>
      <c r="G919"/>
      <c r="H919"/>
      <c r="I919"/>
    </row>
    <row r="920" spans="2:9" ht="13.2" x14ac:dyDescent="0.25">
      <c r="B920" s="117"/>
      <c r="C920" s="117"/>
      <c r="D920" s="118"/>
      <c r="E920" s="117"/>
      <c r="F920" s="117"/>
      <c r="G920" s="117"/>
      <c r="H920" s="117"/>
      <c r="I920" s="117"/>
    </row>
    <row r="921" spans="2:9" ht="13.2" x14ac:dyDescent="0.25">
      <c r="B921"/>
      <c r="C921"/>
      <c r="D921"/>
      <c r="E921"/>
      <c r="F921"/>
      <c r="G921"/>
      <c r="H921"/>
      <c r="I921"/>
    </row>
    <row r="922" spans="2:9" ht="13.2" x14ac:dyDescent="0.25">
      <c r="B922" s="117"/>
      <c r="C922" s="117"/>
      <c r="D922" s="118"/>
      <c r="E922" s="117"/>
      <c r="F922" s="117"/>
      <c r="G922" s="117"/>
      <c r="H922" s="117"/>
      <c r="I922" s="117"/>
    </row>
    <row r="923" spans="2:9" ht="13.2" x14ac:dyDescent="0.25">
      <c r="B923"/>
      <c r="C923"/>
      <c r="D923"/>
      <c r="E923"/>
      <c r="F923"/>
      <c r="G923"/>
      <c r="H923"/>
      <c r="I923"/>
    </row>
    <row r="924" spans="2:9" ht="13.2" x14ac:dyDescent="0.25">
      <c r="B924" s="117"/>
      <c r="C924" s="117"/>
      <c r="D924" s="118"/>
      <c r="E924" s="117"/>
      <c r="F924" s="117"/>
      <c r="G924" s="117"/>
      <c r="H924" s="117"/>
      <c r="I924" s="117"/>
    </row>
    <row r="925" spans="2:9" ht="13.2" x14ac:dyDescent="0.25">
      <c r="B925"/>
      <c r="C925"/>
      <c r="D925"/>
      <c r="E925"/>
      <c r="F925"/>
      <c r="G925"/>
      <c r="H925"/>
      <c r="I925"/>
    </row>
    <row r="926" spans="2:9" ht="13.2" x14ac:dyDescent="0.25">
      <c r="B926" s="117"/>
      <c r="C926" s="117"/>
      <c r="D926" s="118"/>
      <c r="E926" s="117"/>
      <c r="F926" s="117"/>
      <c r="G926" s="117"/>
      <c r="H926" s="117"/>
      <c r="I926" s="117"/>
    </row>
    <row r="927" spans="2:9" ht="13.2" x14ac:dyDescent="0.25">
      <c r="B927"/>
      <c r="C927"/>
      <c r="D927"/>
      <c r="E927"/>
      <c r="F927"/>
      <c r="G927"/>
      <c r="H927"/>
      <c r="I927"/>
    </row>
    <row r="928" spans="2:9" ht="13.2" x14ac:dyDescent="0.25">
      <c r="B928" s="117"/>
      <c r="C928" s="117"/>
      <c r="D928" s="118"/>
      <c r="E928" s="117"/>
      <c r="F928" s="117"/>
      <c r="G928" s="117"/>
      <c r="H928" s="117"/>
      <c r="I928" s="117"/>
    </row>
    <row r="929" spans="2:9" ht="13.2" x14ac:dyDescent="0.25">
      <c r="B929"/>
      <c r="C929"/>
      <c r="D929"/>
      <c r="E929"/>
      <c r="F929"/>
      <c r="G929"/>
      <c r="H929"/>
      <c r="I929"/>
    </row>
    <row r="930" spans="2:9" ht="13.2" x14ac:dyDescent="0.25">
      <c r="B930" s="117"/>
      <c r="C930" s="117"/>
      <c r="D930" s="118"/>
      <c r="E930" s="117"/>
      <c r="F930" s="117"/>
      <c r="G930" s="117"/>
      <c r="H930" s="117"/>
      <c r="I930" s="117"/>
    </row>
    <row r="931" spans="2:9" ht="13.2" x14ac:dyDescent="0.25">
      <c r="B931"/>
      <c r="C931"/>
      <c r="D931"/>
      <c r="E931"/>
      <c r="F931"/>
      <c r="G931"/>
      <c r="H931"/>
      <c r="I931"/>
    </row>
    <row r="932" spans="2:9" ht="13.2" x14ac:dyDescent="0.25">
      <c r="B932" s="117"/>
      <c r="C932" s="117"/>
      <c r="D932" s="118"/>
      <c r="E932" s="117"/>
      <c r="F932" s="117"/>
      <c r="G932" s="117"/>
      <c r="H932" s="117"/>
      <c r="I932" s="117"/>
    </row>
    <row r="933" spans="2:9" ht="13.2" x14ac:dyDescent="0.25">
      <c r="B933"/>
      <c r="C933"/>
      <c r="D933"/>
      <c r="E933"/>
      <c r="F933"/>
      <c r="G933"/>
      <c r="H933"/>
      <c r="I933"/>
    </row>
    <row r="934" spans="2:9" ht="13.2" x14ac:dyDescent="0.25">
      <c r="B934" s="117"/>
      <c r="C934" s="117"/>
      <c r="D934" s="118"/>
      <c r="E934" s="117"/>
      <c r="F934" s="117"/>
      <c r="G934" s="117"/>
      <c r="H934" s="117"/>
      <c r="I934" s="117"/>
    </row>
    <row r="935" spans="2:9" ht="13.2" x14ac:dyDescent="0.25">
      <c r="B935"/>
      <c r="C935"/>
      <c r="D935"/>
      <c r="E935"/>
      <c r="F935"/>
      <c r="G935"/>
      <c r="H935"/>
      <c r="I935"/>
    </row>
    <row r="936" spans="2:9" ht="13.2" x14ac:dyDescent="0.25">
      <c r="B936" s="117"/>
      <c r="C936" s="117"/>
      <c r="D936" s="118"/>
      <c r="E936" s="117"/>
      <c r="F936" s="117"/>
      <c r="G936" s="117"/>
      <c r="H936" s="117"/>
      <c r="I936" s="117"/>
    </row>
    <row r="937" spans="2:9" ht="13.2" x14ac:dyDescent="0.25">
      <c r="B937"/>
      <c r="C937"/>
      <c r="D937"/>
      <c r="E937"/>
      <c r="F937"/>
      <c r="G937"/>
      <c r="H937"/>
      <c r="I937"/>
    </row>
    <row r="938" spans="2:9" ht="13.2" x14ac:dyDescent="0.25">
      <c r="B938" s="117"/>
      <c r="C938" s="117"/>
      <c r="D938" s="118"/>
      <c r="E938" s="117"/>
      <c r="F938" s="117"/>
      <c r="G938" s="117"/>
      <c r="H938" s="117"/>
      <c r="I938" s="117"/>
    </row>
    <row r="939" spans="2:9" ht="13.2" x14ac:dyDescent="0.25">
      <c r="B939"/>
      <c r="C939"/>
      <c r="D939"/>
      <c r="E939"/>
      <c r="F939"/>
      <c r="G939"/>
      <c r="H939"/>
      <c r="I939"/>
    </row>
    <row r="940" spans="2:9" ht="13.2" x14ac:dyDescent="0.25">
      <c r="B940" s="117"/>
      <c r="C940" s="117"/>
      <c r="D940" s="118"/>
      <c r="E940" s="117"/>
      <c r="F940" s="117"/>
      <c r="G940" s="117"/>
      <c r="H940" s="117"/>
      <c r="I940" s="117"/>
    </row>
    <row r="941" spans="2:9" ht="13.2" x14ac:dyDescent="0.25">
      <c r="B941"/>
      <c r="C941"/>
      <c r="D941"/>
      <c r="E941"/>
      <c r="F941"/>
      <c r="G941"/>
      <c r="H941"/>
      <c r="I941"/>
    </row>
    <row r="942" spans="2:9" ht="13.2" x14ac:dyDescent="0.25">
      <c r="B942" s="117"/>
      <c r="C942" s="117"/>
      <c r="D942" s="118"/>
      <c r="E942" s="117"/>
      <c r="F942" s="117"/>
      <c r="G942" s="117"/>
      <c r="H942" s="117"/>
      <c r="I942" s="117"/>
    </row>
    <row r="943" spans="2:9" ht="13.2" x14ac:dyDescent="0.25">
      <c r="B943"/>
      <c r="C943"/>
      <c r="D943"/>
      <c r="E943"/>
      <c r="F943"/>
      <c r="G943"/>
      <c r="H943"/>
      <c r="I943"/>
    </row>
    <row r="944" spans="2:9" ht="13.2" x14ac:dyDescent="0.25">
      <c r="B944" s="117"/>
      <c r="C944" s="117"/>
      <c r="D944" s="118"/>
      <c r="E944" s="117"/>
      <c r="F944" s="117"/>
      <c r="G944" s="117"/>
      <c r="H944" s="117"/>
      <c r="I944" s="117"/>
    </row>
    <row r="945" spans="2:9" ht="13.2" x14ac:dyDescent="0.25">
      <c r="B945"/>
      <c r="C945"/>
      <c r="D945"/>
      <c r="E945"/>
      <c r="F945"/>
      <c r="G945"/>
      <c r="H945"/>
      <c r="I945"/>
    </row>
    <row r="946" spans="2:9" ht="13.2" x14ac:dyDescent="0.25">
      <c r="B946" s="117"/>
      <c r="C946" s="117"/>
      <c r="D946" s="118"/>
      <c r="E946" s="117"/>
      <c r="F946" s="117"/>
      <c r="G946" s="117"/>
      <c r="H946" s="117"/>
      <c r="I946" s="117"/>
    </row>
    <row r="947" spans="2:9" ht="13.2" x14ac:dyDescent="0.25">
      <c r="B947"/>
      <c r="C947"/>
      <c r="D947"/>
      <c r="E947"/>
      <c r="F947"/>
      <c r="G947"/>
      <c r="H947"/>
      <c r="I947"/>
    </row>
    <row r="948" spans="2:9" ht="13.2" x14ac:dyDescent="0.25">
      <c r="B948" s="117"/>
      <c r="C948" s="117"/>
      <c r="D948" s="118"/>
      <c r="E948" s="117"/>
      <c r="F948" s="117"/>
      <c r="G948" s="117"/>
      <c r="H948" s="117"/>
      <c r="I948" s="117"/>
    </row>
    <row r="949" spans="2:9" ht="13.2" x14ac:dyDescent="0.25">
      <c r="B949"/>
      <c r="C949"/>
      <c r="D949"/>
      <c r="E949"/>
      <c r="F949"/>
      <c r="G949"/>
      <c r="H949"/>
      <c r="I949"/>
    </row>
    <row r="950" spans="2:9" ht="13.2" x14ac:dyDescent="0.25">
      <c r="B950" s="117"/>
      <c r="C950" s="117"/>
      <c r="D950" s="118"/>
      <c r="E950" s="117"/>
      <c r="F950" s="117"/>
      <c r="G950" s="117"/>
      <c r="H950" s="117"/>
      <c r="I950" s="117"/>
    </row>
    <row r="951" spans="2:9" ht="13.2" x14ac:dyDescent="0.25">
      <c r="B951"/>
      <c r="C951"/>
      <c r="D951"/>
      <c r="E951"/>
      <c r="F951"/>
      <c r="G951"/>
      <c r="H951"/>
      <c r="I951"/>
    </row>
    <row r="952" spans="2:9" ht="13.2" x14ac:dyDescent="0.25">
      <c r="B952" s="117"/>
      <c r="C952" s="117"/>
      <c r="D952" s="118"/>
      <c r="E952" s="117"/>
      <c r="F952" s="117"/>
      <c r="G952" s="117"/>
      <c r="H952" s="117"/>
      <c r="I952" s="117"/>
    </row>
    <row r="953" spans="2:9" ht="13.2" x14ac:dyDescent="0.25">
      <c r="B953"/>
      <c r="C953"/>
      <c r="D953"/>
      <c r="E953"/>
      <c r="F953"/>
      <c r="G953"/>
      <c r="H953"/>
      <c r="I953"/>
    </row>
    <row r="954" spans="2:9" ht="13.2" x14ac:dyDescent="0.25">
      <c r="B954" s="117"/>
      <c r="C954" s="117"/>
      <c r="D954" s="118"/>
      <c r="E954" s="117"/>
      <c r="F954" s="117"/>
      <c r="G954" s="117"/>
      <c r="H954" s="117"/>
      <c r="I954" s="117"/>
    </row>
    <row r="955" spans="2:9" ht="13.2" x14ac:dyDescent="0.25">
      <c r="B955"/>
      <c r="C955"/>
      <c r="D955"/>
      <c r="E955"/>
      <c r="F955"/>
      <c r="G955"/>
      <c r="H955"/>
      <c r="I955"/>
    </row>
    <row r="956" spans="2:9" ht="13.2" x14ac:dyDescent="0.25">
      <c r="B956" s="117"/>
      <c r="C956" s="117"/>
      <c r="D956" s="118"/>
      <c r="E956" s="117"/>
      <c r="F956" s="117"/>
      <c r="G956" s="117"/>
      <c r="H956" s="117"/>
      <c r="I956" s="117"/>
    </row>
    <row r="957" spans="2:9" ht="13.2" x14ac:dyDescent="0.25">
      <c r="B957"/>
      <c r="C957"/>
      <c r="D957"/>
      <c r="E957"/>
      <c r="F957"/>
      <c r="G957"/>
      <c r="H957"/>
      <c r="I957"/>
    </row>
    <row r="958" spans="2:9" ht="13.2" x14ac:dyDescent="0.25">
      <c r="B958" s="117"/>
      <c r="C958" s="117"/>
      <c r="D958" s="118"/>
      <c r="E958" s="117"/>
      <c r="F958" s="117"/>
      <c r="G958" s="117"/>
      <c r="H958" s="117"/>
      <c r="I958" s="117"/>
    </row>
    <row r="959" spans="2:9" ht="13.2" x14ac:dyDescent="0.25">
      <c r="B959"/>
      <c r="C959"/>
      <c r="D959"/>
      <c r="E959"/>
      <c r="F959"/>
      <c r="G959"/>
      <c r="H959"/>
      <c r="I959"/>
    </row>
    <row r="960" spans="2:9" ht="13.2" x14ac:dyDescent="0.25">
      <c r="B960" s="117"/>
      <c r="C960" s="117"/>
      <c r="D960" s="118"/>
      <c r="E960" s="117"/>
      <c r="F960" s="117"/>
      <c r="G960" s="117"/>
      <c r="H960" s="117"/>
      <c r="I960" s="117"/>
    </row>
    <row r="961" spans="2:9" ht="13.2" x14ac:dyDescent="0.25">
      <c r="B961"/>
      <c r="C961"/>
      <c r="D961"/>
      <c r="E961"/>
      <c r="F961"/>
      <c r="G961"/>
      <c r="H961"/>
      <c r="I961"/>
    </row>
    <row r="962" spans="2:9" ht="13.2" x14ac:dyDescent="0.25">
      <c r="B962" s="117"/>
      <c r="C962" s="117"/>
      <c r="D962" s="118"/>
      <c r="E962" s="117"/>
      <c r="F962" s="117"/>
      <c r="G962" s="117"/>
      <c r="H962" s="117"/>
      <c r="I962" s="117"/>
    </row>
    <row r="963" spans="2:9" ht="13.2" x14ac:dyDescent="0.25">
      <c r="B963"/>
      <c r="C963"/>
      <c r="D963"/>
      <c r="E963"/>
      <c r="F963"/>
      <c r="G963"/>
      <c r="H963"/>
      <c r="I963"/>
    </row>
    <row r="964" spans="2:9" ht="13.2" x14ac:dyDescent="0.25">
      <c r="B964" s="117"/>
      <c r="C964" s="117"/>
      <c r="D964" s="118"/>
      <c r="E964" s="117"/>
      <c r="F964" s="117"/>
      <c r="G964" s="117"/>
      <c r="H964" s="117"/>
      <c r="I964" s="117"/>
    </row>
    <row r="965" spans="2:9" ht="13.2" x14ac:dyDescent="0.25">
      <c r="B965"/>
      <c r="C965"/>
      <c r="D965"/>
      <c r="E965"/>
      <c r="F965"/>
      <c r="G965"/>
      <c r="H965"/>
      <c r="I965"/>
    </row>
    <row r="966" spans="2:9" ht="13.2" x14ac:dyDescent="0.25">
      <c r="B966" s="117"/>
      <c r="C966" s="117"/>
      <c r="D966" s="118"/>
      <c r="E966" s="117"/>
      <c r="F966" s="117"/>
      <c r="G966" s="117"/>
      <c r="H966" s="117"/>
      <c r="I966" s="117"/>
    </row>
    <row r="967" spans="2:9" ht="13.2" x14ac:dyDescent="0.25">
      <c r="B967"/>
      <c r="C967"/>
      <c r="D967"/>
      <c r="E967"/>
      <c r="F967"/>
      <c r="G967"/>
      <c r="H967"/>
      <c r="I967"/>
    </row>
    <row r="968" spans="2:9" ht="13.2" x14ac:dyDescent="0.25">
      <c r="B968" s="117"/>
      <c r="C968" s="117"/>
      <c r="D968" s="118"/>
      <c r="E968" s="117"/>
      <c r="F968" s="117"/>
      <c r="G968" s="117"/>
      <c r="H968" s="117"/>
      <c r="I968" s="117"/>
    </row>
    <row r="969" spans="2:9" ht="13.2" x14ac:dyDescent="0.25">
      <c r="B969"/>
      <c r="C969"/>
      <c r="D969"/>
      <c r="E969"/>
      <c r="F969"/>
      <c r="G969"/>
      <c r="H969"/>
      <c r="I969"/>
    </row>
    <row r="970" spans="2:9" ht="13.2" x14ac:dyDescent="0.25">
      <c r="B970" s="117"/>
      <c r="C970" s="117"/>
      <c r="D970" s="118"/>
      <c r="E970" s="117"/>
      <c r="F970" s="117"/>
      <c r="G970" s="117"/>
      <c r="H970" s="117"/>
      <c r="I970" s="117"/>
    </row>
    <row r="971" spans="2:9" ht="13.2" x14ac:dyDescent="0.25">
      <c r="B971"/>
      <c r="C971"/>
      <c r="D971"/>
      <c r="E971"/>
      <c r="F971"/>
      <c r="G971"/>
      <c r="H971"/>
      <c r="I971"/>
    </row>
    <row r="972" spans="2:9" ht="13.2" x14ac:dyDescent="0.25">
      <c r="B972" s="117"/>
      <c r="C972" s="117"/>
      <c r="D972" s="118"/>
      <c r="E972" s="117"/>
      <c r="F972" s="117"/>
      <c r="G972" s="117"/>
      <c r="H972" s="117"/>
      <c r="I972" s="117"/>
    </row>
    <row r="973" spans="2:9" ht="13.2" x14ac:dyDescent="0.25">
      <c r="B973"/>
      <c r="C973"/>
      <c r="D973"/>
      <c r="E973"/>
      <c r="F973"/>
      <c r="G973"/>
      <c r="H973"/>
      <c r="I973"/>
    </row>
    <row r="974" spans="2:9" ht="13.2" x14ac:dyDescent="0.25">
      <c r="B974" s="117"/>
      <c r="C974" s="117"/>
      <c r="D974" s="118"/>
      <c r="E974" s="117"/>
      <c r="F974" s="117"/>
      <c r="G974" s="117"/>
      <c r="H974" s="117"/>
      <c r="I974" s="117"/>
    </row>
    <row r="975" spans="2:9" ht="13.2" x14ac:dyDescent="0.25">
      <c r="B975"/>
      <c r="C975"/>
      <c r="D975"/>
      <c r="E975"/>
      <c r="F975"/>
      <c r="G975"/>
      <c r="H975"/>
      <c r="I975"/>
    </row>
    <row r="976" spans="2:9" ht="13.2" x14ac:dyDescent="0.25">
      <c r="B976" s="117"/>
      <c r="C976" s="117"/>
      <c r="D976" s="118"/>
      <c r="E976" s="117"/>
      <c r="F976" s="117"/>
      <c r="G976" s="117"/>
      <c r="H976" s="117"/>
      <c r="I976" s="117"/>
    </row>
    <row r="977" spans="2:9" ht="13.2" x14ac:dyDescent="0.25">
      <c r="B977"/>
      <c r="C977"/>
      <c r="D977"/>
      <c r="E977"/>
      <c r="F977"/>
      <c r="G977"/>
      <c r="H977"/>
      <c r="I977"/>
    </row>
    <row r="978" spans="2:9" ht="13.2" x14ac:dyDescent="0.25">
      <c r="B978" s="117"/>
      <c r="C978" s="117"/>
      <c r="D978" s="118"/>
      <c r="E978" s="117"/>
      <c r="F978" s="117"/>
      <c r="G978" s="117"/>
      <c r="H978" s="117"/>
      <c r="I978" s="117"/>
    </row>
    <row r="979" spans="2:9" ht="13.2" x14ac:dyDescent="0.25">
      <c r="B979"/>
      <c r="C979"/>
      <c r="D979"/>
      <c r="E979"/>
      <c r="F979"/>
      <c r="G979"/>
      <c r="H979"/>
      <c r="I979"/>
    </row>
    <row r="980" spans="2:9" ht="13.2" x14ac:dyDescent="0.25">
      <c r="B980" s="117"/>
      <c r="C980" s="117"/>
      <c r="D980" s="118"/>
      <c r="E980" s="117"/>
      <c r="F980" s="117"/>
      <c r="G980" s="117"/>
      <c r="H980" s="117"/>
      <c r="I980" s="117"/>
    </row>
    <row r="981" spans="2:9" ht="13.2" x14ac:dyDescent="0.25">
      <c r="B981"/>
      <c r="C981"/>
      <c r="D981"/>
      <c r="E981"/>
      <c r="F981"/>
      <c r="G981"/>
      <c r="H981"/>
      <c r="I981"/>
    </row>
    <row r="982" spans="2:9" ht="13.2" x14ac:dyDescent="0.25">
      <c r="B982" s="117"/>
      <c r="C982" s="117"/>
      <c r="D982" s="118"/>
      <c r="E982" s="117"/>
      <c r="F982" s="117"/>
      <c r="G982" s="117"/>
      <c r="H982" s="117"/>
      <c r="I982" s="117"/>
    </row>
    <row r="983" spans="2:9" ht="13.2" x14ac:dyDescent="0.25">
      <c r="B983"/>
      <c r="C983"/>
      <c r="D983"/>
      <c r="E983"/>
      <c r="F983"/>
      <c r="G983"/>
      <c r="H983"/>
      <c r="I983"/>
    </row>
    <row r="984" spans="2:9" ht="13.2" x14ac:dyDescent="0.25">
      <c r="B984" s="117"/>
      <c r="C984" s="117"/>
      <c r="D984" s="118"/>
      <c r="E984" s="117"/>
      <c r="F984" s="117"/>
      <c r="G984" s="117"/>
      <c r="H984" s="117"/>
      <c r="I984" s="117"/>
    </row>
    <row r="985" spans="2:9" ht="13.2" x14ac:dyDescent="0.25">
      <c r="B985"/>
      <c r="C985"/>
      <c r="D985"/>
      <c r="E985"/>
      <c r="F985"/>
      <c r="G985"/>
      <c r="H985"/>
      <c r="I985"/>
    </row>
    <row r="986" spans="2:9" ht="13.2" x14ac:dyDescent="0.25">
      <c r="B986" s="117"/>
      <c r="C986" s="117"/>
      <c r="D986" s="118"/>
      <c r="E986" s="117"/>
      <c r="F986" s="117"/>
      <c r="G986" s="117"/>
      <c r="H986" s="117"/>
      <c r="I986" s="117"/>
    </row>
    <row r="987" spans="2:9" ht="13.2" x14ac:dyDescent="0.25">
      <c r="B987"/>
      <c r="C987"/>
      <c r="D987"/>
      <c r="E987"/>
      <c r="F987"/>
      <c r="G987"/>
      <c r="H987"/>
      <c r="I987"/>
    </row>
    <row r="988" spans="2:9" ht="13.2" x14ac:dyDescent="0.25">
      <c r="B988" s="117"/>
      <c r="C988" s="117"/>
      <c r="D988" s="118"/>
      <c r="E988" s="117"/>
      <c r="F988" s="117"/>
      <c r="G988" s="117"/>
      <c r="H988" s="117"/>
      <c r="I988" s="117"/>
    </row>
    <row r="989" spans="2:9" ht="13.2" x14ac:dyDescent="0.25">
      <c r="B989"/>
      <c r="C989"/>
      <c r="D989"/>
      <c r="E989"/>
      <c r="F989"/>
      <c r="G989"/>
      <c r="H989"/>
      <c r="I989"/>
    </row>
    <row r="990" spans="2:9" ht="13.2" x14ac:dyDescent="0.25">
      <c r="B990" s="117"/>
      <c r="C990" s="117"/>
      <c r="D990" s="118"/>
      <c r="E990" s="117"/>
      <c r="F990" s="117"/>
      <c r="G990" s="117"/>
      <c r="H990" s="117"/>
      <c r="I990" s="117"/>
    </row>
    <row r="991" spans="2:9" ht="13.2" x14ac:dyDescent="0.25">
      <c r="B991"/>
      <c r="C991"/>
      <c r="D991"/>
      <c r="E991"/>
      <c r="F991"/>
      <c r="G991"/>
      <c r="H991"/>
      <c r="I991"/>
    </row>
    <row r="992" spans="2:9" ht="13.2" x14ac:dyDescent="0.25">
      <c r="B992" s="117"/>
      <c r="C992" s="117"/>
      <c r="D992" s="118"/>
      <c r="E992" s="117"/>
      <c r="F992" s="117"/>
      <c r="G992" s="117"/>
      <c r="H992" s="117"/>
      <c r="I992" s="117"/>
    </row>
    <row r="993" spans="2:9" ht="13.2" x14ac:dyDescent="0.25">
      <c r="B993"/>
      <c r="C993"/>
      <c r="D993"/>
      <c r="E993"/>
      <c r="F993"/>
      <c r="G993"/>
      <c r="H993"/>
      <c r="I993"/>
    </row>
    <row r="994" spans="2:9" ht="13.2" x14ac:dyDescent="0.25">
      <c r="B994" s="117"/>
      <c r="C994" s="117"/>
      <c r="D994" s="118"/>
      <c r="E994" s="117"/>
      <c r="F994" s="117"/>
      <c r="G994" s="117"/>
      <c r="H994" s="117"/>
      <c r="I994" s="117"/>
    </row>
    <row r="995" spans="2:9" ht="13.2" x14ac:dyDescent="0.25">
      <c r="B995"/>
      <c r="C995"/>
      <c r="D995"/>
      <c r="E995"/>
      <c r="F995"/>
      <c r="G995"/>
      <c r="H995"/>
      <c r="I995"/>
    </row>
    <row r="996" spans="2:9" ht="13.2" x14ac:dyDescent="0.25">
      <c r="B996" s="117"/>
      <c r="C996" s="117"/>
      <c r="D996" s="118"/>
      <c r="E996" s="117"/>
      <c r="F996" s="117"/>
      <c r="G996" s="117"/>
      <c r="H996" s="117"/>
      <c r="I996" s="117"/>
    </row>
    <row r="997" spans="2:9" ht="13.2" x14ac:dyDescent="0.25">
      <c r="B997"/>
      <c r="C997"/>
      <c r="D997"/>
      <c r="E997"/>
      <c r="F997"/>
      <c r="G997"/>
      <c r="H997"/>
      <c r="I997"/>
    </row>
    <row r="998" spans="2:9" ht="13.2" x14ac:dyDescent="0.25">
      <c r="B998" s="117"/>
      <c r="C998" s="117"/>
      <c r="D998" s="118"/>
      <c r="E998" s="117"/>
      <c r="F998" s="117"/>
      <c r="G998" s="117"/>
      <c r="H998" s="117"/>
      <c r="I998" s="117"/>
    </row>
    <row r="999" spans="2:9" ht="13.2" x14ac:dyDescent="0.25">
      <c r="B999"/>
      <c r="C999"/>
      <c r="D999"/>
      <c r="E999"/>
      <c r="F999"/>
      <c r="G999"/>
      <c r="H999"/>
      <c r="I999"/>
    </row>
    <row r="1000" spans="2:9" ht="13.2" x14ac:dyDescent="0.25">
      <c r="B1000" s="117"/>
      <c r="C1000" s="117"/>
      <c r="D1000" s="118"/>
      <c r="E1000" s="117"/>
      <c r="F1000" s="117"/>
      <c r="G1000" s="117"/>
      <c r="H1000" s="117"/>
      <c r="I1000" s="1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73F7-073F-4FB3-8AB1-763FCEA7409B}">
  <dimension ref="A1:CS1024"/>
  <sheetViews>
    <sheetView zoomScale="130" zoomScaleNormal="130" workbookViewId="0">
      <pane xSplit="6" ySplit="7" topLeftCell="T32" activePane="bottomRight" state="frozen"/>
      <selection pane="topRight" activeCell="G1" sqref="G1"/>
      <selection pane="bottomLeft" activeCell="A8" sqref="A8"/>
      <selection pane="bottomRight" activeCell="AN77" sqref="AN77"/>
    </sheetView>
  </sheetViews>
  <sheetFormatPr defaultColWidth="8.77734375" defaultRowHeight="13.8" x14ac:dyDescent="0.25"/>
  <cols>
    <col min="1" max="1" width="0.88671875" style="44" customWidth="1"/>
    <col min="2" max="2" width="9.21875" style="15" customWidth="1"/>
    <col min="3" max="3" width="6.44140625" style="15" bestFit="1" customWidth="1"/>
    <col min="4" max="4" width="4.33203125" style="15" bestFit="1" customWidth="1"/>
    <col min="5" max="5" width="7.21875" style="15" bestFit="1" customWidth="1"/>
    <col min="6" max="6" width="0.33203125" style="7" customWidth="1"/>
    <col min="7" max="7" width="7.77734375" style="15" bestFit="1" customWidth="1"/>
    <col min="8" max="8" width="15.44140625" style="53" bestFit="1" customWidth="1"/>
    <col min="9" max="9" width="5.88671875" style="15" bestFit="1" customWidth="1"/>
    <col min="10" max="10" width="10.33203125" style="15" bestFit="1" customWidth="1"/>
    <col min="11" max="11" width="16.44140625" style="15" bestFit="1" customWidth="1"/>
    <col min="12" max="12" width="6.77734375" style="15" bestFit="1" customWidth="1"/>
    <col min="13" max="13" width="9.21875" style="15" bestFit="1" customWidth="1"/>
    <col min="14" max="14" width="7.5546875" style="15" bestFit="1" customWidth="1"/>
    <col min="15" max="15" width="17.44140625" style="15" bestFit="1" customWidth="1"/>
    <col min="16" max="16" width="7.21875" style="15" bestFit="1" customWidth="1"/>
    <col min="17" max="17" width="7.5546875" style="15" bestFit="1" customWidth="1"/>
    <col min="18" max="18" width="11" style="15" bestFit="1" customWidth="1"/>
    <col min="19" max="19" width="12.77734375" style="15" bestFit="1" customWidth="1"/>
    <col min="20" max="20" width="9.21875" style="15" bestFit="1" customWidth="1"/>
    <col min="21" max="21" width="8.21875" style="15" bestFit="1" customWidth="1"/>
    <col min="22" max="22" width="13.77734375" style="15" bestFit="1" customWidth="1"/>
    <col min="23" max="24" width="15.77734375" style="15" bestFit="1" customWidth="1"/>
    <col min="25" max="25" width="9.21875" style="15" bestFit="1" customWidth="1"/>
    <col min="26" max="26" width="13.6640625" style="15" bestFit="1" customWidth="1"/>
    <col min="27" max="27" width="8.21875" style="15" bestFit="1" customWidth="1"/>
    <col min="28" max="28" width="7.21875" style="15" bestFit="1" customWidth="1"/>
    <col min="29" max="29" width="9.77734375" style="15" bestFit="1" customWidth="1"/>
    <col min="30" max="30" width="14.44140625" style="15" bestFit="1" customWidth="1"/>
    <col min="31" max="31" width="11.77734375" style="15" bestFit="1" customWidth="1"/>
    <col min="32" max="32" width="8.21875" style="15" bestFit="1" customWidth="1"/>
    <col min="33" max="33" width="7.33203125" style="15" bestFit="1" customWidth="1"/>
    <col min="34" max="34" width="8.5546875" style="15" bestFit="1" customWidth="1"/>
    <col min="35" max="35" width="12.109375" style="15" bestFit="1" customWidth="1"/>
    <col min="36" max="36" width="10.6640625" style="15" bestFit="1" customWidth="1"/>
    <col min="37" max="37" width="4.33203125" style="15" bestFit="1" customWidth="1"/>
    <col min="38" max="38" width="0.88671875" style="15" customWidth="1"/>
    <col min="39" max="39" width="6.21875" style="4" bestFit="1" customWidth="1"/>
    <col min="40" max="40" width="10.88671875" style="4" bestFit="1" customWidth="1"/>
    <col min="41" max="41" width="5.44140625" style="179" bestFit="1" customWidth="1"/>
    <col min="42" max="42" width="9.33203125" style="186" bestFit="1" customWidth="1"/>
    <col min="43" max="43" width="5.44140625" style="4" bestFit="1" customWidth="1"/>
    <col min="44" max="44" width="9.33203125" style="4" bestFit="1" customWidth="1"/>
    <col min="45" max="45" width="5.44140625" style="179" bestFit="1" customWidth="1"/>
    <col min="46" max="46" width="7.77734375" style="186" bestFit="1" customWidth="1"/>
    <col min="47" max="47" width="5.44140625" style="179" bestFit="1" customWidth="1"/>
    <col min="48" max="48" width="3.5546875" style="186" bestFit="1" customWidth="1"/>
    <col min="49" max="50" width="3.5546875" style="4" bestFit="1" customWidth="1"/>
    <col min="51" max="51" width="2.33203125" style="179" bestFit="1" customWidth="1"/>
    <col min="52" max="52" width="3.109375" style="186" bestFit="1" customWidth="1"/>
    <col min="53" max="53" width="2.33203125" style="4" bestFit="1" customWidth="1"/>
    <col min="54" max="54" width="3.109375" style="4" bestFit="1" customWidth="1"/>
    <col min="55" max="55" width="2.33203125" style="4" bestFit="1" customWidth="1"/>
    <col min="56" max="56" width="3.109375" style="4" bestFit="1" customWidth="1"/>
    <col min="57" max="57" width="2.33203125" style="4" bestFit="1" customWidth="1"/>
    <col min="58" max="58" width="3.109375" style="4" bestFit="1" customWidth="1"/>
    <col min="59" max="59" width="2.33203125" style="4" bestFit="1" customWidth="1"/>
    <col min="60" max="60" width="3.109375" style="4" bestFit="1" customWidth="1"/>
    <col min="61" max="61" width="2.33203125" style="4" bestFit="1" customWidth="1"/>
    <col min="62" max="62" width="3.109375" style="4" bestFit="1" customWidth="1"/>
    <col min="63" max="63" width="2.33203125" style="4" bestFit="1" customWidth="1"/>
    <col min="64" max="64" width="3.109375" style="4" bestFit="1" customWidth="1"/>
    <col min="65" max="65" width="3.5546875" style="4" bestFit="1" customWidth="1"/>
    <col min="66" max="66" width="7.77734375" style="4" bestFit="1" customWidth="1"/>
    <col min="67" max="67" width="3.109375" style="45" bestFit="1" customWidth="1"/>
    <col min="68" max="68" width="0.88671875" style="15" customWidth="1"/>
    <col min="69" max="69" width="9.21875" style="15" customWidth="1"/>
    <col min="70" max="70" width="11.21875" style="15" bestFit="1" customWidth="1"/>
    <col min="71" max="71" width="52.88671875" style="15" bestFit="1" customWidth="1"/>
    <col min="72" max="72" width="53.6640625" style="15" bestFit="1" customWidth="1"/>
    <col min="73" max="73" width="52.88671875" style="15" bestFit="1" customWidth="1"/>
    <col min="74" max="74" width="54.21875" style="15" bestFit="1" customWidth="1"/>
    <col min="75" max="75" width="52.88671875" style="15" bestFit="1" customWidth="1"/>
    <col min="76" max="76" width="52.109375" style="15" bestFit="1" customWidth="1"/>
    <col min="77" max="77" width="51.77734375" style="15" bestFit="1" customWidth="1"/>
    <col min="78" max="16384" width="8.77734375" style="15"/>
  </cols>
  <sheetData>
    <row r="1" spans="1:93" ht="7.5" customHeight="1" x14ac:dyDescent="0.25">
      <c r="A1" s="10"/>
      <c r="B1" s="10"/>
      <c r="C1" s="11"/>
      <c r="D1" s="5"/>
      <c r="E1" s="5"/>
      <c r="F1" s="5"/>
      <c r="G1" s="10"/>
      <c r="H1" s="10"/>
      <c r="I1" s="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2"/>
      <c r="AM1" s="1"/>
      <c r="AN1" s="1"/>
      <c r="AO1" s="168"/>
      <c r="AP1" s="180"/>
      <c r="AQ1" s="1"/>
      <c r="AR1" s="1"/>
      <c r="AS1" s="168"/>
      <c r="AT1" s="180"/>
      <c r="AU1" s="168"/>
      <c r="AV1" s="180"/>
      <c r="AW1" s="1"/>
      <c r="AX1" s="1"/>
      <c r="AY1" s="168"/>
      <c r="AZ1" s="180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/>
      <c r="BO1" s="2"/>
      <c r="BP1" s="12"/>
      <c r="BQ1" s="10"/>
      <c r="BR1" s="11"/>
      <c r="BS1" s="16"/>
      <c r="BT1" s="10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</row>
    <row r="2" spans="1:93" ht="24.6" x14ac:dyDescent="0.4">
      <c r="A2" s="10"/>
      <c r="B2" s="60" t="s">
        <v>123</v>
      </c>
      <c r="C2" s="11"/>
      <c r="D2" s="5"/>
      <c r="E2" s="5"/>
      <c r="F2" s="5"/>
      <c r="G2" s="10"/>
      <c r="H2" s="10"/>
      <c r="I2" s="5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/>
      <c r="AM2" s="1"/>
      <c r="AN2" s="1"/>
      <c r="AO2" s="168"/>
      <c r="AP2" s="180"/>
      <c r="AQ2" s="1"/>
      <c r="AR2" s="1"/>
      <c r="AS2" s="168"/>
      <c r="AT2" s="180"/>
      <c r="AU2" s="168"/>
      <c r="AV2" s="180"/>
      <c r="AW2" s="1"/>
      <c r="AX2" s="1"/>
      <c r="AY2" s="168"/>
      <c r="AZ2" s="180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2"/>
      <c r="BN2" s="2"/>
      <c r="BO2" s="2"/>
      <c r="BP2" s="12"/>
      <c r="BQ2" s="10"/>
      <c r="BR2" s="11"/>
      <c r="BS2" s="16"/>
      <c r="BT2" s="10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</row>
    <row r="3" spans="1:93" ht="17.399999999999999" x14ac:dyDescent="0.3">
      <c r="A3" s="10"/>
      <c r="B3" s="61" t="s">
        <v>325</v>
      </c>
      <c r="C3" s="11"/>
      <c r="D3" s="5"/>
      <c r="E3" s="5"/>
      <c r="F3" s="5"/>
      <c r="G3" s="10"/>
      <c r="H3" s="10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2"/>
      <c r="AM3" s="1"/>
      <c r="AN3" s="1"/>
      <c r="AO3" s="168"/>
      <c r="AP3" s="180"/>
      <c r="AQ3" s="1"/>
      <c r="AR3" s="1"/>
      <c r="AS3" s="168"/>
      <c r="AT3" s="180"/>
      <c r="AU3" s="168"/>
      <c r="AV3" s="180"/>
      <c r="AW3" s="1"/>
      <c r="AX3" s="1"/>
      <c r="AY3" s="168"/>
      <c r="AZ3" s="180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/>
      <c r="BN3" s="2"/>
      <c r="BO3" s="2"/>
      <c r="BP3" s="12"/>
      <c r="BQ3" s="10"/>
      <c r="BR3" s="11"/>
      <c r="BS3" s="16"/>
      <c r="BT3" s="10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</row>
    <row r="4" spans="1:93" ht="13.2" x14ac:dyDescent="0.25">
      <c r="A4" s="10"/>
      <c r="B4" s="10"/>
      <c r="C4" s="11"/>
      <c r="D4" s="5"/>
      <c r="E4" s="5"/>
      <c r="F4" s="5"/>
      <c r="G4" s="10"/>
      <c r="H4" s="10"/>
      <c r="I4" s="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  <c r="AM4" s="206" t="s">
        <v>1</v>
      </c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12"/>
      <c r="BQ4" s="10"/>
      <c r="BR4" s="11"/>
      <c r="BS4" s="16"/>
      <c r="BT4" s="10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</row>
    <row r="5" spans="1:93" s="19" customFormat="1" ht="10.199999999999999" x14ac:dyDescent="0.2">
      <c r="A5" s="144"/>
      <c r="B5" s="198" t="s">
        <v>2</v>
      </c>
      <c r="C5" s="196" t="s">
        <v>148</v>
      </c>
      <c r="D5" s="196" t="s">
        <v>444</v>
      </c>
      <c r="E5" s="198" t="s">
        <v>4</v>
      </c>
      <c r="F5" s="146"/>
      <c r="G5" s="198" t="s">
        <v>18</v>
      </c>
      <c r="H5" s="198" t="s">
        <v>238</v>
      </c>
      <c r="I5" s="198" t="s">
        <v>5</v>
      </c>
      <c r="J5" s="198" t="s">
        <v>6</v>
      </c>
      <c r="K5" s="198" t="s">
        <v>343</v>
      </c>
      <c r="L5" s="198" t="s">
        <v>7</v>
      </c>
      <c r="M5" s="198" t="s">
        <v>8</v>
      </c>
      <c r="N5" s="198" t="s">
        <v>408</v>
      </c>
      <c r="O5" s="201" t="s">
        <v>241</v>
      </c>
      <c r="P5" s="199" t="s">
        <v>187</v>
      </c>
      <c r="Q5" s="197"/>
      <c r="R5" s="197"/>
      <c r="S5" s="197"/>
      <c r="T5" s="197"/>
      <c r="U5" s="197"/>
      <c r="V5" s="199" t="s">
        <v>180</v>
      </c>
      <c r="W5" s="197"/>
      <c r="X5" s="197"/>
      <c r="Y5" s="197"/>
      <c r="Z5" s="197"/>
      <c r="AA5" s="197"/>
      <c r="AB5" s="199" t="s">
        <v>12</v>
      </c>
      <c r="AC5" s="198"/>
      <c r="AD5" s="197"/>
      <c r="AE5" s="197"/>
      <c r="AF5" s="197"/>
      <c r="AG5" s="199" t="s">
        <v>13</v>
      </c>
      <c r="AH5" s="197"/>
      <c r="AI5" s="197"/>
      <c r="AJ5" s="199" t="s">
        <v>14</v>
      </c>
      <c r="AK5" s="198" t="s">
        <v>15</v>
      </c>
      <c r="AL5" s="144"/>
      <c r="AM5" s="206">
        <v>5</v>
      </c>
      <c r="AN5" s="205"/>
      <c r="AO5" s="206">
        <v>10</v>
      </c>
      <c r="AP5" s="205"/>
      <c r="AQ5" s="206">
        <v>15</v>
      </c>
      <c r="AR5" s="205"/>
      <c r="AS5" s="206">
        <v>30</v>
      </c>
      <c r="AT5" s="205"/>
      <c r="AU5" s="206">
        <v>50</v>
      </c>
      <c r="AV5" s="205"/>
      <c r="AW5" s="206">
        <v>75</v>
      </c>
      <c r="AX5" s="205"/>
      <c r="AY5" s="206">
        <v>100</v>
      </c>
      <c r="AZ5" s="205"/>
      <c r="BA5" s="205">
        <v>150</v>
      </c>
      <c r="BB5" s="205"/>
      <c r="BC5" s="205">
        <v>200</v>
      </c>
      <c r="BD5" s="205"/>
      <c r="BE5" s="205">
        <v>250</v>
      </c>
      <c r="BF5" s="205"/>
      <c r="BG5" s="205">
        <v>300</v>
      </c>
      <c r="BH5" s="205"/>
      <c r="BI5" s="205">
        <v>400</v>
      </c>
      <c r="BJ5" s="205"/>
      <c r="BK5" s="205">
        <v>500</v>
      </c>
      <c r="BL5" s="205"/>
      <c r="BM5" s="205" t="s">
        <v>16</v>
      </c>
      <c r="BN5" s="205"/>
      <c r="BO5" s="205"/>
      <c r="BP5" s="144"/>
      <c r="BQ5" s="207" t="s">
        <v>17</v>
      </c>
      <c r="BR5" s="202" t="s">
        <v>124</v>
      </c>
      <c r="BS5" s="204" t="s">
        <v>19</v>
      </c>
      <c r="BT5" s="144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</row>
    <row r="6" spans="1:93" s="145" customFormat="1" ht="10.199999999999999" x14ac:dyDescent="0.2">
      <c r="A6" s="146"/>
      <c r="B6" s="197"/>
      <c r="C6" s="197"/>
      <c r="D6" s="197"/>
      <c r="E6" s="197"/>
      <c r="F6" s="87"/>
      <c r="G6" s="197"/>
      <c r="H6" s="198"/>
      <c r="I6" s="197"/>
      <c r="J6" s="197"/>
      <c r="K6" s="198"/>
      <c r="L6" s="197"/>
      <c r="M6" s="197"/>
      <c r="N6" s="198"/>
      <c r="O6" s="197"/>
      <c r="P6" s="20" t="s">
        <v>21</v>
      </c>
      <c r="Q6" s="146" t="s">
        <v>22</v>
      </c>
      <c r="R6" s="146" t="s">
        <v>23</v>
      </c>
      <c r="S6" s="146" t="s">
        <v>24</v>
      </c>
      <c r="T6" s="146" t="s">
        <v>25</v>
      </c>
      <c r="U6" s="146" t="s">
        <v>26</v>
      </c>
      <c r="V6" s="20" t="s">
        <v>21</v>
      </c>
      <c r="W6" s="146" t="s">
        <v>24</v>
      </c>
      <c r="X6" s="146" t="s">
        <v>185</v>
      </c>
      <c r="Y6" s="146" t="s">
        <v>22</v>
      </c>
      <c r="Z6" s="146" t="s">
        <v>23</v>
      </c>
      <c r="AA6" s="146" t="s">
        <v>26</v>
      </c>
      <c r="AB6" s="20" t="s">
        <v>21</v>
      </c>
      <c r="AC6" s="146" t="s">
        <v>380</v>
      </c>
      <c r="AD6" s="146" t="s">
        <v>27</v>
      </c>
      <c r="AE6" s="146" t="s">
        <v>24</v>
      </c>
      <c r="AF6" s="146" t="s">
        <v>26</v>
      </c>
      <c r="AG6" s="20" t="s">
        <v>28</v>
      </c>
      <c r="AH6" s="146" t="s">
        <v>29</v>
      </c>
      <c r="AI6" s="146" t="s">
        <v>30</v>
      </c>
      <c r="AJ6" s="200"/>
      <c r="AK6" s="197"/>
      <c r="AL6" s="146"/>
      <c r="AM6" s="21" t="s">
        <v>31</v>
      </c>
      <c r="AN6" s="21" t="s">
        <v>32</v>
      </c>
      <c r="AO6" s="169" t="s">
        <v>31</v>
      </c>
      <c r="AP6" s="181" t="s">
        <v>32</v>
      </c>
      <c r="AQ6" s="21" t="s">
        <v>31</v>
      </c>
      <c r="AR6" s="21" t="s">
        <v>32</v>
      </c>
      <c r="AS6" s="169" t="s">
        <v>31</v>
      </c>
      <c r="AT6" s="181" t="s">
        <v>32</v>
      </c>
      <c r="AU6" s="169" t="s">
        <v>31</v>
      </c>
      <c r="AV6" s="181" t="s">
        <v>32</v>
      </c>
      <c r="AW6" s="21" t="s">
        <v>31</v>
      </c>
      <c r="AX6" s="21" t="s">
        <v>32</v>
      </c>
      <c r="AY6" s="169" t="s">
        <v>31</v>
      </c>
      <c r="AZ6" s="181" t="s">
        <v>32</v>
      </c>
      <c r="BA6" s="21" t="s">
        <v>31</v>
      </c>
      <c r="BB6" s="21" t="s">
        <v>32</v>
      </c>
      <c r="BC6" s="21" t="s">
        <v>31</v>
      </c>
      <c r="BD6" s="21" t="s">
        <v>32</v>
      </c>
      <c r="BE6" s="21" t="s">
        <v>31</v>
      </c>
      <c r="BF6" s="21" t="s">
        <v>32</v>
      </c>
      <c r="BG6" s="21" t="s">
        <v>31</v>
      </c>
      <c r="BH6" s="21" t="s">
        <v>32</v>
      </c>
      <c r="BI6" s="21" t="s">
        <v>31</v>
      </c>
      <c r="BJ6" s="21" t="s">
        <v>32</v>
      </c>
      <c r="BK6" s="21" t="s">
        <v>31</v>
      </c>
      <c r="BL6" s="21" t="s">
        <v>32</v>
      </c>
      <c r="BM6" s="21" t="s">
        <v>31</v>
      </c>
      <c r="BN6" s="21" t="s">
        <v>32</v>
      </c>
      <c r="BO6" s="21" t="s">
        <v>33</v>
      </c>
      <c r="BP6" s="146"/>
      <c r="BQ6" s="203"/>
      <c r="BR6" s="203"/>
      <c r="BS6" s="203"/>
      <c r="BT6" s="146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</row>
    <row r="7" spans="1:93" ht="4.95" customHeight="1" x14ac:dyDescent="0.2">
      <c r="A7" s="24"/>
      <c r="B7" s="24"/>
      <c r="C7" s="25"/>
      <c r="D7" s="25"/>
      <c r="E7" s="24"/>
      <c r="F7" s="24"/>
      <c r="G7" s="26"/>
      <c r="H7" s="26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6"/>
      <c r="AM7" s="3"/>
      <c r="AN7" s="3"/>
      <c r="AO7" s="170"/>
      <c r="AP7" s="182"/>
      <c r="AQ7" s="3"/>
      <c r="AR7" s="3"/>
      <c r="AS7" s="170"/>
      <c r="AT7" s="182"/>
      <c r="AU7" s="170"/>
      <c r="AV7" s="182"/>
      <c r="AW7" s="3"/>
      <c r="AX7" s="3"/>
      <c r="AY7" s="170"/>
      <c r="AZ7" s="182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9"/>
      <c r="BN7" s="39"/>
      <c r="BO7" s="39"/>
      <c r="BP7" s="26"/>
      <c r="BQ7" s="26"/>
      <c r="BR7" s="65"/>
      <c r="BS7" s="66"/>
      <c r="BT7" s="26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</row>
    <row r="8" spans="1:93" s="44" customFormat="1" ht="10.199999999999999" x14ac:dyDescent="0.2">
      <c r="A8" s="30"/>
      <c r="B8" s="30" t="s">
        <v>41</v>
      </c>
      <c r="C8" s="41"/>
      <c r="D8" s="41"/>
      <c r="E8" s="30" t="s">
        <v>125</v>
      </c>
      <c r="F8" s="30"/>
      <c r="G8" s="30"/>
      <c r="H8" s="30"/>
      <c r="I8" s="30" t="s">
        <v>43</v>
      </c>
      <c r="J8" s="30" t="s">
        <v>92</v>
      </c>
      <c r="K8" s="30" t="s">
        <v>344</v>
      </c>
      <c r="L8" s="30">
        <v>50</v>
      </c>
      <c r="M8" s="30">
        <v>1</v>
      </c>
      <c r="N8" s="30"/>
      <c r="O8" s="30" t="s">
        <v>50</v>
      </c>
      <c r="P8" s="30" t="s">
        <v>70</v>
      </c>
      <c r="Q8" s="30" t="s">
        <v>77</v>
      </c>
      <c r="R8" s="30" t="s">
        <v>78</v>
      </c>
      <c r="S8" s="30">
        <v>0.4</v>
      </c>
      <c r="T8" s="30" t="s">
        <v>126</v>
      </c>
      <c r="U8" s="30" t="s">
        <v>127</v>
      </c>
      <c r="V8" s="30" t="s">
        <v>51</v>
      </c>
      <c r="W8" s="30">
        <v>0.4</v>
      </c>
      <c r="X8" s="77" t="s">
        <v>37</v>
      </c>
      <c r="Y8" s="77" t="s">
        <v>37</v>
      </c>
      <c r="Z8" s="77" t="s">
        <v>37</v>
      </c>
      <c r="AA8" s="30" t="s">
        <v>127</v>
      </c>
      <c r="AB8" s="30" t="s">
        <v>46</v>
      </c>
      <c r="AC8" s="30"/>
      <c r="AD8" s="30" t="s">
        <v>80</v>
      </c>
      <c r="AE8" s="30">
        <v>0.6</v>
      </c>
      <c r="AF8" s="30" t="s">
        <v>127</v>
      </c>
      <c r="AG8" s="30" t="s">
        <v>52</v>
      </c>
      <c r="AH8" s="30" t="s">
        <v>128</v>
      </c>
      <c r="AI8" s="30" t="s">
        <v>97</v>
      </c>
      <c r="AJ8" s="30" t="s">
        <v>53</v>
      </c>
      <c r="AK8" s="30" t="s">
        <v>54</v>
      </c>
      <c r="AL8" s="30"/>
      <c r="AM8" s="42"/>
      <c r="AN8" s="42"/>
      <c r="AO8" s="171"/>
      <c r="AP8" s="183"/>
      <c r="AQ8" s="42"/>
      <c r="AR8" s="42"/>
      <c r="AS8" s="171"/>
      <c r="AT8" s="183"/>
      <c r="AU8" s="171"/>
      <c r="AV8" s="183"/>
      <c r="AW8" s="42"/>
      <c r="AX8" s="42"/>
      <c r="AY8" s="171"/>
      <c r="AZ8" s="183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30"/>
      <c r="BQ8" s="30"/>
      <c r="BR8" s="41"/>
      <c r="BS8" s="70"/>
      <c r="BT8" s="30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</row>
    <row r="9" spans="1:93" ht="13.2" x14ac:dyDescent="0.25">
      <c r="A9" s="30"/>
      <c r="B9" s="32">
        <v>0</v>
      </c>
      <c r="C9" s="33" t="s">
        <v>55</v>
      </c>
      <c r="D9" s="33" t="s">
        <v>56</v>
      </c>
      <c r="E9" s="32" t="s">
        <v>125</v>
      </c>
      <c r="F9" s="30"/>
      <c r="G9" s="35" t="s">
        <v>39</v>
      </c>
      <c r="H9" s="92"/>
      <c r="I9" s="34" t="s">
        <v>43</v>
      </c>
      <c r="J9" s="34" t="s">
        <v>92</v>
      </c>
      <c r="K9" s="34" t="s">
        <v>344</v>
      </c>
      <c r="L9" s="34">
        <v>50</v>
      </c>
      <c r="M9" s="34">
        <v>1</v>
      </c>
      <c r="N9" s="34"/>
      <c r="O9" s="34" t="s">
        <v>50</v>
      </c>
      <c r="P9" s="34" t="s">
        <v>70</v>
      </c>
      <c r="Q9" s="34" t="s">
        <v>77</v>
      </c>
      <c r="R9" s="34" t="s">
        <v>78</v>
      </c>
      <c r="S9" s="34">
        <v>0.4</v>
      </c>
      <c r="T9" s="34" t="s">
        <v>126</v>
      </c>
      <c r="U9" s="34" t="s">
        <v>127</v>
      </c>
      <c r="V9" s="34" t="s">
        <v>51</v>
      </c>
      <c r="W9" s="34">
        <v>0.4</v>
      </c>
      <c r="X9" s="59" t="s">
        <v>37</v>
      </c>
      <c r="Y9" s="59" t="s">
        <v>37</v>
      </c>
      <c r="Z9" s="59" t="s">
        <v>37</v>
      </c>
      <c r="AA9" s="34" t="s">
        <v>127</v>
      </c>
      <c r="AB9" s="34" t="s">
        <v>46</v>
      </c>
      <c r="AC9" s="34"/>
      <c r="AD9" s="34" t="s">
        <v>80</v>
      </c>
      <c r="AE9" s="34">
        <v>0.6</v>
      </c>
      <c r="AF9" s="34" t="s">
        <v>127</v>
      </c>
      <c r="AG9" s="34" t="s">
        <v>52</v>
      </c>
      <c r="AH9" s="34" t="s">
        <v>128</v>
      </c>
      <c r="AI9" s="32" t="s">
        <v>97</v>
      </c>
      <c r="AJ9" s="34" t="s">
        <v>53</v>
      </c>
      <c r="AK9" s="34" t="s">
        <v>54</v>
      </c>
      <c r="AL9" s="36"/>
      <c r="AM9" s="119">
        <v>73.145805911599993</v>
      </c>
      <c r="AN9" s="119">
        <v>92.349047342899993</v>
      </c>
      <c r="AO9" s="172">
        <v>65.1571186149</v>
      </c>
      <c r="AP9" s="184">
        <v>96.344679514600003</v>
      </c>
      <c r="AQ9" s="119">
        <v>59.549851741200001</v>
      </c>
      <c r="AR9" s="119">
        <v>98.867237091099994</v>
      </c>
      <c r="AS9" s="172">
        <v>74.988123446000003</v>
      </c>
      <c r="AT9" s="184">
        <v>99.161593119299994</v>
      </c>
      <c r="AU9" s="172">
        <v>77.033194340500003</v>
      </c>
      <c r="AV9" s="184">
        <v>99.248407999700007</v>
      </c>
      <c r="AW9" s="2"/>
      <c r="AX9" s="2"/>
      <c r="AY9" s="174"/>
      <c r="AZ9" s="187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8">
        <v>50</v>
      </c>
      <c r="BP9" s="36"/>
      <c r="BQ9" s="32">
        <v>576</v>
      </c>
      <c r="BR9" s="49" t="s">
        <v>81</v>
      </c>
      <c r="BS9" s="68"/>
      <c r="BT9" s="32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</row>
    <row r="10" spans="1:93" ht="13.2" x14ac:dyDescent="0.25">
      <c r="A10" s="30"/>
      <c r="B10" s="32">
        <v>1</v>
      </c>
      <c r="C10" s="33" t="s">
        <v>55</v>
      </c>
      <c r="D10" s="33" t="s">
        <v>73</v>
      </c>
      <c r="E10" s="32" t="s">
        <v>125</v>
      </c>
      <c r="F10" s="30"/>
      <c r="G10" s="35" t="s">
        <v>39</v>
      </c>
      <c r="H10" s="92"/>
      <c r="I10" s="34" t="s">
        <v>43</v>
      </c>
      <c r="J10" s="34" t="s">
        <v>92</v>
      </c>
      <c r="K10" s="34" t="s">
        <v>344</v>
      </c>
      <c r="L10" s="34">
        <v>50</v>
      </c>
      <c r="M10" s="34">
        <v>1</v>
      </c>
      <c r="N10" s="34"/>
      <c r="O10" s="34" t="s">
        <v>50</v>
      </c>
      <c r="P10" s="34" t="s">
        <v>70</v>
      </c>
      <c r="Q10" s="34" t="s">
        <v>77</v>
      </c>
      <c r="R10" s="34" t="s">
        <v>78</v>
      </c>
      <c r="S10" s="53">
        <v>0.3</v>
      </c>
      <c r="T10" s="53" t="s">
        <v>129</v>
      </c>
      <c r="U10" s="34" t="s">
        <v>127</v>
      </c>
      <c r="V10" s="34" t="s">
        <v>51</v>
      </c>
      <c r="W10" s="53">
        <v>0.3</v>
      </c>
      <c r="X10" s="59" t="s">
        <v>37</v>
      </c>
      <c r="Y10" s="59" t="s">
        <v>37</v>
      </c>
      <c r="Z10" s="59" t="s">
        <v>37</v>
      </c>
      <c r="AA10" s="34" t="s">
        <v>127</v>
      </c>
      <c r="AB10" s="34" t="s">
        <v>46</v>
      </c>
      <c r="AC10" s="34"/>
      <c r="AD10" s="34" t="s">
        <v>80</v>
      </c>
      <c r="AE10" s="53">
        <v>0.5</v>
      </c>
      <c r="AF10" s="34" t="s">
        <v>127</v>
      </c>
      <c r="AG10" s="34" t="s">
        <v>52</v>
      </c>
      <c r="AH10" s="34" t="s">
        <v>128</v>
      </c>
      <c r="AI10" s="32" t="s">
        <v>97</v>
      </c>
      <c r="AJ10" s="34" t="s">
        <v>53</v>
      </c>
      <c r="AK10" s="34" t="s">
        <v>54</v>
      </c>
      <c r="AL10" s="36"/>
      <c r="AM10" s="119">
        <v>77.410861564399994</v>
      </c>
      <c r="AN10" s="119">
        <v>117.326529185</v>
      </c>
      <c r="AO10" s="172">
        <v>65.736264909300004</v>
      </c>
      <c r="AP10" s="184">
        <v>101.26104354899999</v>
      </c>
      <c r="AQ10" s="119">
        <v>66.749814051599998</v>
      </c>
      <c r="AR10" s="119">
        <v>99.8872210185</v>
      </c>
      <c r="AS10" s="172">
        <v>65.151434437800006</v>
      </c>
      <c r="AT10" s="184">
        <v>100.034346263</v>
      </c>
      <c r="AU10" s="174"/>
      <c r="AV10" s="187"/>
      <c r="AW10" s="2"/>
      <c r="AX10" s="2"/>
      <c r="AY10" s="174"/>
      <c r="AZ10" s="187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>
        <v>61.208957838300002</v>
      </c>
      <c r="BN10" s="2">
        <v>99.1070658366</v>
      </c>
      <c r="BO10" s="8">
        <v>48</v>
      </c>
      <c r="BP10" s="36"/>
      <c r="BQ10" s="32">
        <v>648</v>
      </c>
      <c r="BR10" s="49" t="s">
        <v>81</v>
      </c>
      <c r="BS10" s="68"/>
      <c r="BT10" s="32"/>
      <c r="BV10" s="73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3"/>
      <c r="CO10" s="73"/>
    </row>
    <row r="11" spans="1:93" ht="13.2" x14ac:dyDescent="0.25">
      <c r="A11" s="30"/>
      <c r="B11" s="32">
        <v>2</v>
      </c>
      <c r="C11" s="33" t="s">
        <v>55</v>
      </c>
      <c r="D11" s="33" t="s">
        <v>73</v>
      </c>
      <c r="E11" s="32" t="s">
        <v>125</v>
      </c>
      <c r="F11" s="30"/>
      <c r="G11" s="35" t="s">
        <v>39</v>
      </c>
      <c r="H11" s="92"/>
      <c r="I11" s="34" t="s">
        <v>43</v>
      </c>
      <c r="J11" s="34" t="s">
        <v>92</v>
      </c>
      <c r="K11" s="34" t="s">
        <v>344</v>
      </c>
      <c r="L11" s="34">
        <v>50</v>
      </c>
      <c r="M11" s="34">
        <v>1</v>
      </c>
      <c r="N11" s="34"/>
      <c r="O11" s="34" t="s">
        <v>50</v>
      </c>
      <c r="P11" s="34" t="s">
        <v>70</v>
      </c>
      <c r="Q11" s="34" t="s">
        <v>77</v>
      </c>
      <c r="R11" s="34" t="s">
        <v>78</v>
      </c>
      <c r="S11" s="53">
        <v>0.3</v>
      </c>
      <c r="T11" s="53" t="s">
        <v>130</v>
      </c>
      <c r="U11" s="34" t="s">
        <v>127</v>
      </c>
      <c r="V11" s="34" t="s">
        <v>51</v>
      </c>
      <c r="W11" s="53">
        <v>0.3</v>
      </c>
      <c r="X11" s="59" t="s">
        <v>37</v>
      </c>
      <c r="Y11" s="59" t="s">
        <v>37</v>
      </c>
      <c r="Z11" s="59" t="s">
        <v>37</v>
      </c>
      <c r="AA11" s="34" t="s">
        <v>127</v>
      </c>
      <c r="AB11" s="34" t="s">
        <v>46</v>
      </c>
      <c r="AC11" s="34"/>
      <c r="AD11" s="34" t="s">
        <v>80</v>
      </c>
      <c r="AE11" s="53">
        <v>0.5</v>
      </c>
      <c r="AF11" s="34" t="s">
        <v>127</v>
      </c>
      <c r="AG11" s="34" t="s">
        <v>52</v>
      </c>
      <c r="AH11" s="34" t="s">
        <v>128</v>
      </c>
      <c r="AI11" s="32" t="s">
        <v>97</v>
      </c>
      <c r="AJ11" s="34" t="s">
        <v>53</v>
      </c>
      <c r="AK11" s="34" t="s">
        <v>54</v>
      </c>
      <c r="AL11" s="36"/>
      <c r="AM11" s="119">
        <v>74.5918993083</v>
      </c>
      <c r="AN11" s="119">
        <v>112.715227763</v>
      </c>
      <c r="AO11" s="172">
        <v>70.311806953300007</v>
      </c>
      <c r="AP11" s="184">
        <v>101.096579234</v>
      </c>
      <c r="AQ11" s="119">
        <v>66.676256271499994</v>
      </c>
      <c r="AR11" s="119">
        <v>100.948420207</v>
      </c>
      <c r="AS11" s="172">
        <v>64.066536123099993</v>
      </c>
      <c r="AT11" s="184">
        <v>100.55789693200001</v>
      </c>
      <c r="AU11" s="174"/>
      <c r="AV11" s="187"/>
      <c r="AW11" s="2"/>
      <c r="AX11" s="2"/>
      <c r="AY11" s="174"/>
      <c r="AZ11" s="187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8"/>
      <c r="BP11" s="36"/>
      <c r="BQ11" s="32">
        <v>696</v>
      </c>
      <c r="BR11" s="49" t="s">
        <v>81</v>
      </c>
      <c r="BS11" s="68"/>
      <c r="BT11" s="32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</row>
    <row r="12" spans="1:93" ht="13.2" x14ac:dyDescent="0.25">
      <c r="A12" s="30"/>
      <c r="B12" s="32">
        <v>3</v>
      </c>
      <c r="C12" s="33" t="s">
        <v>55</v>
      </c>
      <c r="D12" s="33" t="s">
        <v>73</v>
      </c>
      <c r="E12" s="32" t="s">
        <v>125</v>
      </c>
      <c r="F12" s="30"/>
      <c r="G12" s="35" t="s">
        <v>39</v>
      </c>
      <c r="H12" s="92"/>
      <c r="I12" s="34" t="s">
        <v>43</v>
      </c>
      <c r="J12" s="34" t="s">
        <v>92</v>
      </c>
      <c r="K12" s="34" t="s">
        <v>344</v>
      </c>
      <c r="L12" s="34">
        <v>50</v>
      </c>
      <c r="M12" s="34">
        <v>1</v>
      </c>
      <c r="N12" s="34"/>
      <c r="O12" s="34" t="s">
        <v>50</v>
      </c>
      <c r="P12" s="34" t="s">
        <v>70</v>
      </c>
      <c r="Q12" s="34" t="s">
        <v>77</v>
      </c>
      <c r="R12" s="34" t="s">
        <v>78</v>
      </c>
      <c r="S12" s="53">
        <v>0.3</v>
      </c>
      <c r="T12" s="34" t="s">
        <v>126</v>
      </c>
      <c r="U12" s="53" t="s">
        <v>131</v>
      </c>
      <c r="V12" s="34" t="s">
        <v>51</v>
      </c>
      <c r="W12" s="53">
        <v>0.3</v>
      </c>
      <c r="X12" s="59" t="s">
        <v>37</v>
      </c>
      <c r="Y12" s="59" t="s">
        <v>37</v>
      </c>
      <c r="Z12" s="59" t="s">
        <v>37</v>
      </c>
      <c r="AA12" s="53" t="s">
        <v>131</v>
      </c>
      <c r="AB12" s="34" t="s">
        <v>46</v>
      </c>
      <c r="AC12" s="34"/>
      <c r="AD12" s="34" t="s">
        <v>80</v>
      </c>
      <c r="AE12" s="53">
        <v>0.5</v>
      </c>
      <c r="AF12" s="53" t="s">
        <v>131</v>
      </c>
      <c r="AG12" s="34" t="s">
        <v>52</v>
      </c>
      <c r="AH12" s="34" t="s">
        <v>128</v>
      </c>
      <c r="AI12" s="32" t="s">
        <v>97</v>
      </c>
      <c r="AJ12" s="34" t="s">
        <v>53</v>
      </c>
      <c r="AK12" s="34" t="s">
        <v>54</v>
      </c>
      <c r="AL12" s="36"/>
      <c r="AM12" s="119">
        <v>71.874940646400006</v>
      </c>
      <c r="AN12" s="119">
        <v>94.744828542099995</v>
      </c>
      <c r="AO12" s="172">
        <v>66.777255068200006</v>
      </c>
      <c r="AP12" s="184">
        <v>99.358072916699996</v>
      </c>
      <c r="AQ12" s="119">
        <v>75.444882548199999</v>
      </c>
      <c r="AR12" s="119">
        <v>97.920321146600003</v>
      </c>
      <c r="AS12" s="172">
        <v>66.372435421000006</v>
      </c>
      <c r="AT12" s="184">
        <v>98.531222025600002</v>
      </c>
      <c r="AU12" s="174"/>
      <c r="AV12" s="187"/>
      <c r="AW12" s="2"/>
      <c r="AX12" s="2"/>
      <c r="AY12" s="174"/>
      <c r="AZ12" s="187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8"/>
      <c r="BP12" s="36"/>
      <c r="BQ12" s="32">
        <v>576</v>
      </c>
      <c r="BR12" s="49" t="s">
        <v>81</v>
      </c>
      <c r="BS12" s="68"/>
      <c r="BT12" s="32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</row>
    <row r="13" spans="1:93" ht="13.2" x14ac:dyDescent="0.25">
      <c r="A13" s="30"/>
      <c r="B13" s="32">
        <v>4</v>
      </c>
      <c r="C13" s="33" t="s">
        <v>55</v>
      </c>
      <c r="D13" s="33" t="s">
        <v>73</v>
      </c>
      <c r="E13" s="32" t="s">
        <v>125</v>
      </c>
      <c r="F13" s="30"/>
      <c r="G13" s="35" t="s">
        <v>39</v>
      </c>
      <c r="H13" s="92"/>
      <c r="I13" s="34" t="s">
        <v>43</v>
      </c>
      <c r="J13" s="34" t="s">
        <v>92</v>
      </c>
      <c r="K13" s="34" t="s">
        <v>344</v>
      </c>
      <c r="L13" s="34">
        <v>50</v>
      </c>
      <c r="M13" s="34">
        <v>1</v>
      </c>
      <c r="N13" s="34"/>
      <c r="O13" s="34" t="s">
        <v>50</v>
      </c>
      <c r="P13" s="34" t="s">
        <v>70</v>
      </c>
      <c r="Q13" s="34" t="s">
        <v>77</v>
      </c>
      <c r="R13" s="53" t="s">
        <v>132</v>
      </c>
      <c r="S13" s="34">
        <v>0.4</v>
      </c>
      <c r="T13" s="34" t="s">
        <v>126</v>
      </c>
      <c r="U13" s="34" t="s">
        <v>127</v>
      </c>
      <c r="V13" s="34" t="s">
        <v>51</v>
      </c>
      <c r="W13" s="34">
        <v>0.4</v>
      </c>
      <c r="X13" s="59" t="s">
        <v>37</v>
      </c>
      <c r="Y13" s="59" t="s">
        <v>37</v>
      </c>
      <c r="Z13" s="59" t="s">
        <v>37</v>
      </c>
      <c r="AA13" s="34" t="s">
        <v>127</v>
      </c>
      <c r="AB13" s="34" t="s">
        <v>46</v>
      </c>
      <c r="AC13" s="34"/>
      <c r="AD13" s="53" t="s">
        <v>133</v>
      </c>
      <c r="AE13" s="34">
        <v>0.6</v>
      </c>
      <c r="AF13" s="34" t="s">
        <v>127</v>
      </c>
      <c r="AG13" s="34" t="s">
        <v>52</v>
      </c>
      <c r="AH13" s="34" t="s">
        <v>128</v>
      </c>
      <c r="AI13" s="32" t="s">
        <v>97</v>
      </c>
      <c r="AJ13" s="34" t="s">
        <v>53</v>
      </c>
      <c r="AK13" s="34" t="s">
        <v>54</v>
      </c>
      <c r="AL13" s="36"/>
      <c r="AM13" s="119">
        <v>71.321321660799995</v>
      </c>
      <c r="AN13" s="119">
        <v>112.770666758</v>
      </c>
      <c r="AO13" s="172">
        <v>76.765843936899998</v>
      </c>
      <c r="AP13" s="184">
        <v>90.959898630799998</v>
      </c>
      <c r="AQ13" s="2"/>
      <c r="AR13" s="2"/>
      <c r="AS13" s="174"/>
      <c r="AT13" s="187"/>
      <c r="AU13" s="174"/>
      <c r="AV13" s="187"/>
      <c r="AW13" s="2"/>
      <c r="AX13" s="2"/>
      <c r="AY13" s="174"/>
      <c r="AZ13" s="187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8"/>
      <c r="BP13" s="36"/>
      <c r="BQ13" s="32">
        <v>1032</v>
      </c>
      <c r="BR13" s="49" t="s">
        <v>81</v>
      </c>
      <c r="BS13" s="68"/>
      <c r="BT13" s="32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</row>
    <row r="14" spans="1:93" ht="10.199999999999999" x14ac:dyDescent="0.2">
      <c r="A14" s="30"/>
      <c r="B14" s="32">
        <v>5</v>
      </c>
      <c r="C14" s="33" t="s">
        <v>55</v>
      </c>
      <c r="D14" s="33" t="s">
        <v>91</v>
      </c>
      <c r="E14" s="32" t="s">
        <v>125</v>
      </c>
      <c r="F14" s="30"/>
      <c r="G14" s="35" t="s">
        <v>39</v>
      </c>
      <c r="H14" s="93"/>
      <c r="I14" s="34" t="s">
        <v>43</v>
      </c>
      <c r="J14" s="34" t="s">
        <v>92</v>
      </c>
      <c r="K14" s="34" t="s">
        <v>344</v>
      </c>
      <c r="L14" s="34">
        <v>50</v>
      </c>
      <c r="M14" s="34">
        <v>1</v>
      </c>
      <c r="N14" s="34"/>
      <c r="O14" s="34" t="s">
        <v>50</v>
      </c>
      <c r="P14" s="34" t="s">
        <v>70</v>
      </c>
      <c r="Q14" s="34" t="s">
        <v>77</v>
      </c>
      <c r="R14" s="34" t="s">
        <v>78</v>
      </c>
      <c r="S14" s="34">
        <v>0.4</v>
      </c>
      <c r="T14" s="34" t="s">
        <v>126</v>
      </c>
      <c r="U14" s="34" t="s">
        <v>127</v>
      </c>
      <c r="V14" s="34" t="s">
        <v>51</v>
      </c>
      <c r="W14" s="34">
        <v>0.4</v>
      </c>
      <c r="X14" s="59" t="s">
        <v>37</v>
      </c>
      <c r="Y14" s="59" t="s">
        <v>37</v>
      </c>
      <c r="Z14" s="59" t="s">
        <v>37</v>
      </c>
      <c r="AA14" s="34" t="s">
        <v>127</v>
      </c>
      <c r="AB14" s="34" t="s">
        <v>46</v>
      </c>
      <c r="AC14" s="34"/>
      <c r="AD14" s="34" t="s">
        <v>80</v>
      </c>
      <c r="AE14" s="34">
        <v>0.6</v>
      </c>
      <c r="AF14" s="34" t="s">
        <v>127</v>
      </c>
      <c r="AG14" s="34" t="s">
        <v>52</v>
      </c>
      <c r="AH14" s="53" t="s">
        <v>134</v>
      </c>
      <c r="AI14" s="32" t="s">
        <v>97</v>
      </c>
      <c r="AJ14" s="34" t="s">
        <v>53</v>
      </c>
      <c r="AK14" s="34" t="s">
        <v>54</v>
      </c>
      <c r="AL14" s="36"/>
      <c r="AM14" s="119">
        <v>1816406.49973</v>
      </c>
      <c r="AN14" s="119">
        <v>2789374448980</v>
      </c>
      <c r="AO14" s="172">
        <v>558260.08048500004</v>
      </c>
      <c r="AP14" s="184">
        <v>68136745642.699997</v>
      </c>
      <c r="AQ14" s="119">
        <v>412669.93003300001</v>
      </c>
      <c r="AR14" s="119">
        <v>21599030762.700001</v>
      </c>
      <c r="AS14" s="172">
        <v>279418.22042199998</v>
      </c>
      <c r="AT14" s="184">
        <v>119.692110062</v>
      </c>
      <c r="AU14" s="172">
        <v>296746.723291</v>
      </c>
      <c r="AV14" s="184">
        <v>94.387818654399993</v>
      </c>
      <c r="AW14" s="2"/>
      <c r="AX14" s="2"/>
      <c r="AY14" s="174"/>
      <c r="AZ14" s="187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8"/>
      <c r="BP14" s="36"/>
      <c r="BQ14" s="32"/>
      <c r="BR14" s="49"/>
      <c r="BS14" s="68"/>
      <c r="BT14" s="32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</row>
    <row r="15" spans="1:93" ht="10.199999999999999" x14ac:dyDescent="0.2">
      <c r="A15" s="30"/>
      <c r="B15" s="32">
        <v>6</v>
      </c>
      <c r="C15" s="33" t="s">
        <v>55</v>
      </c>
      <c r="D15" s="33" t="s">
        <v>91</v>
      </c>
      <c r="E15" s="32" t="s">
        <v>125</v>
      </c>
      <c r="F15" s="30"/>
      <c r="G15" s="35" t="s">
        <v>39</v>
      </c>
      <c r="H15" s="93"/>
      <c r="I15" s="34" t="s">
        <v>43</v>
      </c>
      <c r="J15" s="34" t="s">
        <v>92</v>
      </c>
      <c r="K15" s="34" t="s">
        <v>344</v>
      </c>
      <c r="L15" s="34">
        <v>50</v>
      </c>
      <c r="M15" s="34">
        <v>1</v>
      </c>
      <c r="N15" s="34"/>
      <c r="O15" s="34" t="s">
        <v>50</v>
      </c>
      <c r="P15" s="34" t="s">
        <v>70</v>
      </c>
      <c r="Q15" s="34" t="s">
        <v>77</v>
      </c>
      <c r="R15" s="34" t="s">
        <v>78</v>
      </c>
      <c r="S15" s="34">
        <v>0.4</v>
      </c>
      <c r="T15" s="34" t="s">
        <v>126</v>
      </c>
      <c r="U15" s="34" t="s">
        <v>127</v>
      </c>
      <c r="V15" s="34" t="s">
        <v>51</v>
      </c>
      <c r="W15" s="34">
        <v>0.4</v>
      </c>
      <c r="X15" s="59" t="s">
        <v>37</v>
      </c>
      <c r="Y15" s="59" t="s">
        <v>37</v>
      </c>
      <c r="Z15" s="59" t="s">
        <v>37</v>
      </c>
      <c r="AA15" s="34" t="s">
        <v>127</v>
      </c>
      <c r="AB15" s="34" t="s">
        <v>46</v>
      </c>
      <c r="AC15" s="34"/>
      <c r="AD15" s="34" t="s">
        <v>80</v>
      </c>
      <c r="AE15" s="34">
        <v>0.6</v>
      </c>
      <c r="AF15" s="34" t="s">
        <v>127</v>
      </c>
      <c r="AG15" s="34" t="s">
        <v>52</v>
      </c>
      <c r="AH15" s="53" t="s">
        <v>135</v>
      </c>
      <c r="AI15" s="32" t="s">
        <v>97</v>
      </c>
      <c r="AJ15" s="34" t="s">
        <v>53</v>
      </c>
      <c r="AK15" s="34" t="s">
        <v>54</v>
      </c>
      <c r="AL15" s="36"/>
      <c r="AM15" s="119">
        <v>398.15202308400001</v>
      </c>
      <c r="AN15" s="119">
        <v>14003.9882812</v>
      </c>
      <c r="AO15" s="172">
        <v>252.13271100599999</v>
      </c>
      <c r="AP15" s="184">
        <v>45190092</v>
      </c>
      <c r="AQ15" s="119">
        <v>274.63833662399998</v>
      </c>
      <c r="AR15" s="119">
        <v>291.29182815600001</v>
      </c>
      <c r="AS15" s="172">
        <v>234.39568030999999</v>
      </c>
      <c r="AT15" s="184">
        <v>100.40067291299999</v>
      </c>
      <c r="AU15" s="172">
        <v>166.78094378</v>
      </c>
      <c r="AV15" s="184">
        <v>100.72641627</v>
      </c>
      <c r="AW15" s="2"/>
      <c r="AX15" s="2"/>
      <c r="AY15" s="174"/>
      <c r="AZ15" s="187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8"/>
      <c r="BP15" s="36"/>
      <c r="BQ15" s="32"/>
      <c r="BR15" s="49"/>
      <c r="BT15" s="32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</row>
    <row r="16" spans="1:93" ht="10.199999999999999" x14ac:dyDescent="0.2">
      <c r="A16" s="30"/>
      <c r="B16" s="32">
        <v>7</v>
      </c>
      <c r="C16" s="33" t="s">
        <v>55</v>
      </c>
      <c r="D16" s="33" t="s">
        <v>91</v>
      </c>
      <c r="E16" s="32" t="s">
        <v>125</v>
      </c>
      <c r="F16" s="30"/>
      <c r="G16" s="35" t="s">
        <v>39</v>
      </c>
      <c r="H16" s="93"/>
      <c r="I16" s="34" t="s">
        <v>43</v>
      </c>
      <c r="J16" s="34" t="s">
        <v>92</v>
      </c>
      <c r="K16" s="34" t="s">
        <v>344</v>
      </c>
      <c r="L16" s="34">
        <v>50</v>
      </c>
      <c r="M16" s="34">
        <v>1</v>
      </c>
      <c r="N16" s="34"/>
      <c r="O16" s="34" t="s">
        <v>50</v>
      </c>
      <c r="P16" s="34" t="s">
        <v>70</v>
      </c>
      <c r="Q16" s="34" t="s">
        <v>77</v>
      </c>
      <c r="R16" s="34" t="s">
        <v>78</v>
      </c>
      <c r="S16" s="34">
        <v>0.4</v>
      </c>
      <c r="T16" s="34" t="s">
        <v>126</v>
      </c>
      <c r="U16" s="53" t="s">
        <v>136</v>
      </c>
      <c r="V16" s="34" t="s">
        <v>51</v>
      </c>
      <c r="W16" s="34">
        <v>0.4</v>
      </c>
      <c r="X16" s="59" t="s">
        <v>37</v>
      </c>
      <c r="Y16" s="59" t="s">
        <v>37</v>
      </c>
      <c r="Z16" s="59" t="s">
        <v>37</v>
      </c>
      <c r="AA16" s="53" t="s">
        <v>136</v>
      </c>
      <c r="AB16" s="34" t="s">
        <v>46</v>
      </c>
      <c r="AC16" s="34"/>
      <c r="AD16" s="34" t="s">
        <v>80</v>
      </c>
      <c r="AE16" s="34">
        <v>0.6</v>
      </c>
      <c r="AF16" s="53" t="s">
        <v>136</v>
      </c>
      <c r="AG16" s="34" t="s">
        <v>52</v>
      </c>
      <c r="AH16" s="34" t="s">
        <v>128</v>
      </c>
      <c r="AI16" s="32" t="s">
        <v>97</v>
      </c>
      <c r="AJ16" s="34" t="s">
        <v>53</v>
      </c>
      <c r="AK16" s="34" t="s">
        <v>54</v>
      </c>
      <c r="AL16" s="36"/>
      <c r="AM16" s="119">
        <v>80.292800722699994</v>
      </c>
      <c r="AN16" s="119">
        <v>123.291192373</v>
      </c>
      <c r="AO16" s="172">
        <v>74.873411460400007</v>
      </c>
      <c r="AP16" s="184">
        <v>89.345148722299996</v>
      </c>
      <c r="AQ16" s="119">
        <v>84.151938077200001</v>
      </c>
      <c r="AR16" s="119">
        <v>380.73257573400002</v>
      </c>
      <c r="AS16" s="172">
        <v>71.179692450299996</v>
      </c>
      <c r="AT16" s="184">
        <v>99.105731964100002</v>
      </c>
      <c r="AU16" s="172">
        <v>65.695079900300001</v>
      </c>
      <c r="AV16" s="184">
        <v>99.467192331899994</v>
      </c>
      <c r="AW16" s="2"/>
      <c r="AX16" s="2"/>
      <c r="AY16" s="174"/>
      <c r="AZ16" s="187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8"/>
      <c r="BP16" s="36"/>
      <c r="BQ16" s="32"/>
      <c r="BR16" s="49"/>
      <c r="BS16" s="68"/>
      <c r="BT16" s="32"/>
      <c r="BV16" s="73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3"/>
      <c r="CO16" s="73"/>
    </row>
    <row r="17" spans="1:94" ht="10.199999999999999" x14ac:dyDescent="0.2">
      <c r="A17" s="30"/>
      <c r="B17" s="32">
        <v>8</v>
      </c>
      <c r="C17" s="33" t="s">
        <v>55</v>
      </c>
      <c r="D17" s="33" t="s">
        <v>91</v>
      </c>
      <c r="E17" s="32" t="s">
        <v>125</v>
      </c>
      <c r="F17" s="30"/>
      <c r="G17" s="35" t="s">
        <v>39</v>
      </c>
      <c r="H17" s="93"/>
      <c r="I17" s="34" t="s">
        <v>43</v>
      </c>
      <c r="J17" s="34" t="s">
        <v>92</v>
      </c>
      <c r="K17" s="34" t="s">
        <v>344</v>
      </c>
      <c r="L17" s="34">
        <v>50</v>
      </c>
      <c r="M17" s="34">
        <v>1</v>
      </c>
      <c r="N17" s="34"/>
      <c r="O17" s="34" t="s">
        <v>50</v>
      </c>
      <c r="P17" s="34" t="s">
        <v>70</v>
      </c>
      <c r="Q17" s="34" t="s">
        <v>77</v>
      </c>
      <c r="R17" s="34" t="s">
        <v>78</v>
      </c>
      <c r="S17" s="34">
        <v>0.4</v>
      </c>
      <c r="T17" s="34" t="s">
        <v>126</v>
      </c>
      <c r="U17" s="53" t="s">
        <v>137</v>
      </c>
      <c r="V17" s="34" t="s">
        <v>51</v>
      </c>
      <c r="W17" s="34">
        <v>0.4</v>
      </c>
      <c r="X17" s="59" t="s">
        <v>37</v>
      </c>
      <c r="Y17" s="59" t="s">
        <v>37</v>
      </c>
      <c r="Z17" s="59" t="s">
        <v>37</v>
      </c>
      <c r="AA17" s="53" t="s">
        <v>137</v>
      </c>
      <c r="AB17" s="34" t="s">
        <v>46</v>
      </c>
      <c r="AC17" s="34"/>
      <c r="AD17" s="34" t="s">
        <v>80</v>
      </c>
      <c r="AE17" s="34">
        <v>0.6</v>
      </c>
      <c r="AF17" s="53" t="s">
        <v>137</v>
      </c>
      <c r="AG17" s="34" t="s">
        <v>52</v>
      </c>
      <c r="AH17" s="34" t="s">
        <v>128</v>
      </c>
      <c r="AI17" s="32" t="s">
        <v>97</v>
      </c>
      <c r="AJ17" s="34" t="s">
        <v>53</v>
      </c>
      <c r="AK17" s="34" t="s">
        <v>54</v>
      </c>
      <c r="AL17" s="36"/>
      <c r="AM17" s="119">
        <v>60.861736135000001</v>
      </c>
      <c r="AN17" s="119">
        <v>82.641625722200004</v>
      </c>
      <c r="AO17" s="172">
        <v>69.618881854099996</v>
      </c>
      <c r="AP17" s="184">
        <v>101.3422966</v>
      </c>
      <c r="AQ17" s="119">
        <v>55.674238363900002</v>
      </c>
      <c r="AR17" s="119">
        <v>95.823652903199999</v>
      </c>
      <c r="AS17" s="172">
        <v>67.429347525899999</v>
      </c>
      <c r="AT17" s="184">
        <v>95.975708007799994</v>
      </c>
      <c r="AU17" s="172">
        <v>75.061912064500007</v>
      </c>
      <c r="AV17" s="184">
        <v>97.241661071799996</v>
      </c>
      <c r="AW17" s="2"/>
      <c r="AX17" s="2"/>
      <c r="AY17" s="174"/>
      <c r="AZ17" s="187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8"/>
      <c r="BP17" s="36"/>
      <c r="BQ17" s="32"/>
      <c r="BR17" s="49"/>
      <c r="BS17" s="68"/>
      <c r="BT17" s="32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</row>
    <row r="18" spans="1:94" ht="10.199999999999999" x14ac:dyDescent="0.2">
      <c r="A18" s="30"/>
      <c r="B18" s="32">
        <v>9</v>
      </c>
      <c r="C18" s="33" t="s">
        <v>55</v>
      </c>
      <c r="D18" s="33" t="s">
        <v>138</v>
      </c>
      <c r="E18" s="32" t="s">
        <v>125</v>
      </c>
      <c r="F18" s="30"/>
      <c r="G18" s="35" t="s">
        <v>39</v>
      </c>
      <c r="H18" s="93"/>
      <c r="I18" s="34" t="s">
        <v>43</v>
      </c>
      <c r="J18" s="34" t="s">
        <v>92</v>
      </c>
      <c r="K18" s="34" t="s">
        <v>344</v>
      </c>
      <c r="L18" s="34">
        <v>50</v>
      </c>
      <c r="M18" s="34">
        <v>1</v>
      </c>
      <c r="N18" s="34"/>
      <c r="O18" s="34" t="s">
        <v>50</v>
      </c>
      <c r="P18" s="34" t="s">
        <v>70</v>
      </c>
      <c r="Q18" s="34" t="s">
        <v>77</v>
      </c>
      <c r="R18" s="34" t="s">
        <v>78</v>
      </c>
      <c r="S18" s="34">
        <v>0.4</v>
      </c>
      <c r="T18" s="34" t="s">
        <v>126</v>
      </c>
      <c r="U18" s="53" t="s">
        <v>139</v>
      </c>
      <c r="V18" s="34" t="s">
        <v>51</v>
      </c>
      <c r="W18" s="34">
        <v>0.4</v>
      </c>
      <c r="X18" s="59" t="s">
        <v>37</v>
      </c>
      <c r="Y18" s="59" t="s">
        <v>37</v>
      </c>
      <c r="Z18" s="59" t="s">
        <v>37</v>
      </c>
      <c r="AA18" s="53" t="s">
        <v>139</v>
      </c>
      <c r="AB18" s="34" t="s">
        <v>46</v>
      </c>
      <c r="AC18" s="34"/>
      <c r="AD18" s="34" t="s">
        <v>80</v>
      </c>
      <c r="AE18" s="34">
        <v>0.6</v>
      </c>
      <c r="AF18" s="53" t="s">
        <v>139</v>
      </c>
      <c r="AG18" s="34" t="s">
        <v>52</v>
      </c>
      <c r="AH18" s="34" t="s">
        <v>128</v>
      </c>
      <c r="AI18" s="32" t="s">
        <v>113</v>
      </c>
      <c r="AJ18" s="34" t="s">
        <v>53</v>
      </c>
      <c r="AK18" s="34" t="s">
        <v>54</v>
      </c>
      <c r="AL18" s="36"/>
      <c r="AM18" s="119">
        <v>82.897412300100001</v>
      </c>
      <c r="AN18" s="119">
        <v>93.8225131035</v>
      </c>
      <c r="AO18" s="172">
        <v>86.500649221000003</v>
      </c>
      <c r="AP18" s="184">
        <v>96.272538662000002</v>
      </c>
      <c r="AQ18" s="119">
        <v>86.105172778599993</v>
      </c>
      <c r="AR18" s="119">
        <v>856.18981933600003</v>
      </c>
      <c r="AS18" s="172">
        <v>73.936163858499995</v>
      </c>
      <c r="AT18" s="184">
        <v>92.654589653000002</v>
      </c>
      <c r="AU18" s="172">
        <v>81.231704580100001</v>
      </c>
      <c r="AV18" s="184">
        <v>94.537478208500005</v>
      </c>
      <c r="AW18" s="2"/>
      <c r="AX18" s="2"/>
      <c r="AY18" s="174"/>
      <c r="AZ18" s="187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8"/>
      <c r="BP18" s="36"/>
      <c r="BQ18" s="32"/>
      <c r="BR18" s="49"/>
      <c r="BS18" s="68" t="s">
        <v>150</v>
      </c>
      <c r="BT18" s="32"/>
      <c r="BV18" s="73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3"/>
      <c r="CO18" s="73"/>
    </row>
    <row r="19" spans="1:94" ht="10.199999999999999" x14ac:dyDescent="0.2">
      <c r="A19" s="30"/>
      <c r="B19" s="32">
        <v>10</v>
      </c>
      <c r="C19" s="33" t="s">
        <v>55</v>
      </c>
      <c r="D19" s="33" t="s">
        <v>138</v>
      </c>
      <c r="E19" s="32" t="s">
        <v>125</v>
      </c>
      <c r="F19" s="30"/>
      <c r="G19" s="35" t="s">
        <v>39</v>
      </c>
      <c r="H19" s="93"/>
      <c r="I19" s="34" t="s">
        <v>43</v>
      </c>
      <c r="J19" s="34" t="s">
        <v>92</v>
      </c>
      <c r="K19" s="34" t="s">
        <v>344</v>
      </c>
      <c r="L19" s="34">
        <v>50</v>
      </c>
      <c r="M19" s="34">
        <v>1</v>
      </c>
      <c r="N19" s="34"/>
      <c r="O19" s="34" t="s">
        <v>50</v>
      </c>
      <c r="P19" s="34" t="s">
        <v>70</v>
      </c>
      <c r="Q19" s="34" t="s">
        <v>77</v>
      </c>
      <c r="R19" s="34" t="s">
        <v>78</v>
      </c>
      <c r="S19" s="34">
        <v>0.4</v>
      </c>
      <c r="T19" s="34" t="s">
        <v>126</v>
      </c>
      <c r="U19" s="34" t="s">
        <v>127</v>
      </c>
      <c r="V19" s="34" t="s">
        <v>51</v>
      </c>
      <c r="W19" s="34">
        <v>0.4</v>
      </c>
      <c r="X19" s="59" t="s">
        <v>37</v>
      </c>
      <c r="Y19" s="59" t="s">
        <v>37</v>
      </c>
      <c r="Z19" s="59" t="s">
        <v>37</v>
      </c>
      <c r="AA19" s="34" t="s">
        <v>127</v>
      </c>
      <c r="AB19" s="34" t="s">
        <v>46</v>
      </c>
      <c r="AC19" s="34"/>
      <c r="AD19" s="34" t="s">
        <v>80</v>
      </c>
      <c r="AE19" s="34">
        <v>0.6</v>
      </c>
      <c r="AF19" s="34" t="s">
        <v>127</v>
      </c>
      <c r="AG19" s="34" t="s">
        <v>52</v>
      </c>
      <c r="AH19" s="34" t="s">
        <v>128</v>
      </c>
      <c r="AI19" s="32" t="s">
        <v>113</v>
      </c>
      <c r="AJ19" s="34" t="s">
        <v>53</v>
      </c>
      <c r="AK19" s="34" t="s">
        <v>54</v>
      </c>
      <c r="AL19" s="36"/>
      <c r="AM19" s="119">
        <v>83.255195892200007</v>
      </c>
      <c r="AN19" s="119">
        <v>98.401081085200005</v>
      </c>
      <c r="AO19" s="172">
        <v>75.224180183599998</v>
      </c>
      <c r="AP19" s="184">
        <v>92.240550518000006</v>
      </c>
      <c r="AQ19" s="119">
        <v>77.545388171200003</v>
      </c>
      <c r="AR19" s="119">
        <v>78.657740593</v>
      </c>
      <c r="AS19" s="172">
        <v>64.924603499699998</v>
      </c>
      <c r="AT19" s="184">
        <v>89.899472236600005</v>
      </c>
      <c r="AU19" s="172">
        <v>62.601991800199997</v>
      </c>
      <c r="AV19" s="184">
        <v>94.574064254800007</v>
      </c>
      <c r="AW19" s="2"/>
      <c r="AX19" s="2"/>
      <c r="AY19" s="174"/>
      <c r="AZ19" s="187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8"/>
      <c r="BP19" s="36"/>
      <c r="BQ19" s="32"/>
      <c r="BR19" s="49"/>
      <c r="BS19" s="68" t="s">
        <v>150</v>
      </c>
      <c r="BT19" s="32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</row>
    <row r="20" spans="1:94" ht="10.199999999999999" x14ac:dyDescent="0.2">
      <c r="A20" s="30"/>
      <c r="B20" s="32">
        <v>11</v>
      </c>
      <c r="C20" s="33" t="s">
        <v>55</v>
      </c>
      <c r="D20" s="33" t="s">
        <v>138</v>
      </c>
      <c r="E20" s="32" t="s">
        <v>125</v>
      </c>
      <c r="F20" s="30"/>
      <c r="G20" s="35" t="s">
        <v>39</v>
      </c>
      <c r="H20" s="93"/>
      <c r="I20" s="34" t="s">
        <v>43</v>
      </c>
      <c r="J20" s="34" t="s">
        <v>92</v>
      </c>
      <c r="K20" s="34" t="s">
        <v>344</v>
      </c>
      <c r="L20" s="34">
        <v>50</v>
      </c>
      <c r="M20" s="34">
        <v>1</v>
      </c>
      <c r="N20" s="34"/>
      <c r="O20" s="34" t="s">
        <v>50</v>
      </c>
      <c r="P20" s="34" t="s">
        <v>70</v>
      </c>
      <c r="Q20" s="34" t="s">
        <v>77</v>
      </c>
      <c r="R20" s="34" t="s">
        <v>78</v>
      </c>
      <c r="S20" s="53">
        <v>0.3</v>
      </c>
      <c r="T20" s="34" t="s">
        <v>126</v>
      </c>
      <c r="U20" s="34" t="s">
        <v>127</v>
      </c>
      <c r="V20" s="34" t="s">
        <v>51</v>
      </c>
      <c r="W20" s="53">
        <v>0.2</v>
      </c>
      <c r="X20" s="59" t="s">
        <v>37</v>
      </c>
      <c r="Y20" s="59" t="s">
        <v>37</v>
      </c>
      <c r="Z20" s="59" t="s">
        <v>37</v>
      </c>
      <c r="AA20" s="34" t="s">
        <v>127</v>
      </c>
      <c r="AB20" s="34" t="s">
        <v>46</v>
      </c>
      <c r="AC20" s="34"/>
      <c r="AD20" s="34" t="s">
        <v>80</v>
      </c>
      <c r="AE20" s="34">
        <v>0.6</v>
      </c>
      <c r="AF20" s="34" t="s">
        <v>127</v>
      </c>
      <c r="AG20" s="34" t="s">
        <v>52</v>
      </c>
      <c r="AH20" s="34" t="s">
        <v>128</v>
      </c>
      <c r="AI20" s="32" t="s">
        <v>113</v>
      </c>
      <c r="AJ20" s="34" t="s">
        <v>53</v>
      </c>
      <c r="AK20" s="34" t="s">
        <v>54</v>
      </c>
      <c r="AL20" s="36"/>
      <c r="AM20" s="119">
        <v>75.678813479200002</v>
      </c>
      <c r="AN20" s="119">
        <v>92.401908874499995</v>
      </c>
      <c r="AO20" s="172">
        <v>80.326537833100005</v>
      </c>
      <c r="AP20" s="184">
        <v>87.099634170499996</v>
      </c>
      <c r="AQ20" s="119">
        <v>71.076268626000001</v>
      </c>
      <c r="AR20" s="119">
        <v>205.51028251599999</v>
      </c>
      <c r="AS20" s="172">
        <v>65.582834203999994</v>
      </c>
      <c r="AT20" s="184">
        <v>95.637659072899993</v>
      </c>
      <c r="AU20" s="174">
        <v>71.164164300400003</v>
      </c>
      <c r="AV20" s="184">
        <v>95.078831195800007</v>
      </c>
      <c r="AW20" s="2"/>
      <c r="AX20" s="2"/>
      <c r="AY20" s="174"/>
      <c r="AZ20" s="187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8"/>
      <c r="BP20" s="36"/>
      <c r="BQ20" s="32"/>
      <c r="BR20" s="49"/>
      <c r="BS20" s="68" t="s">
        <v>150</v>
      </c>
      <c r="BT20" s="32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</row>
    <row r="21" spans="1:94" ht="4.95" customHeight="1" x14ac:dyDescent="0.2">
      <c r="A21" s="30"/>
      <c r="B21" s="36"/>
      <c r="C21" s="38"/>
      <c r="D21" s="38"/>
      <c r="E21" s="36"/>
      <c r="F21" s="30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9"/>
      <c r="AN21" s="39"/>
      <c r="AO21" s="173"/>
      <c r="AP21" s="185"/>
      <c r="AQ21" s="39"/>
      <c r="AR21" s="39"/>
      <c r="AS21" s="173"/>
      <c r="AT21" s="185"/>
      <c r="AU21" s="173"/>
      <c r="AV21" s="185"/>
      <c r="AW21" s="39"/>
      <c r="AX21" s="39"/>
      <c r="AY21" s="173"/>
      <c r="AZ21" s="185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</row>
    <row r="22" spans="1:94" s="44" customFormat="1" ht="10.199999999999999" x14ac:dyDescent="0.2">
      <c r="A22" s="30"/>
      <c r="B22" s="30" t="s">
        <v>41</v>
      </c>
      <c r="C22" s="41"/>
      <c r="D22" s="41"/>
      <c r="E22" s="30" t="s">
        <v>140</v>
      </c>
      <c r="F22" s="30"/>
      <c r="G22" s="30"/>
      <c r="H22" s="30"/>
      <c r="I22" s="30" t="s">
        <v>117</v>
      </c>
      <c r="J22" s="30" t="s">
        <v>92</v>
      </c>
      <c r="K22" s="30" t="s">
        <v>344</v>
      </c>
      <c r="L22" s="30">
        <v>50</v>
      </c>
      <c r="M22" s="30">
        <v>1</v>
      </c>
      <c r="N22" s="30"/>
      <c r="O22" s="30" t="s">
        <v>50</v>
      </c>
      <c r="P22" s="30" t="s">
        <v>70</v>
      </c>
      <c r="Q22" s="30" t="s">
        <v>77</v>
      </c>
      <c r="R22" s="30" t="s">
        <v>78</v>
      </c>
      <c r="S22" s="30">
        <v>0.4</v>
      </c>
      <c r="T22" s="30" t="s">
        <v>126</v>
      </c>
      <c r="U22" s="30" t="s">
        <v>127</v>
      </c>
      <c r="V22" s="30" t="s">
        <v>51</v>
      </c>
      <c r="W22" s="30">
        <v>0.4</v>
      </c>
      <c r="X22" s="77" t="s">
        <v>37</v>
      </c>
      <c r="Y22" s="77" t="s">
        <v>37</v>
      </c>
      <c r="Z22" s="77" t="s">
        <v>37</v>
      </c>
      <c r="AA22" s="30" t="s">
        <v>127</v>
      </c>
      <c r="AB22" s="30" t="s">
        <v>46</v>
      </c>
      <c r="AC22" s="30"/>
      <c r="AD22" s="30" t="s">
        <v>80</v>
      </c>
      <c r="AE22" s="30">
        <v>0.6</v>
      </c>
      <c r="AF22" s="30" t="s">
        <v>127</v>
      </c>
      <c r="AG22" s="30" t="s">
        <v>52</v>
      </c>
      <c r="AH22" s="30" t="s">
        <v>128</v>
      </c>
      <c r="AI22" s="30" t="s">
        <v>97</v>
      </c>
      <c r="AJ22" s="30" t="s">
        <v>53</v>
      </c>
      <c r="AK22" s="30" t="s">
        <v>54</v>
      </c>
      <c r="AL22" s="30"/>
      <c r="AM22" s="42"/>
      <c r="AN22" s="42"/>
      <c r="AO22" s="171"/>
      <c r="AP22" s="183"/>
      <c r="AQ22" s="42"/>
      <c r="AR22" s="42"/>
      <c r="AS22" s="171"/>
      <c r="AT22" s="183"/>
      <c r="AU22" s="171"/>
      <c r="AV22" s="183"/>
      <c r="AW22" s="42"/>
      <c r="AX22" s="42"/>
      <c r="AY22" s="171"/>
      <c r="AZ22" s="183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30"/>
      <c r="BQ22" s="30"/>
      <c r="BR22" s="41"/>
      <c r="BS22" s="70"/>
      <c r="BT22" s="30"/>
    </row>
    <row r="23" spans="1:94" ht="10.199999999999999" x14ac:dyDescent="0.2">
      <c r="A23" s="30"/>
      <c r="B23" s="32">
        <v>0</v>
      </c>
      <c r="C23" s="33" t="s">
        <v>55</v>
      </c>
      <c r="D23" s="33" t="s">
        <v>37</v>
      </c>
      <c r="E23" s="32" t="s">
        <v>140</v>
      </c>
      <c r="F23" s="30"/>
      <c r="G23" s="48" t="s">
        <v>118</v>
      </c>
      <c r="H23" s="93"/>
      <c r="I23" s="34" t="s">
        <v>117</v>
      </c>
      <c r="J23" s="34" t="s">
        <v>92</v>
      </c>
      <c r="K23" s="34" t="s">
        <v>344</v>
      </c>
      <c r="L23" s="34">
        <v>50</v>
      </c>
      <c r="M23" s="34">
        <v>1</v>
      </c>
      <c r="N23" s="34"/>
      <c r="O23" s="34" t="s">
        <v>50</v>
      </c>
      <c r="P23" s="34" t="s">
        <v>70</v>
      </c>
      <c r="Q23" s="34" t="s">
        <v>77</v>
      </c>
      <c r="R23" s="34" t="s">
        <v>78</v>
      </c>
      <c r="S23" s="34">
        <v>0.4</v>
      </c>
      <c r="T23" s="34" t="s">
        <v>126</v>
      </c>
      <c r="U23" s="34" t="s">
        <v>127</v>
      </c>
      <c r="V23" s="34" t="s">
        <v>51</v>
      </c>
      <c r="W23" s="34">
        <v>0.4</v>
      </c>
      <c r="X23" s="59" t="s">
        <v>37</v>
      </c>
      <c r="Y23" s="59" t="s">
        <v>37</v>
      </c>
      <c r="Z23" s="59" t="s">
        <v>37</v>
      </c>
      <c r="AA23" s="34" t="s">
        <v>127</v>
      </c>
      <c r="AB23" s="34" t="s">
        <v>46</v>
      </c>
      <c r="AC23" s="34"/>
      <c r="AD23" s="34" t="s">
        <v>80</v>
      </c>
      <c r="AE23" s="34">
        <v>0.6</v>
      </c>
      <c r="AF23" s="34" t="s">
        <v>127</v>
      </c>
      <c r="AG23" s="34" t="s">
        <v>52</v>
      </c>
      <c r="AH23" s="34" t="s">
        <v>128</v>
      </c>
      <c r="AI23" s="32" t="s">
        <v>97</v>
      </c>
      <c r="AJ23" s="34" t="s">
        <v>53</v>
      </c>
      <c r="AK23" s="34" t="s">
        <v>54</v>
      </c>
      <c r="AL23" s="36"/>
      <c r="AM23" s="2"/>
      <c r="AO23" s="174"/>
      <c r="AQ23" s="2"/>
      <c r="AR23" s="2"/>
      <c r="AS23" s="174"/>
      <c r="AT23" s="187"/>
      <c r="AU23" s="174"/>
      <c r="AV23" s="187"/>
      <c r="AW23" s="2"/>
      <c r="AX23" s="2"/>
      <c r="AY23" s="174"/>
      <c r="AZ23" s="187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"/>
      <c r="BP23" s="36"/>
      <c r="BQ23" s="32"/>
      <c r="BR23" s="49"/>
      <c r="BS23" s="68"/>
      <c r="BT23" s="32"/>
    </row>
    <row r="24" spans="1:94" ht="10.199999999999999" x14ac:dyDescent="0.2">
      <c r="A24" s="30"/>
      <c r="B24" s="32">
        <v>1</v>
      </c>
      <c r="C24" s="33" t="s">
        <v>55</v>
      </c>
      <c r="D24" s="33" t="s">
        <v>37</v>
      </c>
      <c r="E24" s="32" t="s">
        <v>140</v>
      </c>
      <c r="F24" s="30"/>
      <c r="G24" s="48" t="s">
        <v>118</v>
      </c>
      <c r="H24" s="93"/>
      <c r="I24" s="34" t="s">
        <v>117</v>
      </c>
      <c r="J24" s="34" t="s">
        <v>92</v>
      </c>
      <c r="K24" s="34" t="s">
        <v>344</v>
      </c>
      <c r="L24" s="34">
        <v>50</v>
      </c>
      <c r="M24" s="34">
        <v>1</v>
      </c>
      <c r="N24" s="34"/>
      <c r="O24" s="34" t="s">
        <v>50</v>
      </c>
      <c r="P24" s="34" t="s">
        <v>70</v>
      </c>
      <c r="Q24" s="34" t="s">
        <v>77</v>
      </c>
      <c r="R24" s="34" t="s">
        <v>78</v>
      </c>
      <c r="S24" s="53">
        <v>0.3</v>
      </c>
      <c r="T24" s="53" t="s">
        <v>129</v>
      </c>
      <c r="U24" s="34" t="s">
        <v>127</v>
      </c>
      <c r="V24" s="34" t="s">
        <v>51</v>
      </c>
      <c r="W24" s="53">
        <v>0.3</v>
      </c>
      <c r="X24" s="59" t="s">
        <v>37</v>
      </c>
      <c r="Y24" s="59" t="s">
        <v>37</v>
      </c>
      <c r="Z24" s="59" t="s">
        <v>37</v>
      </c>
      <c r="AA24" s="34" t="s">
        <v>127</v>
      </c>
      <c r="AB24" s="34" t="s">
        <v>46</v>
      </c>
      <c r="AC24" s="34"/>
      <c r="AD24" s="34" t="s">
        <v>80</v>
      </c>
      <c r="AE24" s="53">
        <v>0.5</v>
      </c>
      <c r="AF24" s="34" t="s">
        <v>127</v>
      </c>
      <c r="AG24" s="34" t="s">
        <v>52</v>
      </c>
      <c r="AH24" s="34" t="s">
        <v>128</v>
      </c>
      <c r="AI24" s="32" t="s">
        <v>97</v>
      </c>
      <c r="AJ24" s="34" t="s">
        <v>53</v>
      </c>
      <c r="AK24" s="34" t="s">
        <v>54</v>
      </c>
      <c r="AL24" s="36"/>
      <c r="AM24" s="2"/>
      <c r="AO24" s="174"/>
      <c r="AQ24" s="2"/>
      <c r="AR24" s="8"/>
      <c r="AS24" s="174"/>
      <c r="AT24" s="187"/>
      <c r="AU24" s="174"/>
      <c r="AV24" s="187"/>
      <c r="AW24" s="2"/>
      <c r="AX24" s="2"/>
      <c r="AY24" s="174"/>
      <c r="AZ24" s="187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"/>
      <c r="BP24" s="36"/>
      <c r="BQ24" s="32"/>
      <c r="BR24" s="49"/>
      <c r="BS24" s="68"/>
      <c r="BT24" s="32"/>
    </row>
    <row r="25" spans="1:94" ht="10.199999999999999" x14ac:dyDescent="0.2">
      <c r="A25" s="30"/>
      <c r="B25" s="32">
        <v>2</v>
      </c>
      <c r="C25" s="33" t="s">
        <v>55</v>
      </c>
      <c r="D25" s="33" t="s">
        <v>37</v>
      </c>
      <c r="E25" s="32" t="s">
        <v>140</v>
      </c>
      <c r="F25" s="30"/>
      <c r="G25" s="48" t="s">
        <v>118</v>
      </c>
      <c r="H25" s="93"/>
      <c r="I25" s="34" t="s">
        <v>117</v>
      </c>
      <c r="J25" s="34" t="s">
        <v>92</v>
      </c>
      <c r="K25" s="34" t="s">
        <v>344</v>
      </c>
      <c r="L25" s="34">
        <v>50</v>
      </c>
      <c r="M25" s="34">
        <v>1</v>
      </c>
      <c r="N25" s="34"/>
      <c r="O25" s="34" t="s">
        <v>50</v>
      </c>
      <c r="P25" s="34" t="s">
        <v>70</v>
      </c>
      <c r="Q25" s="34" t="s">
        <v>77</v>
      </c>
      <c r="R25" s="34" t="s">
        <v>78</v>
      </c>
      <c r="S25" s="53">
        <v>0.3</v>
      </c>
      <c r="T25" s="53" t="s">
        <v>130</v>
      </c>
      <c r="U25" s="34" t="s">
        <v>127</v>
      </c>
      <c r="V25" s="34" t="s">
        <v>51</v>
      </c>
      <c r="W25" s="53">
        <v>0.3</v>
      </c>
      <c r="X25" s="59" t="s">
        <v>37</v>
      </c>
      <c r="Y25" s="59" t="s">
        <v>37</v>
      </c>
      <c r="Z25" s="59" t="s">
        <v>37</v>
      </c>
      <c r="AA25" s="34" t="s">
        <v>127</v>
      </c>
      <c r="AB25" s="34" t="s">
        <v>46</v>
      </c>
      <c r="AC25" s="34"/>
      <c r="AD25" s="34" t="s">
        <v>80</v>
      </c>
      <c r="AE25" s="53">
        <v>0.5</v>
      </c>
      <c r="AF25" s="34" t="s">
        <v>127</v>
      </c>
      <c r="AG25" s="34" t="s">
        <v>52</v>
      </c>
      <c r="AH25" s="34" t="s">
        <v>128</v>
      </c>
      <c r="AI25" s="32" t="s">
        <v>97</v>
      </c>
      <c r="AJ25" s="34" t="s">
        <v>53</v>
      </c>
      <c r="AK25" s="34" t="s">
        <v>54</v>
      </c>
      <c r="AL25" s="36"/>
      <c r="AM25" s="2"/>
      <c r="AO25" s="174"/>
      <c r="AQ25" s="2"/>
      <c r="AR25" s="2"/>
      <c r="AS25" s="174"/>
      <c r="AT25" s="187"/>
      <c r="AU25" s="174"/>
      <c r="AV25" s="187"/>
      <c r="AW25" s="2"/>
      <c r="AX25" s="2"/>
      <c r="AY25" s="174"/>
      <c r="AZ25" s="187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"/>
      <c r="BP25" s="36"/>
      <c r="BQ25" s="32"/>
      <c r="BR25" s="49"/>
      <c r="BS25" s="68"/>
      <c r="BT25" s="32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</row>
    <row r="26" spans="1:94" ht="10.199999999999999" x14ac:dyDescent="0.2">
      <c r="A26" s="30"/>
      <c r="B26" s="32">
        <v>3</v>
      </c>
      <c r="C26" s="33" t="s">
        <v>55</v>
      </c>
      <c r="D26" s="33" t="s">
        <v>37</v>
      </c>
      <c r="E26" s="32" t="s">
        <v>140</v>
      </c>
      <c r="F26" s="30"/>
      <c r="G26" s="48" t="s">
        <v>118</v>
      </c>
      <c r="H26" s="93"/>
      <c r="I26" s="34" t="s">
        <v>117</v>
      </c>
      <c r="J26" s="34" t="s">
        <v>92</v>
      </c>
      <c r="K26" s="34" t="s">
        <v>344</v>
      </c>
      <c r="L26" s="34">
        <v>50</v>
      </c>
      <c r="M26" s="34">
        <v>1</v>
      </c>
      <c r="N26" s="34"/>
      <c r="O26" s="34" t="s">
        <v>50</v>
      </c>
      <c r="P26" s="34" t="s">
        <v>70</v>
      </c>
      <c r="Q26" s="34" t="s">
        <v>77</v>
      </c>
      <c r="R26" s="34" t="s">
        <v>78</v>
      </c>
      <c r="S26" s="53">
        <v>0.3</v>
      </c>
      <c r="T26" s="34" t="s">
        <v>126</v>
      </c>
      <c r="U26" s="53" t="s">
        <v>131</v>
      </c>
      <c r="V26" s="34" t="s">
        <v>51</v>
      </c>
      <c r="W26" s="53">
        <v>0.3</v>
      </c>
      <c r="X26" s="59" t="s">
        <v>37</v>
      </c>
      <c r="Y26" s="59" t="s">
        <v>37</v>
      </c>
      <c r="Z26" s="59" t="s">
        <v>37</v>
      </c>
      <c r="AA26" s="53" t="s">
        <v>131</v>
      </c>
      <c r="AB26" s="34" t="s">
        <v>46</v>
      </c>
      <c r="AC26" s="34"/>
      <c r="AD26" s="34" t="s">
        <v>80</v>
      </c>
      <c r="AE26" s="53">
        <v>0.5</v>
      </c>
      <c r="AF26" s="53" t="s">
        <v>131</v>
      </c>
      <c r="AG26" s="34" t="s">
        <v>52</v>
      </c>
      <c r="AH26" s="34" t="s">
        <v>128</v>
      </c>
      <c r="AI26" s="32" t="s">
        <v>97</v>
      </c>
      <c r="AJ26" s="34" t="s">
        <v>53</v>
      </c>
      <c r="AK26" s="34" t="s">
        <v>54</v>
      </c>
      <c r="AL26" s="36"/>
      <c r="AM26" s="2"/>
      <c r="AO26" s="174"/>
      <c r="AQ26" s="2"/>
      <c r="AR26" s="2"/>
      <c r="AS26" s="174"/>
      <c r="AT26" s="187"/>
      <c r="AU26" s="174"/>
      <c r="AV26" s="187"/>
      <c r="AW26" s="2"/>
      <c r="AX26" s="2"/>
      <c r="AY26" s="174"/>
      <c r="AZ26" s="187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"/>
      <c r="BP26" s="36"/>
      <c r="BQ26" s="32"/>
      <c r="BR26" s="49"/>
      <c r="BS26" s="68"/>
      <c r="BT26" s="32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</row>
    <row r="27" spans="1:94" ht="10.199999999999999" x14ac:dyDescent="0.2">
      <c r="A27" s="30"/>
      <c r="B27" s="32">
        <v>4</v>
      </c>
      <c r="C27" s="33" t="s">
        <v>55</v>
      </c>
      <c r="D27" s="33" t="s">
        <v>37</v>
      </c>
      <c r="E27" s="32" t="s">
        <v>140</v>
      </c>
      <c r="F27" s="30"/>
      <c r="G27" s="48" t="s">
        <v>118</v>
      </c>
      <c r="H27" s="93"/>
      <c r="I27" s="34" t="s">
        <v>117</v>
      </c>
      <c r="J27" s="34" t="s">
        <v>92</v>
      </c>
      <c r="K27" s="34" t="s">
        <v>344</v>
      </c>
      <c r="L27" s="34">
        <v>50</v>
      </c>
      <c r="M27" s="34">
        <v>1</v>
      </c>
      <c r="N27" s="34"/>
      <c r="O27" s="34" t="s">
        <v>50</v>
      </c>
      <c r="P27" s="34" t="s">
        <v>70</v>
      </c>
      <c r="Q27" s="34" t="s">
        <v>77</v>
      </c>
      <c r="R27" s="53" t="s">
        <v>132</v>
      </c>
      <c r="S27" s="34">
        <v>0.4</v>
      </c>
      <c r="T27" s="34" t="s">
        <v>126</v>
      </c>
      <c r="U27" s="34" t="s">
        <v>127</v>
      </c>
      <c r="V27" s="34" t="s">
        <v>51</v>
      </c>
      <c r="W27" s="34">
        <v>0.4</v>
      </c>
      <c r="X27" s="59" t="s">
        <v>37</v>
      </c>
      <c r="Y27" s="59" t="s">
        <v>37</v>
      </c>
      <c r="Z27" s="59" t="s">
        <v>37</v>
      </c>
      <c r="AA27" s="34" t="s">
        <v>127</v>
      </c>
      <c r="AB27" s="34" t="s">
        <v>46</v>
      </c>
      <c r="AC27" s="34"/>
      <c r="AD27" s="53" t="s">
        <v>133</v>
      </c>
      <c r="AE27" s="34">
        <v>0.6</v>
      </c>
      <c r="AF27" s="34" t="s">
        <v>127</v>
      </c>
      <c r="AG27" s="34" t="s">
        <v>52</v>
      </c>
      <c r="AH27" s="34" t="s">
        <v>128</v>
      </c>
      <c r="AI27" s="32" t="s">
        <v>97</v>
      </c>
      <c r="AJ27" s="34" t="s">
        <v>53</v>
      </c>
      <c r="AK27" s="34" t="s">
        <v>54</v>
      </c>
      <c r="AL27" s="36"/>
      <c r="AM27" s="2"/>
      <c r="AO27" s="174"/>
      <c r="AQ27" s="2"/>
      <c r="AR27" s="2"/>
      <c r="AS27" s="174"/>
      <c r="AT27" s="187"/>
      <c r="AU27" s="174"/>
      <c r="AV27" s="187"/>
      <c r="AW27" s="2"/>
      <c r="AX27" s="2"/>
      <c r="AY27" s="174"/>
      <c r="AZ27" s="187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8"/>
      <c r="BP27" s="36"/>
      <c r="BQ27" s="32"/>
      <c r="BR27" s="49"/>
      <c r="BS27" s="68"/>
      <c r="BT27" s="32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</row>
    <row r="28" spans="1:94" ht="10.199999999999999" x14ac:dyDescent="0.2">
      <c r="A28" s="30"/>
      <c r="B28" s="32">
        <v>5</v>
      </c>
      <c r="C28" s="33" t="s">
        <v>55</v>
      </c>
      <c r="D28" s="33" t="s">
        <v>37</v>
      </c>
      <c r="E28" s="32" t="s">
        <v>140</v>
      </c>
      <c r="F28" s="30"/>
      <c r="G28" s="48" t="s">
        <v>118</v>
      </c>
      <c r="H28" s="93"/>
      <c r="I28" s="34" t="s">
        <v>117</v>
      </c>
      <c r="J28" s="34" t="s">
        <v>92</v>
      </c>
      <c r="K28" s="34" t="s">
        <v>344</v>
      </c>
      <c r="L28" s="34">
        <v>50</v>
      </c>
      <c r="M28" s="34">
        <v>1</v>
      </c>
      <c r="N28" s="34"/>
      <c r="O28" s="34" t="s">
        <v>50</v>
      </c>
      <c r="P28" s="34" t="s">
        <v>70</v>
      </c>
      <c r="Q28" s="34" t="s">
        <v>77</v>
      </c>
      <c r="R28" s="34" t="s">
        <v>78</v>
      </c>
      <c r="S28" s="34">
        <v>0.4</v>
      </c>
      <c r="T28" s="34" t="s">
        <v>126</v>
      </c>
      <c r="U28" s="34" t="s">
        <v>127</v>
      </c>
      <c r="V28" s="34" t="s">
        <v>51</v>
      </c>
      <c r="W28" s="34">
        <v>0.4</v>
      </c>
      <c r="X28" s="59" t="s">
        <v>37</v>
      </c>
      <c r="Y28" s="59" t="s">
        <v>37</v>
      </c>
      <c r="Z28" s="59" t="s">
        <v>37</v>
      </c>
      <c r="AA28" s="34" t="s">
        <v>127</v>
      </c>
      <c r="AB28" s="34" t="s">
        <v>46</v>
      </c>
      <c r="AC28" s="34"/>
      <c r="AD28" s="34" t="s">
        <v>80</v>
      </c>
      <c r="AE28" s="34">
        <v>0.6</v>
      </c>
      <c r="AF28" s="34" t="s">
        <v>127</v>
      </c>
      <c r="AG28" s="34" t="s">
        <v>52</v>
      </c>
      <c r="AH28" s="53" t="s">
        <v>134</v>
      </c>
      <c r="AI28" s="32" t="s">
        <v>97</v>
      </c>
      <c r="AJ28" s="34" t="s">
        <v>53</v>
      </c>
      <c r="AK28" s="34" t="s">
        <v>54</v>
      </c>
      <c r="AL28" s="36"/>
      <c r="AM28" s="2"/>
      <c r="AN28" s="2"/>
      <c r="AO28" s="174"/>
      <c r="AP28" s="187"/>
      <c r="AQ28" s="2"/>
      <c r="AR28" s="2"/>
      <c r="AS28" s="174"/>
      <c r="AT28" s="187"/>
      <c r="AU28" s="174"/>
      <c r="AV28" s="187"/>
      <c r="AW28" s="2"/>
      <c r="AX28" s="2"/>
      <c r="AY28" s="174"/>
      <c r="AZ28" s="187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8"/>
      <c r="BP28" s="36"/>
      <c r="BQ28" s="32"/>
      <c r="BR28" s="49"/>
      <c r="BS28" s="68"/>
      <c r="BT28" s="32"/>
      <c r="BV28" s="73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3"/>
      <c r="CO28" s="73"/>
      <c r="CP28" s="73"/>
    </row>
    <row r="29" spans="1:94" ht="10.199999999999999" x14ac:dyDescent="0.2">
      <c r="A29" s="30"/>
      <c r="B29" s="32">
        <v>6</v>
      </c>
      <c r="C29" s="33" t="s">
        <v>55</v>
      </c>
      <c r="D29" s="33" t="s">
        <v>37</v>
      </c>
      <c r="E29" s="32" t="s">
        <v>140</v>
      </c>
      <c r="F29" s="30"/>
      <c r="G29" s="35" t="s">
        <v>39</v>
      </c>
      <c r="H29" s="93"/>
      <c r="I29" s="34" t="s">
        <v>117</v>
      </c>
      <c r="J29" s="34" t="s">
        <v>92</v>
      </c>
      <c r="K29" s="34" t="s">
        <v>344</v>
      </c>
      <c r="L29" s="34">
        <v>50</v>
      </c>
      <c r="M29" s="34">
        <v>1</v>
      </c>
      <c r="N29" s="34"/>
      <c r="O29" s="34" t="s">
        <v>50</v>
      </c>
      <c r="P29" s="34" t="s">
        <v>70</v>
      </c>
      <c r="Q29" s="34" t="s">
        <v>77</v>
      </c>
      <c r="R29" s="34" t="s">
        <v>78</v>
      </c>
      <c r="S29" s="34">
        <v>0.4</v>
      </c>
      <c r="T29" s="34" t="s">
        <v>126</v>
      </c>
      <c r="U29" s="34" t="s">
        <v>127</v>
      </c>
      <c r="V29" s="34" t="s">
        <v>51</v>
      </c>
      <c r="W29" s="34">
        <v>0.4</v>
      </c>
      <c r="X29" s="59" t="s">
        <v>37</v>
      </c>
      <c r="Y29" s="59" t="s">
        <v>37</v>
      </c>
      <c r="Z29" s="59" t="s">
        <v>37</v>
      </c>
      <c r="AA29" s="34" t="s">
        <v>127</v>
      </c>
      <c r="AB29" s="34" t="s">
        <v>46</v>
      </c>
      <c r="AC29" s="34"/>
      <c r="AD29" s="34" t="s">
        <v>80</v>
      </c>
      <c r="AE29" s="34">
        <v>0.6</v>
      </c>
      <c r="AF29" s="34" t="s">
        <v>127</v>
      </c>
      <c r="AG29" s="34" t="s">
        <v>52</v>
      </c>
      <c r="AH29" s="53" t="s">
        <v>135</v>
      </c>
      <c r="AI29" s="32" t="s">
        <v>97</v>
      </c>
      <c r="AJ29" s="34" t="s">
        <v>53</v>
      </c>
      <c r="AK29" s="34" t="s">
        <v>54</v>
      </c>
      <c r="AL29" s="36"/>
      <c r="AM29" s="119">
        <v>301.60245143999998</v>
      </c>
      <c r="AN29" s="4">
        <v>16892.1889648</v>
      </c>
      <c r="AO29" s="174">
        <v>111.28958685400001</v>
      </c>
      <c r="AP29" s="184">
        <v>54.240466594700003</v>
      </c>
      <c r="AQ29" s="2">
        <v>176.236746181</v>
      </c>
      <c r="AR29" s="119">
        <v>3004.0002441400002</v>
      </c>
      <c r="AS29" s="174">
        <v>94.0482663067</v>
      </c>
      <c r="AT29" s="187">
        <v>29.851845756199999</v>
      </c>
      <c r="AU29" s="174"/>
      <c r="AV29" s="187"/>
      <c r="AW29" s="2"/>
      <c r="AX29" s="2"/>
      <c r="AY29" s="174"/>
      <c r="AZ29" s="187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8"/>
      <c r="BP29" s="36"/>
      <c r="BQ29" s="32"/>
      <c r="BR29" s="49"/>
      <c r="BS29" s="68" t="s">
        <v>141</v>
      </c>
      <c r="BT29" s="32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</row>
    <row r="30" spans="1:94" ht="10.199999999999999" x14ac:dyDescent="0.2">
      <c r="A30" s="30"/>
      <c r="B30" s="32">
        <v>7</v>
      </c>
      <c r="C30" s="33" t="s">
        <v>55</v>
      </c>
      <c r="D30" s="33" t="s">
        <v>37</v>
      </c>
      <c r="E30" s="32" t="s">
        <v>140</v>
      </c>
      <c r="F30" s="30"/>
      <c r="G30" s="35" t="s">
        <v>39</v>
      </c>
      <c r="H30" s="93"/>
      <c r="I30" s="34" t="s">
        <v>117</v>
      </c>
      <c r="J30" s="34" t="s">
        <v>92</v>
      </c>
      <c r="K30" s="34" t="s">
        <v>344</v>
      </c>
      <c r="L30" s="34">
        <v>50</v>
      </c>
      <c r="M30" s="34">
        <v>1</v>
      </c>
      <c r="N30" s="34"/>
      <c r="O30" s="34" t="s">
        <v>50</v>
      </c>
      <c r="P30" s="34" t="s">
        <v>70</v>
      </c>
      <c r="Q30" s="34" t="s">
        <v>77</v>
      </c>
      <c r="R30" s="34" t="s">
        <v>78</v>
      </c>
      <c r="S30" s="34">
        <v>0.4</v>
      </c>
      <c r="T30" s="34" t="s">
        <v>126</v>
      </c>
      <c r="U30" s="53" t="s">
        <v>136</v>
      </c>
      <c r="V30" s="34" t="s">
        <v>51</v>
      </c>
      <c r="W30" s="34">
        <v>0.4</v>
      </c>
      <c r="X30" s="59" t="s">
        <v>37</v>
      </c>
      <c r="Y30" s="59" t="s">
        <v>37</v>
      </c>
      <c r="Z30" s="59" t="s">
        <v>37</v>
      </c>
      <c r="AA30" s="53" t="s">
        <v>136</v>
      </c>
      <c r="AB30" s="34" t="s">
        <v>46</v>
      </c>
      <c r="AC30" s="34"/>
      <c r="AD30" s="34" t="s">
        <v>80</v>
      </c>
      <c r="AE30" s="34">
        <v>0.6</v>
      </c>
      <c r="AF30" s="53" t="s">
        <v>136</v>
      </c>
      <c r="AG30" s="34" t="s">
        <v>52</v>
      </c>
      <c r="AH30" s="34" t="s">
        <v>128</v>
      </c>
      <c r="AI30" s="32" t="s">
        <v>97</v>
      </c>
      <c r="AJ30" s="34" t="s">
        <v>53</v>
      </c>
      <c r="AK30" s="34" t="s">
        <v>54</v>
      </c>
      <c r="AL30" s="36"/>
      <c r="AM30" s="119">
        <v>75.434106862899995</v>
      </c>
      <c r="AN30" s="119">
        <v>29.617054939300001</v>
      </c>
      <c r="AO30" s="175">
        <v>65.269473523599999</v>
      </c>
      <c r="AP30" s="184">
        <v>31.8993703127</v>
      </c>
      <c r="AQ30" s="2">
        <v>68.242052002400001</v>
      </c>
      <c r="AR30" s="119">
        <v>33.5796848536</v>
      </c>
      <c r="AS30" s="174">
        <v>65.212888820900005</v>
      </c>
      <c r="AT30" s="184">
        <v>33.993273913899998</v>
      </c>
      <c r="AU30" s="174"/>
      <c r="AV30" s="187"/>
      <c r="AW30" s="2"/>
      <c r="AX30" s="2"/>
      <c r="AY30" s="174"/>
      <c r="AZ30" s="187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8"/>
      <c r="BP30" s="36"/>
      <c r="BQ30" s="32"/>
      <c r="BR30" s="49"/>
      <c r="BS30" s="68" t="s">
        <v>142</v>
      </c>
      <c r="BT30" s="32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</row>
    <row r="31" spans="1:94" ht="10.199999999999999" x14ac:dyDescent="0.2">
      <c r="A31" s="30"/>
      <c r="B31" s="32">
        <v>8</v>
      </c>
      <c r="C31" s="33" t="s">
        <v>55</v>
      </c>
      <c r="D31" s="33" t="s">
        <v>37</v>
      </c>
      <c r="E31" s="32" t="s">
        <v>140</v>
      </c>
      <c r="F31" s="30"/>
      <c r="G31" s="35" t="s">
        <v>39</v>
      </c>
      <c r="H31" s="93"/>
      <c r="I31" s="34" t="s">
        <v>117</v>
      </c>
      <c r="J31" s="34" t="s">
        <v>92</v>
      </c>
      <c r="K31" s="34" t="s">
        <v>344</v>
      </c>
      <c r="L31" s="34">
        <v>50</v>
      </c>
      <c r="M31" s="34">
        <v>1</v>
      </c>
      <c r="N31" s="34"/>
      <c r="O31" s="34" t="s">
        <v>50</v>
      </c>
      <c r="P31" s="34" t="s">
        <v>70</v>
      </c>
      <c r="Q31" s="34" t="s">
        <v>77</v>
      </c>
      <c r="R31" s="34" t="s">
        <v>78</v>
      </c>
      <c r="S31" s="34">
        <v>0.4</v>
      </c>
      <c r="T31" s="34" t="s">
        <v>126</v>
      </c>
      <c r="U31" s="53" t="s">
        <v>137</v>
      </c>
      <c r="V31" s="34" t="s">
        <v>51</v>
      </c>
      <c r="W31" s="34">
        <v>0.4</v>
      </c>
      <c r="X31" s="59" t="s">
        <v>37</v>
      </c>
      <c r="Y31" s="59" t="s">
        <v>37</v>
      </c>
      <c r="Z31" s="59" t="s">
        <v>37</v>
      </c>
      <c r="AA31" s="53" t="s">
        <v>137</v>
      </c>
      <c r="AB31" s="34" t="s">
        <v>46</v>
      </c>
      <c r="AC31" s="34"/>
      <c r="AD31" s="34" t="s">
        <v>80</v>
      </c>
      <c r="AE31" s="34">
        <v>0.6</v>
      </c>
      <c r="AF31" s="53" t="s">
        <v>137</v>
      </c>
      <c r="AG31" s="34" t="s">
        <v>52</v>
      </c>
      <c r="AH31" s="34" t="s">
        <v>128</v>
      </c>
      <c r="AI31" s="32" t="s">
        <v>97</v>
      </c>
      <c r="AJ31" s="34" t="s">
        <v>53</v>
      </c>
      <c r="AK31" s="34" t="s">
        <v>54</v>
      </c>
      <c r="AL31" s="36"/>
      <c r="AM31" s="119">
        <v>67.039791714100005</v>
      </c>
      <c r="AN31" s="119">
        <v>36.455418229099998</v>
      </c>
      <c r="AO31" s="172">
        <v>67.975876537100007</v>
      </c>
      <c r="AP31" s="184">
        <v>50.544086217900002</v>
      </c>
      <c r="AQ31" s="119">
        <v>65.323341606200003</v>
      </c>
      <c r="AR31" s="119">
        <v>41.869293928099999</v>
      </c>
      <c r="AS31" s="174"/>
      <c r="AT31" s="187"/>
      <c r="AU31" s="174"/>
      <c r="AV31" s="187"/>
      <c r="AW31" s="2"/>
      <c r="AX31" s="2"/>
      <c r="AY31" s="174"/>
      <c r="AZ31" s="187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8"/>
      <c r="BP31" s="36"/>
      <c r="BQ31" s="32"/>
      <c r="BR31" s="49"/>
      <c r="BS31" s="62" t="s">
        <v>143</v>
      </c>
      <c r="BT31" s="32"/>
      <c r="BV31" s="73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3"/>
      <c r="CO31" s="73"/>
      <c r="CP31" s="73"/>
    </row>
    <row r="32" spans="1:94" ht="10.199999999999999" x14ac:dyDescent="0.2">
      <c r="A32" s="30"/>
      <c r="B32" s="32">
        <v>9</v>
      </c>
      <c r="C32" s="33" t="s">
        <v>55</v>
      </c>
      <c r="D32" s="33" t="s">
        <v>37</v>
      </c>
      <c r="E32" s="32" t="s">
        <v>140</v>
      </c>
      <c r="F32" s="30"/>
      <c r="G32" s="35" t="s">
        <v>39</v>
      </c>
      <c r="H32" s="93"/>
      <c r="I32" s="34" t="s">
        <v>117</v>
      </c>
      <c r="J32" s="34" t="s">
        <v>92</v>
      </c>
      <c r="K32" s="34" t="s">
        <v>344</v>
      </c>
      <c r="L32" s="34">
        <v>50</v>
      </c>
      <c r="M32" s="34">
        <v>1</v>
      </c>
      <c r="N32" s="34"/>
      <c r="O32" s="34" t="s">
        <v>50</v>
      </c>
      <c r="P32" s="34" t="s">
        <v>70</v>
      </c>
      <c r="Q32" s="34" t="s">
        <v>77</v>
      </c>
      <c r="R32" s="34" t="s">
        <v>78</v>
      </c>
      <c r="S32" s="34">
        <v>0.4</v>
      </c>
      <c r="T32" s="34" t="s">
        <v>126</v>
      </c>
      <c r="U32" s="53" t="s">
        <v>139</v>
      </c>
      <c r="V32" s="34" t="s">
        <v>51</v>
      </c>
      <c r="W32" s="34">
        <v>0.4</v>
      </c>
      <c r="X32" s="59" t="s">
        <v>37</v>
      </c>
      <c r="Y32" s="59" t="s">
        <v>37</v>
      </c>
      <c r="Z32" s="59" t="s">
        <v>37</v>
      </c>
      <c r="AA32" s="53" t="s">
        <v>139</v>
      </c>
      <c r="AB32" s="34" t="s">
        <v>46</v>
      </c>
      <c r="AC32" s="34"/>
      <c r="AD32" s="34" t="s">
        <v>80</v>
      </c>
      <c r="AE32" s="34">
        <v>0.6</v>
      </c>
      <c r="AF32" s="53" t="s">
        <v>139</v>
      </c>
      <c r="AG32" s="34" t="s">
        <v>52</v>
      </c>
      <c r="AH32" s="34" t="s">
        <v>128</v>
      </c>
      <c r="AI32" s="32" t="s">
        <v>113</v>
      </c>
      <c r="AJ32" s="34" t="s">
        <v>53</v>
      </c>
      <c r="AK32" s="34" t="s">
        <v>54</v>
      </c>
      <c r="AL32" s="36"/>
      <c r="AM32" s="119">
        <v>67.380947430899994</v>
      </c>
      <c r="AN32" s="119">
        <v>36.510327816</v>
      </c>
      <c r="AO32" s="172">
        <v>79.456477772100001</v>
      </c>
      <c r="AP32" s="184">
        <v>50.3559608459</v>
      </c>
      <c r="AQ32" s="119">
        <v>66.444972988000004</v>
      </c>
      <c r="AR32" s="119">
        <v>35.984395682799999</v>
      </c>
      <c r="AS32" s="172">
        <v>58.0789651455</v>
      </c>
      <c r="AT32" s="184">
        <v>34.812013804899998</v>
      </c>
      <c r="AU32" s="174"/>
      <c r="AV32" s="187"/>
      <c r="AW32" s="2"/>
      <c r="AX32" s="2"/>
      <c r="AY32" s="174"/>
      <c r="AZ32" s="187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8"/>
      <c r="BP32" s="36"/>
      <c r="BQ32" s="32"/>
      <c r="BR32" s="49"/>
      <c r="BS32" s="68" t="s">
        <v>144</v>
      </c>
      <c r="BT32" s="32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</row>
    <row r="33" spans="1:91" ht="10.199999999999999" x14ac:dyDescent="0.2">
      <c r="A33" s="30"/>
      <c r="B33" s="32">
        <v>10</v>
      </c>
      <c r="C33" s="33" t="s">
        <v>55</v>
      </c>
      <c r="D33" s="33" t="s">
        <v>37</v>
      </c>
      <c r="E33" s="32" t="s">
        <v>140</v>
      </c>
      <c r="F33" s="30"/>
      <c r="G33" s="35" t="s">
        <v>39</v>
      </c>
      <c r="H33" s="93"/>
      <c r="I33" s="34" t="s">
        <v>117</v>
      </c>
      <c r="J33" s="34" t="s">
        <v>92</v>
      </c>
      <c r="K33" s="34" t="s">
        <v>344</v>
      </c>
      <c r="L33" s="34">
        <v>50</v>
      </c>
      <c r="M33" s="34">
        <v>1</v>
      </c>
      <c r="N33" s="34"/>
      <c r="O33" s="34" t="s">
        <v>50</v>
      </c>
      <c r="P33" s="34" t="s">
        <v>70</v>
      </c>
      <c r="Q33" s="34" t="s">
        <v>77</v>
      </c>
      <c r="R33" s="34" t="s">
        <v>78</v>
      </c>
      <c r="S33" s="34">
        <v>0.4</v>
      </c>
      <c r="T33" s="34" t="s">
        <v>126</v>
      </c>
      <c r="U33" s="34" t="s">
        <v>127</v>
      </c>
      <c r="V33" s="34" t="s">
        <v>51</v>
      </c>
      <c r="W33" s="34">
        <v>0.4</v>
      </c>
      <c r="X33" s="59" t="s">
        <v>37</v>
      </c>
      <c r="Y33" s="59" t="s">
        <v>37</v>
      </c>
      <c r="Z33" s="59" t="s">
        <v>37</v>
      </c>
      <c r="AA33" s="34" t="s">
        <v>127</v>
      </c>
      <c r="AB33" s="34" t="s">
        <v>46</v>
      </c>
      <c r="AC33" s="34"/>
      <c r="AD33" s="34" t="s">
        <v>80</v>
      </c>
      <c r="AE33" s="34">
        <v>0.6</v>
      </c>
      <c r="AF33" s="34" t="s">
        <v>127</v>
      </c>
      <c r="AG33" s="34" t="s">
        <v>52</v>
      </c>
      <c r="AH33" s="34" t="s">
        <v>128</v>
      </c>
      <c r="AI33" s="32" t="s">
        <v>113</v>
      </c>
      <c r="AJ33" s="34" t="s">
        <v>53</v>
      </c>
      <c r="AK33" s="34" t="s">
        <v>54</v>
      </c>
      <c r="AL33" s="36"/>
      <c r="AM33" s="119">
        <v>75.310513687899999</v>
      </c>
      <c r="AN33" s="119">
        <v>40.291246891</v>
      </c>
      <c r="AO33" s="172">
        <v>78.653348225499997</v>
      </c>
      <c r="AP33" s="184">
        <v>44.365458250000003</v>
      </c>
      <c r="AQ33" s="119">
        <v>77.210738532500002</v>
      </c>
      <c r="AR33" s="119">
        <v>13.9765846729</v>
      </c>
      <c r="AS33" s="172">
        <v>79.274264788599993</v>
      </c>
      <c r="AT33" s="184">
        <v>41.260576844200003</v>
      </c>
      <c r="AU33" s="174"/>
      <c r="AV33" s="187"/>
      <c r="AW33" s="2"/>
      <c r="AX33" s="2"/>
      <c r="AY33" s="174"/>
      <c r="AZ33" s="187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8"/>
      <c r="BP33" s="36"/>
      <c r="BQ33" s="32"/>
      <c r="BR33" s="49"/>
      <c r="BS33" s="68" t="s">
        <v>221</v>
      </c>
      <c r="BT33" s="32"/>
    </row>
    <row r="34" spans="1:91" ht="10.199999999999999" x14ac:dyDescent="0.2">
      <c r="A34" s="30"/>
      <c r="B34" s="32">
        <v>11</v>
      </c>
      <c r="C34" s="33" t="s">
        <v>55</v>
      </c>
      <c r="D34" s="33" t="s">
        <v>37</v>
      </c>
      <c r="E34" s="32" t="s">
        <v>140</v>
      </c>
      <c r="F34" s="30"/>
      <c r="G34" s="35" t="s">
        <v>39</v>
      </c>
      <c r="H34" s="93"/>
      <c r="I34" s="34" t="s">
        <v>117</v>
      </c>
      <c r="J34" s="34" t="s">
        <v>92</v>
      </c>
      <c r="K34" s="34" t="s">
        <v>344</v>
      </c>
      <c r="L34" s="34">
        <v>50</v>
      </c>
      <c r="M34" s="34">
        <v>1</v>
      </c>
      <c r="N34" s="34"/>
      <c r="O34" s="34" t="s">
        <v>50</v>
      </c>
      <c r="P34" s="34" t="s">
        <v>70</v>
      </c>
      <c r="Q34" s="34" t="s">
        <v>77</v>
      </c>
      <c r="R34" s="34" t="s">
        <v>78</v>
      </c>
      <c r="S34" s="53">
        <v>0.3</v>
      </c>
      <c r="T34" s="34" t="s">
        <v>126</v>
      </c>
      <c r="U34" s="34" t="s">
        <v>127</v>
      </c>
      <c r="V34" s="34" t="s">
        <v>51</v>
      </c>
      <c r="W34" s="53">
        <v>0.2</v>
      </c>
      <c r="X34" s="59" t="s">
        <v>37</v>
      </c>
      <c r="Y34" s="59" t="s">
        <v>37</v>
      </c>
      <c r="Z34" s="59" t="s">
        <v>37</v>
      </c>
      <c r="AA34" s="34" t="s">
        <v>127</v>
      </c>
      <c r="AB34" s="34" t="s">
        <v>46</v>
      </c>
      <c r="AC34" s="34"/>
      <c r="AD34" s="34" t="s">
        <v>80</v>
      </c>
      <c r="AE34" s="34">
        <v>0.6</v>
      </c>
      <c r="AF34" s="34" t="s">
        <v>127</v>
      </c>
      <c r="AG34" s="34" t="s">
        <v>52</v>
      </c>
      <c r="AH34" s="34" t="s">
        <v>128</v>
      </c>
      <c r="AI34" s="32" t="s">
        <v>113</v>
      </c>
      <c r="AJ34" s="34" t="s">
        <v>53</v>
      </c>
      <c r="AK34" s="34" t="s">
        <v>54</v>
      </c>
      <c r="AL34" s="36"/>
      <c r="AM34" s="119">
        <v>67.827765775399996</v>
      </c>
      <c r="AN34" s="119">
        <v>41.0564548969</v>
      </c>
      <c r="AO34" s="174">
        <v>73.961524739400005</v>
      </c>
      <c r="AP34" s="184">
        <v>32.484589099899999</v>
      </c>
      <c r="AQ34" s="119">
        <v>78.233299234599997</v>
      </c>
      <c r="AR34" s="119">
        <v>39.546580910700001</v>
      </c>
      <c r="AS34" s="172">
        <v>69.422003711499997</v>
      </c>
      <c r="AT34" s="184">
        <v>37.500418662999998</v>
      </c>
      <c r="AU34" s="174"/>
      <c r="AV34" s="187"/>
      <c r="AW34" s="2"/>
      <c r="AX34" s="2"/>
      <c r="AY34" s="174"/>
      <c r="AZ34" s="187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8"/>
      <c r="BP34" s="36"/>
      <c r="BQ34" s="32"/>
      <c r="BR34" s="49"/>
      <c r="BS34" s="68" t="s">
        <v>145</v>
      </c>
      <c r="BT34" s="32"/>
    </row>
    <row r="35" spans="1:91" ht="4.95" customHeight="1" x14ac:dyDescent="0.2">
      <c r="A35" s="30"/>
      <c r="B35" s="36"/>
      <c r="C35" s="38"/>
      <c r="D35" s="38"/>
      <c r="E35" s="36"/>
      <c r="F35" s="30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9"/>
      <c r="AN35" s="39"/>
      <c r="AO35" s="173"/>
      <c r="AP35" s="185"/>
      <c r="AQ35" s="39"/>
      <c r="AR35" s="39"/>
      <c r="AS35" s="173"/>
      <c r="AT35" s="185"/>
      <c r="AU35" s="173"/>
      <c r="AV35" s="185"/>
      <c r="AW35" s="39"/>
      <c r="AX35" s="39"/>
      <c r="AY35" s="173"/>
      <c r="AZ35" s="185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69"/>
      <c r="CE35" s="69"/>
      <c r="CF35" s="69"/>
      <c r="CG35" s="69"/>
      <c r="CH35" s="69"/>
      <c r="CI35" s="69"/>
      <c r="CJ35" s="69"/>
      <c r="CK35" s="69"/>
      <c r="CL35" s="69"/>
      <c r="CM35" s="69"/>
    </row>
    <row r="36" spans="1:91" s="44" customFormat="1" ht="10.199999999999999" x14ac:dyDescent="0.2">
      <c r="A36" s="30"/>
      <c r="B36" s="30" t="s">
        <v>41</v>
      </c>
      <c r="C36" s="41"/>
      <c r="D36" s="41"/>
      <c r="E36" s="30" t="s">
        <v>146</v>
      </c>
      <c r="F36" s="30"/>
      <c r="G36" s="30"/>
      <c r="H36" s="30" t="s">
        <v>239</v>
      </c>
      <c r="I36" s="30" t="s">
        <v>117</v>
      </c>
      <c r="J36" s="30" t="s">
        <v>170</v>
      </c>
      <c r="K36" s="30" t="s">
        <v>345</v>
      </c>
      <c r="L36" s="30">
        <v>50</v>
      </c>
      <c r="M36" s="30">
        <v>1</v>
      </c>
      <c r="N36" s="30">
        <v>62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42"/>
      <c r="AN36" s="42"/>
      <c r="AO36" s="171"/>
      <c r="AP36" s="183"/>
      <c r="AQ36" s="42"/>
      <c r="AR36" s="42"/>
      <c r="AS36" s="171"/>
      <c r="AT36" s="183"/>
      <c r="AU36" s="171"/>
      <c r="AV36" s="183"/>
      <c r="AW36" s="42"/>
      <c r="AX36" s="42"/>
      <c r="AY36" s="171"/>
      <c r="AZ36" s="183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30"/>
      <c r="BQ36" s="30"/>
      <c r="BR36" s="41"/>
      <c r="BS36" s="70"/>
      <c r="BT36" s="30"/>
    </row>
    <row r="37" spans="1:91" ht="10.199999999999999" x14ac:dyDescent="0.2">
      <c r="A37" s="30"/>
      <c r="B37" s="32">
        <v>46</v>
      </c>
      <c r="C37" s="49" t="s">
        <v>168</v>
      </c>
      <c r="D37" s="138" t="str">
        <f>_xlfn.CONCAT(H37,I37,N37,O37)</f>
        <v/>
      </c>
      <c r="E37" s="32" t="s">
        <v>146</v>
      </c>
      <c r="F37" s="30"/>
      <c r="G37" s="32"/>
      <c r="H37" s="83"/>
      <c r="I37" s="83"/>
      <c r="J37" s="83"/>
      <c r="K37" s="83"/>
      <c r="L37" s="84"/>
      <c r="M37" s="84"/>
      <c r="N37" s="84"/>
      <c r="O37" s="84"/>
      <c r="P37" s="84"/>
      <c r="Q37" s="34"/>
      <c r="R37" s="84"/>
      <c r="S37" s="84"/>
      <c r="T37" s="34"/>
      <c r="U37" s="83"/>
      <c r="V37" s="83"/>
      <c r="W37" s="84"/>
      <c r="X37" s="84"/>
      <c r="Y37" s="84"/>
      <c r="Z37" s="84"/>
      <c r="AA37" s="83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36"/>
      <c r="AM37" s="2"/>
      <c r="AN37" s="2"/>
      <c r="AO37" s="174"/>
      <c r="AP37" s="187"/>
      <c r="AQ37" s="2"/>
      <c r="AR37" s="2"/>
      <c r="AS37" s="174"/>
      <c r="AT37" s="187"/>
      <c r="AU37" s="174"/>
      <c r="AV37" s="187"/>
      <c r="AW37" s="2"/>
      <c r="AX37" s="2"/>
      <c r="AY37" s="174"/>
      <c r="AZ37" s="187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62"/>
      <c r="BN37" s="162"/>
      <c r="BO37" s="8"/>
      <c r="BP37" s="36"/>
      <c r="BQ37" s="32"/>
      <c r="BR37" s="49"/>
      <c r="BS37" s="68"/>
      <c r="BT37" s="32"/>
    </row>
    <row r="38" spans="1:91" ht="10.199999999999999" x14ac:dyDescent="0.2">
      <c r="A38" s="30"/>
      <c r="B38" s="32">
        <v>47</v>
      </c>
      <c r="C38" s="49" t="s">
        <v>168</v>
      </c>
      <c r="D38" s="138" t="str">
        <f>_xlfn.CONCAT(H38,I38,N38,O38)</f>
        <v/>
      </c>
      <c r="E38" s="32" t="s">
        <v>146</v>
      </c>
      <c r="F38" s="30"/>
      <c r="G38" s="32"/>
      <c r="H38" s="47"/>
      <c r="I38" s="83"/>
      <c r="J38" s="83"/>
      <c r="K38" s="83"/>
      <c r="L38" s="84"/>
      <c r="M38" s="84"/>
      <c r="N38" s="32"/>
      <c r="O38" s="84"/>
      <c r="P38" s="84"/>
      <c r="Q38" s="34"/>
      <c r="R38" s="84"/>
      <c r="S38" s="84"/>
      <c r="T38" s="34"/>
      <c r="U38" s="83"/>
      <c r="V38" s="83"/>
      <c r="W38" s="84"/>
      <c r="X38" s="84"/>
      <c r="Y38" s="84"/>
      <c r="Z38" s="84"/>
      <c r="AA38" s="83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36"/>
      <c r="AM38" s="2"/>
      <c r="AN38" s="54">
        <v>499.50866699218699</v>
      </c>
      <c r="AO38" s="174">
        <v>123.723212457472</v>
      </c>
      <c r="AP38" s="187">
        <v>138.91548156738199</v>
      </c>
      <c r="AQ38" s="8">
        <v>110.830795041976</v>
      </c>
      <c r="AR38" s="8">
        <v>210.094706217447</v>
      </c>
      <c r="AS38" s="174">
        <v>83.529019263482795</v>
      </c>
      <c r="AT38" s="187">
        <v>268.48106892903598</v>
      </c>
      <c r="AU38" s="174">
        <v>52.718409876669597</v>
      </c>
      <c r="AV38" s="187">
        <v>193.99091593424399</v>
      </c>
      <c r="AW38" s="8">
        <v>37.767996880315899</v>
      </c>
      <c r="AX38" s="8">
        <v>165.903755187988</v>
      </c>
      <c r="AY38" s="174">
        <v>30.904746394003499</v>
      </c>
      <c r="AZ38" s="187">
        <v>147.115971883138</v>
      </c>
      <c r="BA38" s="2">
        <v>21.267605135517702</v>
      </c>
      <c r="BB38" s="2">
        <v>119.328234354654</v>
      </c>
      <c r="BC38" s="2">
        <v>14.2577221778131</v>
      </c>
      <c r="BD38" s="2">
        <v>122.16212972005199</v>
      </c>
      <c r="BE38" s="8">
        <v>11.866983244496</v>
      </c>
      <c r="BF38" s="8">
        <v>98.225902557373004</v>
      </c>
      <c r="BG38" s="8">
        <v>8.8064473367506402</v>
      </c>
      <c r="BH38" s="8">
        <v>143.66495513916001</v>
      </c>
      <c r="BI38" s="8">
        <v>12.7014615719135</v>
      </c>
      <c r="BJ38" s="8">
        <v>49.435476303100501</v>
      </c>
      <c r="BK38" s="8">
        <v>9.92226872077355</v>
      </c>
      <c r="BL38" s="8">
        <v>49.419598770141597</v>
      </c>
      <c r="BM38" s="2"/>
      <c r="BN38" s="2"/>
      <c r="BO38" s="8"/>
      <c r="BP38" s="36"/>
      <c r="BQ38" s="32"/>
      <c r="BR38" s="49"/>
      <c r="BS38" s="68"/>
      <c r="BT38" s="32"/>
    </row>
    <row r="39" spans="1:91" ht="10.199999999999999" x14ac:dyDescent="0.2">
      <c r="A39" s="30"/>
      <c r="B39" s="32">
        <v>48</v>
      </c>
      <c r="C39" s="49" t="s">
        <v>168</v>
      </c>
      <c r="D39" s="138" t="str">
        <f>_xlfn.CONCAT(H39,I39,N39,O39)</f>
        <v/>
      </c>
      <c r="E39" s="32" t="s">
        <v>146</v>
      </c>
      <c r="F39" s="30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6"/>
      <c r="AM39" s="2"/>
      <c r="AN39" s="174">
        <f>AO38</f>
        <v>123.723212457472</v>
      </c>
      <c r="AO39" s="194" t="s">
        <v>462</v>
      </c>
      <c r="AP39" s="187">
        <f>AP38</f>
        <v>138.91548156738199</v>
      </c>
      <c r="AQ39" s="192" t="s">
        <v>461</v>
      </c>
      <c r="AR39" s="174">
        <f>AS38</f>
        <v>83.529019263482795</v>
      </c>
      <c r="AS39" s="194" t="s">
        <v>462</v>
      </c>
      <c r="AT39" s="174">
        <f>AT38</f>
        <v>268.48106892903598</v>
      </c>
      <c r="AU39" s="193" t="s">
        <v>461</v>
      </c>
      <c r="AV39" s="174">
        <f>AU38</f>
        <v>52.718409876669597</v>
      </c>
      <c r="AW39" s="195" t="s">
        <v>462</v>
      </c>
      <c r="AX39" s="174">
        <f>AV38</f>
        <v>193.99091593424399</v>
      </c>
      <c r="AY39" s="192" t="s">
        <v>461</v>
      </c>
      <c r="AZ39" s="174">
        <f>AY38</f>
        <v>30.904746394003499</v>
      </c>
      <c r="BA39" s="195" t="s">
        <v>462</v>
      </c>
      <c r="BB39" s="174">
        <f>AZ38</f>
        <v>147.115971883138</v>
      </c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8"/>
      <c r="BP39" s="36"/>
      <c r="BQ39" s="32"/>
      <c r="BR39" s="49"/>
      <c r="BS39" s="68"/>
      <c r="BT39" s="32"/>
    </row>
    <row r="40" spans="1:91" ht="10.199999999999999" x14ac:dyDescent="0.2">
      <c r="A40" s="30"/>
      <c r="B40" s="32">
        <v>49</v>
      </c>
      <c r="C40" s="49" t="s">
        <v>168</v>
      </c>
      <c r="D40" s="138" t="str">
        <f>_xlfn.CONCAT(H40,I40,N40,O40)</f>
        <v/>
      </c>
      <c r="E40" s="32" t="s">
        <v>146</v>
      </c>
      <c r="F40" s="30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6"/>
      <c r="AM40" s="2"/>
      <c r="AN40" s="2"/>
      <c r="AO40" s="174"/>
      <c r="AP40" s="187"/>
      <c r="AQ40" s="2"/>
      <c r="AR40" s="2"/>
      <c r="AS40" s="174"/>
      <c r="AT40" s="187"/>
      <c r="AU40" s="174"/>
      <c r="AV40" s="187"/>
      <c r="AW40" s="2"/>
      <c r="AX40" s="2"/>
      <c r="AY40" s="174"/>
      <c r="AZ40" s="187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8"/>
      <c r="BP40" s="36"/>
      <c r="BQ40" s="32"/>
      <c r="BR40" s="49"/>
      <c r="BS40" s="68"/>
      <c r="BT40" s="32"/>
    </row>
    <row r="41" spans="1:91" ht="10.199999999999999" x14ac:dyDescent="0.2">
      <c r="A41" s="30"/>
      <c r="B41" s="32">
        <v>50</v>
      </c>
      <c r="C41" s="49" t="s">
        <v>168</v>
      </c>
      <c r="D41" s="138" t="str">
        <f>_xlfn.CONCAT(H41,I41,N41,O41)</f>
        <v/>
      </c>
      <c r="E41" s="32" t="s">
        <v>146</v>
      </c>
      <c r="F41" s="30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6"/>
      <c r="AM41" s="2"/>
      <c r="AN41" s="2"/>
      <c r="AO41" s="174"/>
      <c r="AP41" s="187"/>
      <c r="AQ41" s="2"/>
      <c r="AR41" s="2"/>
      <c r="AS41" s="174"/>
      <c r="AT41" s="187"/>
      <c r="AU41" s="174"/>
      <c r="AV41" s="187"/>
      <c r="AW41" s="2"/>
      <c r="AX41" s="2"/>
      <c r="AY41" s="174"/>
      <c r="AZ41" s="187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8"/>
      <c r="BP41" s="36"/>
      <c r="BQ41" s="32"/>
      <c r="BR41" s="49"/>
      <c r="BS41" s="68"/>
      <c r="BT41" s="32"/>
    </row>
    <row r="42" spans="1:91" ht="10.199999999999999" x14ac:dyDescent="0.2">
      <c r="A42" s="30"/>
      <c r="B42" s="47" t="s">
        <v>418</v>
      </c>
      <c r="C42" s="49" t="s">
        <v>168</v>
      </c>
      <c r="D42" s="157" t="s">
        <v>459</v>
      </c>
      <c r="E42" s="32" t="s">
        <v>146</v>
      </c>
      <c r="F42" s="30"/>
      <c r="G42" s="35" t="s">
        <v>39</v>
      </c>
      <c r="H42" s="47" t="s">
        <v>256</v>
      </c>
      <c r="I42" s="83" t="s">
        <v>323</v>
      </c>
      <c r="J42" s="83" t="s">
        <v>347</v>
      </c>
      <c r="K42" s="83" t="s">
        <v>348</v>
      </c>
      <c r="L42" s="84">
        <v>500</v>
      </c>
      <c r="M42" s="84">
        <v>60</v>
      </c>
      <c r="N42" s="32">
        <v>47</v>
      </c>
      <c r="O42" s="84" t="s">
        <v>318</v>
      </c>
      <c r="P42" s="84" t="s">
        <v>46</v>
      </c>
      <c r="Q42" s="34" t="s">
        <v>199</v>
      </c>
      <c r="R42" s="84" t="s">
        <v>216</v>
      </c>
      <c r="S42" s="84" t="s">
        <v>320</v>
      </c>
      <c r="T42" s="34" t="s">
        <v>200</v>
      </c>
      <c r="U42" s="83" t="s">
        <v>319</v>
      </c>
      <c r="V42" s="83" t="s">
        <v>224</v>
      </c>
      <c r="W42" s="84" t="s">
        <v>184</v>
      </c>
      <c r="X42" s="84" t="s">
        <v>186</v>
      </c>
      <c r="Y42" s="84" t="s">
        <v>171</v>
      </c>
      <c r="Z42" s="84" t="s">
        <v>203</v>
      </c>
      <c r="AA42" s="83" t="s">
        <v>319</v>
      </c>
      <c r="AB42" s="84" t="s">
        <v>46</v>
      </c>
      <c r="AC42" s="84" t="s">
        <v>381</v>
      </c>
      <c r="AD42" s="84" t="s">
        <v>214</v>
      </c>
      <c r="AE42" s="84" t="s">
        <v>321</v>
      </c>
      <c r="AF42" s="84" t="s">
        <v>322</v>
      </c>
      <c r="AG42" s="84" t="s">
        <v>58</v>
      </c>
      <c r="AH42" s="84" t="s">
        <v>290</v>
      </c>
      <c r="AI42" s="84" t="s">
        <v>291</v>
      </c>
      <c r="AJ42" s="84" t="s">
        <v>53</v>
      </c>
      <c r="AK42" s="84" t="s">
        <v>54</v>
      </c>
      <c r="AL42" s="36"/>
      <c r="AM42" s="2">
        <v>65.404235546405502</v>
      </c>
      <c r="AN42" s="2">
        <v>273.79665527343701</v>
      </c>
      <c r="AO42" s="174">
        <v>47.994330479548502</v>
      </c>
      <c r="AP42" s="187">
        <v>132.17736511230399</v>
      </c>
      <c r="AQ42" s="2">
        <v>46.816018324631898</v>
      </c>
      <c r="AR42" s="2">
        <v>102.182891845703</v>
      </c>
      <c r="AS42" s="174">
        <v>37.284242189847497</v>
      </c>
      <c r="AT42" s="187">
        <v>85.347142791747999</v>
      </c>
      <c r="AU42" s="174">
        <v>30.311617631178599</v>
      </c>
      <c r="AV42" s="187">
        <v>86.824015426635697</v>
      </c>
      <c r="AW42" s="2">
        <v>21.401102652916499</v>
      </c>
      <c r="AX42" s="2">
        <v>87.638612365722594</v>
      </c>
      <c r="AY42" s="174">
        <v>15.1059165367713</v>
      </c>
      <c r="AZ42" s="187">
        <v>72.280191421508704</v>
      </c>
      <c r="BA42" s="2">
        <v>12.2856969099778</v>
      </c>
      <c r="BB42" s="2">
        <v>65.104716491699193</v>
      </c>
      <c r="BC42" s="2">
        <v>12.704511715815601</v>
      </c>
      <c r="BD42" s="2">
        <v>68.977613067626905</v>
      </c>
      <c r="BE42" s="8">
        <v>12.170767270601701</v>
      </c>
      <c r="BF42" s="8">
        <v>68.756814575195307</v>
      </c>
      <c r="BG42" s="8">
        <v>11.7983711682833</v>
      </c>
      <c r="BH42" s="8">
        <v>68.371984863281199</v>
      </c>
      <c r="BI42" s="8">
        <v>11.753825847919099</v>
      </c>
      <c r="BJ42" s="8">
        <v>68.352840423583899</v>
      </c>
      <c r="BK42" s="8">
        <v>11.2917803250826</v>
      </c>
      <c r="BL42" s="8">
        <v>68.187257766723604</v>
      </c>
      <c r="BM42" s="8"/>
      <c r="BN42" s="8"/>
      <c r="BO42" s="8">
        <v>500</v>
      </c>
      <c r="BP42" s="36"/>
      <c r="BQ42" s="32"/>
      <c r="BR42" s="49"/>
      <c r="BS42" s="128" t="s">
        <v>437</v>
      </c>
      <c r="BT42" s="47" t="s">
        <v>436</v>
      </c>
      <c r="BU42" s="73" t="s">
        <v>435</v>
      </c>
      <c r="BV42" s="73" t="s">
        <v>434</v>
      </c>
      <c r="BW42" s="73" t="s">
        <v>433</v>
      </c>
      <c r="BX42" s="73" t="s">
        <v>432</v>
      </c>
    </row>
    <row r="43" spans="1:91" ht="10.199999999999999" x14ac:dyDescent="0.2">
      <c r="A43" s="30"/>
      <c r="B43" s="47"/>
      <c r="C43" s="49"/>
      <c r="D43" s="157"/>
      <c r="E43" s="32"/>
      <c r="F43" s="30"/>
      <c r="G43" s="35"/>
      <c r="H43" s="47"/>
      <c r="I43" s="83"/>
      <c r="J43" s="83"/>
      <c r="K43" s="83"/>
      <c r="L43" s="84"/>
      <c r="M43" s="84"/>
      <c r="N43" s="32"/>
      <c r="O43" s="84"/>
      <c r="P43" s="84"/>
      <c r="Q43" s="34"/>
      <c r="R43" s="84"/>
      <c r="S43" s="84"/>
      <c r="T43" s="34"/>
      <c r="U43" s="83"/>
      <c r="V43" s="83"/>
      <c r="W43" s="84"/>
      <c r="X43" s="84"/>
      <c r="Y43" s="84"/>
      <c r="Z43" s="84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36"/>
      <c r="AM43" s="2"/>
      <c r="AN43" s="2"/>
      <c r="AO43" s="174"/>
      <c r="AP43" s="187"/>
      <c r="AQ43" s="2"/>
      <c r="AR43" s="2"/>
      <c r="AS43" s="174"/>
      <c r="AT43" s="187"/>
      <c r="AU43" s="174"/>
      <c r="AV43" s="187"/>
      <c r="AW43" s="2"/>
      <c r="AX43" s="2"/>
      <c r="AY43" s="174"/>
      <c r="AZ43" s="187"/>
      <c r="BA43" s="2"/>
      <c r="BB43" s="2"/>
      <c r="BC43" s="2"/>
      <c r="BD43" s="2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36"/>
      <c r="BQ43" s="32"/>
      <c r="BR43" s="49"/>
      <c r="BS43" s="128"/>
      <c r="BT43" s="47"/>
      <c r="BU43" s="73"/>
      <c r="BV43" s="73"/>
      <c r="BW43" s="73"/>
      <c r="BX43" s="73"/>
    </row>
    <row r="44" spans="1:91" ht="10.199999999999999" x14ac:dyDescent="0.2">
      <c r="A44" s="30"/>
      <c r="B44" s="99">
        <v>41</v>
      </c>
      <c r="C44" s="49" t="s">
        <v>168</v>
      </c>
      <c r="D44" s="152" t="s">
        <v>456</v>
      </c>
      <c r="E44" s="32" t="s">
        <v>146</v>
      </c>
      <c r="F44" s="30"/>
      <c r="G44" s="35" t="s">
        <v>39</v>
      </c>
      <c r="H44" s="47" t="s">
        <v>256</v>
      </c>
      <c r="I44" s="83" t="s">
        <v>323</v>
      </c>
      <c r="J44" s="83" t="s">
        <v>347</v>
      </c>
      <c r="K44" s="83" t="s">
        <v>348</v>
      </c>
      <c r="L44" s="84">
        <v>500</v>
      </c>
      <c r="M44" s="84">
        <v>30</v>
      </c>
      <c r="N44" s="34">
        <v>62</v>
      </c>
      <c r="O44" s="84" t="s">
        <v>318</v>
      </c>
      <c r="P44" s="84" t="s">
        <v>46</v>
      </c>
      <c r="Q44" s="32" t="s">
        <v>227</v>
      </c>
      <c r="R44" s="32" t="s">
        <v>227</v>
      </c>
      <c r="S44" s="32" t="s">
        <v>227</v>
      </c>
      <c r="T44" s="32" t="s">
        <v>234</v>
      </c>
      <c r="U44" s="47" t="s">
        <v>229</v>
      </c>
      <c r="V44" s="83" t="s">
        <v>224</v>
      </c>
      <c r="W44" s="84" t="s">
        <v>184</v>
      </c>
      <c r="X44" s="84" t="s">
        <v>186</v>
      </c>
      <c r="Y44" s="84" t="s">
        <v>171</v>
      </c>
      <c r="Z44" s="84" t="s">
        <v>203</v>
      </c>
      <c r="AA44" s="47" t="s">
        <v>229</v>
      </c>
      <c r="AB44" s="84" t="s">
        <v>46</v>
      </c>
      <c r="AC44" s="84" t="s">
        <v>381</v>
      </c>
      <c r="AD44" s="84" t="s">
        <v>214</v>
      </c>
      <c r="AE44" s="32" t="s">
        <v>258</v>
      </c>
      <c r="AF44" s="32" t="s">
        <v>229</v>
      </c>
      <c r="AG44" s="84" t="s">
        <v>58</v>
      </c>
      <c r="AH44" s="84" t="s">
        <v>290</v>
      </c>
      <c r="AI44" s="84" t="s">
        <v>291</v>
      </c>
      <c r="AJ44" s="84" t="s">
        <v>53</v>
      </c>
      <c r="AK44" s="84" t="s">
        <v>54</v>
      </c>
      <c r="AL44" s="36"/>
      <c r="AM44" s="4">
        <v>80.7028999328613</v>
      </c>
      <c r="AN44" s="4">
        <v>229.08037719726499</v>
      </c>
      <c r="AO44" s="179">
        <v>74.240450345552802</v>
      </c>
      <c r="AP44" s="186">
        <v>149.751020050048</v>
      </c>
      <c r="AQ44" s="4">
        <v>61.406195420485197</v>
      </c>
      <c r="AR44" s="4">
        <v>127.01690673828099</v>
      </c>
      <c r="AS44" s="179">
        <v>43.709268129788903</v>
      </c>
      <c r="AT44" s="186">
        <v>110.424712371826</v>
      </c>
      <c r="AU44" s="179">
        <v>28.049994175250699</v>
      </c>
      <c r="AV44" s="186">
        <v>83.988044738769503</v>
      </c>
      <c r="AW44" s="4">
        <v>16.457451270176801</v>
      </c>
      <c r="AX44" s="4">
        <v>90.6736906051635</v>
      </c>
      <c r="AY44" s="179">
        <v>15.7893098317659</v>
      </c>
      <c r="AZ44" s="186">
        <v>67.581919860839804</v>
      </c>
      <c r="BA44" s="4">
        <v>18.514284427349299</v>
      </c>
      <c r="BB44" s="4">
        <v>77.3369228363037</v>
      </c>
      <c r="BC44" s="4">
        <v>18.504056893862199</v>
      </c>
      <c r="BD44" s="4">
        <v>71.512132263183503</v>
      </c>
      <c r="BE44" s="4">
        <v>12.1372434542729</v>
      </c>
      <c r="BF44" s="4">
        <v>63.8427211761474</v>
      </c>
      <c r="BG44" s="4">
        <v>11.6171652537125</v>
      </c>
      <c r="BH44" s="4">
        <v>73.311181068420396</v>
      </c>
      <c r="BI44" s="4">
        <v>7.9650766115922096</v>
      </c>
      <c r="BJ44" s="4">
        <v>61.638251399993898</v>
      </c>
      <c r="BK44" s="4">
        <v>5.8559831747641899</v>
      </c>
      <c r="BL44" s="4">
        <v>68.109468650817803</v>
      </c>
      <c r="BM44" s="8"/>
      <c r="BN44" s="8"/>
      <c r="BO44" s="8">
        <v>500</v>
      </c>
      <c r="BP44" s="36"/>
      <c r="BQ44" s="32"/>
      <c r="BR44" s="49"/>
      <c r="BS44" s="73" t="s">
        <v>415</v>
      </c>
      <c r="BT44" s="73" t="s">
        <v>414</v>
      </c>
      <c r="BU44" s="73" t="s">
        <v>412</v>
      </c>
      <c r="BV44" s="134" t="s">
        <v>413</v>
      </c>
      <c r="BW44" s="134" t="s">
        <v>411</v>
      </c>
      <c r="BX44" s="135" t="s">
        <v>410</v>
      </c>
    </row>
    <row r="45" spans="1:91" ht="10.199999999999999" x14ac:dyDescent="0.2">
      <c r="A45" s="30"/>
      <c r="B45" s="99" t="s">
        <v>416</v>
      </c>
      <c r="C45" s="49" t="s">
        <v>168</v>
      </c>
      <c r="D45" s="152" t="s">
        <v>456</v>
      </c>
      <c r="E45" s="32" t="s">
        <v>146</v>
      </c>
      <c r="F45" s="30"/>
      <c r="G45" s="35" t="s">
        <v>39</v>
      </c>
      <c r="H45" s="47" t="s">
        <v>256</v>
      </c>
      <c r="I45" s="83" t="s">
        <v>323</v>
      </c>
      <c r="J45" s="83" t="s">
        <v>347</v>
      </c>
      <c r="K45" s="83" t="s">
        <v>348</v>
      </c>
      <c r="L45" s="83">
        <v>500</v>
      </c>
      <c r="M45" s="84">
        <v>60</v>
      </c>
      <c r="N45" s="34">
        <v>62</v>
      </c>
      <c r="O45" s="84" t="s">
        <v>318</v>
      </c>
      <c r="P45" s="84" t="s">
        <v>46</v>
      </c>
      <c r="Q45" s="34" t="s">
        <v>199</v>
      </c>
      <c r="R45" s="32" t="s">
        <v>293</v>
      </c>
      <c r="S45" s="32" t="s">
        <v>294</v>
      </c>
      <c r="T45" s="34" t="s">
        <v>200</v>
      </c>
      <c r="U45" s="47" t="s">
        <v>229</v>
      </c>
      <c r="V45" s="84" t="s">
        <v>224</v>
      </c>
      <c r="W45" s="32" t="s">
        <v>197</v>
      </c>
      <c r="X45" s="32" t="s">
        <v>202</v>
      </c>
      <c r="Y45" s="32" t="s">
        <v>199</v>
      </c>
      <c r="Z45" s="32" t="s">
        <v>244</v>
      </c>
      <c r="AA45" s="47" t="s">
        <v>229</v>
      </c>
      <c r="AB45" s="84" t="s">
        <v>46</v>
      </c>
      <c r="AC45" s="83" t="s">
        <v>381</v>
      </c>
      <c r="AD45" s="84" t="s">
        <v>214</v>
      </c>
      <c r="AE45" s="32" t="s">
        <v>258</v>
      </c>
      <c r="AF45" s="32" t="s">
        <v>236</v>
      </c>
      <c r="AG45" s="84" t="s">
        <v>58</v>
      </c>
      <c r="AH45" s="84" t="s">
        <v>290</v>
      </c>
      <c r="AI45" s="84" t="s">
        <v>291</v>
      </c>
      <c r="AJ45" s="84" t="s">
        <v>53</v>
      </c>
      <c r="AK45" s="84" t="s">
        <v>54</v>
      </c>
      <c r="AL45" s="36"/>
      <c r="AM45" s="2">
        <v>54.630828270545301</v>
      </c>
      <c r="AN45" s="2">
        <v>155.01472320556601</v>
      </c>
      <c r="AO45" s="174">
        <v>43.197076357327902</v>
      </c>
      <c r="AP45" s="187">
        <v>91.956735992431604</v>
      </c>
      <c r="AQ45" s="2">
        <v>40.0061325660118</v>
      </c>
      <c r="AR45" s="2">
        <v>127.08176498413</v>
      </c>
      <c r="AS45" s="174">
        <v>32.592082390418398</v>
      </c>
      <c r="AT45" s="187">
        <v>70.133570861816395</v>
      </c>
      <c r="AU45" s="174">
        <v>25.172592163085898</v>
      </c>
      <c r="AV45" s="187">
        <v>73.039200973510702</v>
      </c>
      <c r="AW45" s="2">
        <v>17.9011991941011</v>
      </c>
      <c r="AX45" s="2">
        <v>66.321381378173797</v>
      </c>
      <c r="AY45" s="174">
        <v>13.427299352792501</v>
      </c>
      <c r="AZ45" s="187">
        <v>57.026602935790997</v>
      </c>
      <c r="BA45" s="2">
        <v>8.5824780830970102</v>
      </c>
      <c r="BB45" s="2">
        <v>63.5776668548584</v>
      </c>
      <c r="BC45" s="2">
        <v>7.0760737932645297</v>
      </c>
      <c r="BD45" s="2">
        <v>57.539830017089798</v>
      </c>
      <c r="BE45" s="8">
        <v>6.5552413646991399</v>
      </c>
      <c r="BF45" s="8">
        <v>62.7495323181152</v>
      </c>
      <c r="BG45" s="8">
        <v>6.8691803492032504</v>
      </c>
      <c r="BH45" s="8">
        <v>63.640277671813898</v>
      </c>
      <c r="BI45" s="8">
        <v>6.2699390558096004</v>
      </c>
      <c r="BJ45" s="8">
        <v>63.025551986694303</v>
      </c>
      <c r="BK45" s="8">
        <v>5.7891449194688001</v>
      </c>
      <c r="BL45" s="8">
        <v>62.9730974197387</v>
      </c>
      <c r="BM45" s="8"/>
      <c r="BN45" s="8"/>
      <c r="BO45" s="8">
        <v>500</v>
      </c>
      <c r="BP45" s="36"/>
      <c r="BQ45" s="32"/>
      <c r="BR45" s="49"/>
      <c r="BS45" s="128" t="s">
        <v>425</v>
      </c>
      <c r="BT45" s="99" t="s">
        <v>424</v>
      </c>
      <c r="BU45" s="73" t="s">
        <v>423</v>
      </c>
      <c r="BV45" s="134" t="s">
        <v>422</v>
      </c>
      <c r="BW45" s="134" t="s">
        <v>421</v>
      </c>
      <c r="BX45" s="73" t="s">
        <v>420</v>
      </c>
    </row>
    <row r="46" spans="1:91" ht="10.199999999999999" x14ac:dyDescent="0.2">
      <c r="A46" s="30"/>
      <c r="B46" s="99"/>
      <c r="C46" s="49"/>
      <c r="D46" s="152"/>
      <c r="E46" s="32"/>
      <c r="F46" s="30"/>
      <c r="G46" s="35"/>
      <c r="H46" s="47"/>
      <c r="I46" s="83"/>
      <c r="J46" s="83"/>
      <c r="K46" s="83"/>
      <c r="L46" s="83"/>
      <c r="M46" s="84"/>
      <c r="N46" s="34"/>
      <c r="O46" s="84"/>
      <c r="P46" s="84"/>
      <c r="Q46" s="34"/>
      <c r="R46" s="32"/>
      <c r="S46" s="32"/>
      <c r="T46" s="34"/>
      <c r="U46" s="47"/>
      <c r="V46" s="84"/>
      <c r="W46" s="32"/>
      <c r="X46" s="32"/>
      <c r="Y46" s="32"/>
      <c r="Z46" s="32"/>
      <c r="AA46" s="47"/>
      <c r="AB46" s="84"/>
      <c r="AC46" s="83"/>
      <c r="AD46" s="84"/>
      <c r="AE46" s="32"/>
      <c r="AF46" s="32"/>
      <c r="AG46" s="84"/>
      <c r="AH46" s="84"/>
      <c r="AI46" s="84"/>
      <c r="AJ46" s="84"/>
      <c r="AK46" s="84"/>
      <c r="AL46" s="36"/>
      <c r="AM46" s="2"/>
      <c r="AN46" s="2"/>
      <c r="AO46" s="174"/>
      <c r="AP46" s="187"/>
      <c r="AQ46" s="2"/>
      <c r="AR46" s="2"/>
      <c r="AS46" s="174"/>
      <c r="AT46" s="187"/>
      <c r="AU46" s="174"/>
      <c r="AV46" s="187"/>
      <c r="AW46" s="2"/>
      <c r="AX46" s="2"/>
      <c r="AY46" s="174"/>
      <c r="AZ46" s="187"/>
      <c r="BA46" s="2"/>
      <c r="BB46" s="2"/>
      <c r="BC46" s="2"/>
      <c r="BD46" s="2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36"/>
      <c r="BQ46" s="32"/>
      <c r="BR46" s="49"/>
      <c r="BS46" s="128"/>
      <c r="BT46" s="99"/>
      <c r="BU46" s="73"/>
      <c r="BV46" s="134"/>
      <c r="BW46" s="134"/>
      <c r="BX46" s="73"/>
    </row>
    <row r="47" spans="1:91" ht="10.199999999999999" x14ac:dyDescent="0.2">
      <c r="A47" s="30"/>
      <c r="B47" s="32" t="s">
        <v>419</v>
      </c>
      <c r="C47" s="49" t="s">
        <v>168</v>
      </c>
      <c r="D47" s="155" t="s">
        <v>460</v>
      </c>
      <c r="E47" s="32" t="s">
        <v>146</v>
      </c>
      <c r="F47" s="30"/>
      <c r="G47" s="35" t="s">
        <v>39</v>
      </c>
      <c r="H47" s="47" t="s">
        <v>256</v>
      </c>
      <c r="I47" s="83" t="s">
        <v>323</v>
      </c>
      <c r="J47" s="83" t="s">
        <v>347</v>
      </c>
      <c r="K47" s="83" t="s">
        <v>348</v>
      </c>
      <c r="L47" s="84">
        <v>500</v>
      </c>
      <c r="M47" s="84">
        <v>30</v>
      </c>
      <c r="N47" s="32">
        <v>77</v>
      </c>
      <c r="O47" s="84" t="s">
        <v>318</v>
      </c>
      <c r="P47" s="84" t="s">
        <v>46</v>
      </c>
      <c r="Q47" s="34" t="s">
        <v>199</v>
      </c>
      <c r="R47" s="84" t="s">
        <v>216</v>
      </c>
      <c r="S47" s="84" t="s">
        <v>320</v>
      </c>
      <c r="T47" s="34" t="s">
        <v>200</v>
      </c>
      <c r="U47" s="83" t="s">
        <v>319</v>
      </c>
      <c r="V47" s="83" t="s">
        <v>224</v>
      </c>
      <c r="W47" s="84" t="s">
        <v>184</v>
      </c>
      <c r="X47" s="84" t="s">
        <v>186</v>
      </c>
      <c r="Y47" s="84" t="s">
        <v>171</v>
      </c>
      <c r="Z47" s="84" t="s">
        <v>203</v>
      </c>
      <c r="AA47" s="83" t="s">
        <v>319</v>
      </c>
      <c r="AB47" s="84" t="s">
        <v>46</v>
      </c>
      <c r="AC47" s="84" t="s">
        <v>381</v>
      </c>
      <c r="AD47" s="84" t="s">
        <v>214</v>
      </c>
      <c r="AE47" s="84" t="s">
        <v>321</v>
      </c>
      <c r="AF47" s="84" t="s">
        <v>322</v>
      </c>
      <c r="AG47" s="84" t="s">
        <v>58</v>
      </c>
      <c r="AH47" s="84" t="s">
        <v>290</v>
      </c>
      <c r="AI47" s="84" t="s">
        <v>291</v>
      </c>
      <c r="AJ47" s="84" t="s">
        <v>53</v>
      </c>
      <c r="AK47" s="84" t="s">
        <v>54</v>
      </c>
      <c r="AL47" s="36"/>
      <c r="AM47" s="2">
        <v>59.220147352952203</v>
      </c>
      <c r="AN47" s="2">
        <v>165.87310104370101</v>
      </c>
      <c r="AO47" s="174">
        <v>53.811751439021101</v>
      </c>
      <c r="AP47" s="187">
        <v>75.508136749267507</v>
      </c>
      <c r="AQ47" s="2">
        <v>45.489532764141302</v>
      </c>
      <c r="AR47" s="2">
        <v>121.608433532714</v>
      </c>
      <c r="AS47" s="174">
        <v>35.038108752324</v>
      </c>
      <c r="AT47" s="187">
        <v>63.492524719238197</v>
      </c>
      <c r="AU47" s="174">
        <v>23.624683306767299</v>
      </c>
      <c r="AV47" s="187">
        <v>87.211144638061498</v>
      </c>
      <c r="AW47" s="2">
        <v>16.3767400888296</v>
      </c>
      <c r="AX47" s="2">
        <v>78.7697187423706</v>
      </c>
      <c r="AY47" s="174">
        <v>13.673101865328199</v>
      </c>
      <c r="AZ47" s="187">
        <v>95.697096443176207</v>
      </c>
      <c r="BA47" s="2">
        <v>10.2982125649085</v>
      </c>
      <c r="BB47" s="2">
        <v>72.167939758300705</v>
      </c>
      <c r="BC47" s="2">
        <v>8.0318525937887308</v>
      </c>
      <c r="BD47" s="2">
        <v>67.293751335143995</v>
      </c>
      <c r="BE47" s="2">
        <v>7.2728665241828301</v>
      </c>
      <c r="BF47" s="2">
        <v>69.1732831954956</v>
      </c>
      <c r="BG47" s="2">
        <v>6.7775878356053196</v>
      </c>
      <c r="BH47" s="2">
        <v>69.091911315917898</v>
      </c>
      <c r="BI47" s="2">
        <v>7.7919069436880202</v>
      </c>
      <c r="BJ47" s="2">
        <v>68.646847343444804</v>
      </c>
      <c r="BK47" s="2">
        <v>5.8981757530799204</v>
      </c>
      <c r="BL47" s="2">
        <v>68.649958324432305</v>
      </c>
      <c r="BM47" s="2"/>
      <c r="BN47" s="2"/>
      <c r="BO47" s="8">
        <v>500</v>
      </c>
      <c r="BP47" s="36"/>
      <c r="BQ47" s="32"/>
      <c r="BR47" s="49"/>
      <c r="BS47" s="133" t="s">
        <v>443</v>
      </c>
      <c r="BT47" s="32" t="s">
        <v>442</v>
      </c>
      <c r="BU47" s="15" t="s">
        <v>441</v>
      </c>
      <c r="BV47" s="15" t="s">
        <v>440</v>
      </c>
      <c r="BW47" s="15" t="s">
        <v>439</v>
      </c>
      <c r="BX47" s="135" t="s">
        <v>438</v>
      </c>
    </row>
    <row r="48" spans="1:91" ht="10.199999999999999" x14ac:dyDescent="0.2">
      <c r="A48" s="30"/>
      <c r="B48" s="32"/>
      <c r="C48" s="49"/>
      <c r="D48" s="155"/>
      <c r="E48" s="32"/>
      <c r="F48" s="30"/>
      <c r="G48" s="35"/>
      <c r="H48" s="47"/>
      <c r="I48" s="83"/>
      <c r="J48" s="83"/>
      <c r="K48" s="83"/>
      <c r="L48" s="84"/>
      <c r="M48" s="84"/>
      <c r="N48" s="32"/>
      <c r="O48" s="84"/>
      <c r="P48" s="84"/>
      <c r="Q48" s="34"/>
      <c r="R48" s="84"/>
      <c r="S48" s="84"/>
      <c r="T48" s="34"/>
      <c r="U48" s="83"/>
      <c r="V48" s="83"/>
      <c r="W48" s="84"/>
      <c r="X48" s="84"/>
      <c r="Y48" s="84"/>
      <c r="Z48" s="84"/>
      <c r="AA48" s="83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36"/>
      <c r="AM48" s="2"/>
      <c r="AN48" s="2"/>
      <c r="AO48" s="174"/>
      <c r="AP48" s="187"/>
      <c r="AQ48" s="2"/>
      <c r="AR48" s="2"/>
      <c r="AS48" s="174"/>
      <c r="AT48" s="187"/>
      <c r="AU48" s="174"/>
      <c r="AV48" s="187"/>
      <c r="AW48" s="2"/>
      <c r="AX48" s="2"/>
      <c r="AY48" s="174"/>
      <c r="AZ48" s="187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8"/>
      <c r="BP48" s="36"/>
      <c r="BQ48" s="32"/>
      <c r="BR48" s="49"/>
      <c r="BS48" s="133"/>
      <c r="BT48" s="32"/>
      <c r="BX48" s="135"/>
    </row>
    <row r="49" spans="1:97" s="104" customFormat="1" ht="10.199999999999999" x14ac:dyDescent="0.2">
      <c r="A49" s="30"/>
      <c r="B49" s="32">
        <v>25</v>
      </c>
      <c r="C49" s="49" t="s">
        <v>168</v>
      </c>
      <c r="D49" s="159" t="s">
        <v>448</v>
      </c>
      <c r="E49" s="32" t="s">
        <v>146</v>
      </c>
      <c r="F49" s="30"/>
      <c r="G49" s="35" t="s">
        <v>39</v>
      </c>
      <c r="H49" s="47" t="s">
        <v>256</v>
      </c>
      <c r="I49" s="47" t="s">
        <v>169</v>
      </c>
      <c r="J49" s="47" t="s">
        <v>170</v>
      </c>
      <c r="K49" s="47" t="s">
        <v>345</v>
      </c>
      <c r="L49" s="47">
        <v>500</v>
      </c>
      <c r="M49" s="32">
        <v>50</v>
      </c>
      <c r="N49" s="34">
        <v>62</v>
      </c>
      <c r="O49" s="32" t="s">
        <v>292</v>
      </c>
      <c r="P49" s="32" t="s">
        <v>46</v>
      </c>
      <c r="Q49" s="34" t="s">
        <v>199</v>
      </c>
      <c r="R49" s="32" t="s">
        <v>293</v>
      </c>
      <c r="S49" s="32" t="s">
        <v>294</v>
      </c>
      <c r="T49" s="34" t="s">
        <v>200</v>
      </c>
      <c r="U49" s="47" t="s">
        <v>229</v>
      </c>
      <c r="V49" s="34" t="s">
        <v>224</v>
      </c>
      <c r="W49" s="32" t="s">
        <v>197</v>
      </c>
      <c r="X49" s="32" t="s">
        <v>202</v>
      </c>
      <c r="Y49" s="32" t="s">
        <v>199</v>
      </c>
      <c r="Z49" s="32" t="s">
        <v>244</v>
      </c>
      <c r="AA49" s="47" t="s">
        <v>229</v>
      </c>
      <c r="AB49" s="34" t="s">
        <v>46</v>
      </c>
      <c r="AC49" s="83" t="s">
        <v>381</v>
      </c>
      <c r="AD49" s="32" t="s">
        <v>214</v>
      </c>
      <c r="AE49" s="32" t="s">
        <v>258</v>
      </c>
      <c r="AF49" s="32" t="s">
        <v>236</v>
      </c>
      <c r="AG49" s="34" t="s">
        <v>58</v>
      </c>
      <c r="AH49" s="32" t="s">
        <v>290</v>
      </c>
      <c r="AI49" s="32" t="s">
        <v>291</v>
      </c>
      <c r="AJ49" s="34" t="s">
        <v>53</v>
      </c>
      <c r="AK49" s="34" t="s">
        <v>54</v>
      </c>
      <c r="AL49" s="36"/>
      <c r="AM49" s="8">
        <v>57.071780050954501</v>
      </c>
      <c r="AN49" s="8">
        <v>457.75364176432203</v>
      </c>
      <c r="AO49" s="174">
        <v>42.661903873566601</v>
      </c>
      <c r="AP49" s="187">
        <v>72.5190404256184</v>
      </c>
      <c r="AQ49" s="8">
        <v>38.949362724057998</v>
      </c>
      <c r="AR49" s="8">
        <v>39.501557668050097</v>
      </c>
      <c r="AS49" s="174">
        <v>31.705713087512599</v>
      </c>
      <c r="AT49" s="187">
        <v>39.597395579020102</v>
      </c>
      <c r="AU49" s="174">
        <v>23.720819227157101</v>
      </c>
      <c r="AV49" s="187">
        <v>35.686571121215799</v>
      </c>
      <c r="AW49" s="8">
        <v>17.338407393424699</v>
      </c>
      <c r="AX49" s="8">
        <v>26.9593410491943</v>
      </c>
      <c r="AY49" s="174">
        <v>13.051336473034199</v>
      </c>
      <c r="AZ49" s="187">
        <v>55.822021484375</v>
      </c>
      <c r="BA49" s="2">
        <v>10.054665934654899</v>
      </c>
      <c r="BB49" s="2">
        <v>23.775899251302</v>
      </c>
      <c r="BC49" s="2">
        <v>8.1565980295981095</v>
      </c>
      <c r="BD49" s="2">
        <v>11.386782328287699</v>
      </c>
      <c r="BE49" s="8">
        <v>11.7090191687307</v>
      </c>
      <c r="BF49" s="8">
        <v>19.8493353525797</v>
      </c>
      <c r="BG49" s="8">
        <v>11.308062153477801</v>
      </c>
      <c r="BH49" s="8">
        <v>20.404219309488902</v>
      </c>
      <c r="BI49" s="8">
        <v>6.6923431734884904</v>
      </c>
      <c r="BJ49" s="8">
        <v>17.947771708170499</v>
      </c>
      <c r="BK49" s="8">
        <v>6.2675147825671704</v>
      </c>
      <c r="BL49" s="8">
        <v>17.4540697733561</v>
      </c>
      <c r="BM49" s="8"/>
      <c r="BN49" s="8"/>
      <c r="BO49" s="8">
        <v>500</v>
      </c>
      <c r="BP49" s="36"/>
      <c r="BQ49" s="32"/>
      <c r="BR49" s="49"/>
      <c r="BS49" s="68"/>
      <c r="BT49" s="32" t="s">
        <v>299</v>
      </c>
      <c r="BU49" s="15" t="s">
        <v>298</v>
      </c>
      <c r="BV49" s="15" t="s">
        <v>297</v>
      </c>
      <c r="BW49" s="15" t="s">
        <v>296</v>
      </c>
      <c r="BX49" s="15" t="s">
        <v>295</v>
      </c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</row>
    <row r="50" spans="1:97" ht="10.199999999999999" x14ac:dyDescent="0.2">
      <c r="A50" s="30"/>
      <c r="B50" s="32">
        <v>26</v>
      </c>
      <c r="C50" s="49" t="s">
        <v>168</v>
      </c>
      <c r="D50" s="159" t="s">
        <v>448</v>
      </c>
      <c r="E50" s="32" t="s">
        <v>146</v>
      </c>
      <c r="F50" s="30"/>
      <c r="G50" s="35" t="s">
        <v>39</v>
      </c>
      <c r="H50" s="47" t="s">
        <v>256</v>
      </c>
      <c r="I50" s="47" t="s">
        <v>169</v>
      </c>
      <c r="J50" s="47" t="s">
        <v>170</v>
      </c>
      <c r="K50" s="47" t="s">
        <v>345</v>
      </c>
      <c r="L50" s="47">
        <v>500</v>
      </c>
      <c r="M50" s="32">
        <v>50</v>
      </c>
      <c r="N50" s="34">
        <v>62</v>
      </c>
      <c r="O50" s="32" t="s">
        <v>292</v>
      </c>
      <c r="P50" s="32" t="s">
        <v>46</v>
      </c>
      <c r="Q50" s="34" t="s">
        <v>199</v>
      </c>
      <c r="R50" s="32" t="s">
        <v>293</v>
      </c>
      <c r="S50" s="84" t="s">
        <v>197</v>
      </c>
      <c r="T50" s="34" t="s">
        <v>200</v>
      </c>
      <c r="U50" s="47" t="s">
        <v>229</v>
      </c>
      <c r="V50" s="34" t="s">
        <v>224</v>
      </c>
      <c r="W50" s="32" t="s">
        <v>197</v>
      </c>
      <c r="X50" s="32" t="s">
        <v>197</v>
      </c>
      <c r="Y50" s="32" t="s">
        <v>199</v>
      </c>
      <c r="Z50" s="32" t="s">
        <v>244</v>
      </c>
      <c r="AA50" s="47" t="s">
        <v>229</v>
      </c>
      <c r="AB50" s="34" t="s">
        <v>46</v>
      </c>
      <c r="AC50" s="83" t="s">
        <v>381</v>
      </c>
      <c r="AD50" s="32" t="s">
        <v>214</v>
      </c>
      <c r="AE50" s="32" t="s">
        <v>300</v>
      </c>
      <c r="AF50" s="32" t="s">
        <v>229</v>
      </c>
      <c r="AG50" s="34" t="s">
        <v>58</v>
      </c>
      <c r="AH50" s="32" t="s">
        <v>290</v>
      </c>
      <c r="AI50" s="32" t="s">
        <v>291</v>
      </c>
      <c r="AJ50" s="34" t="s">
        <v>53</v>
      </c>
      <c r="AK50" s="34" t="s">
        <v>54</v>
      </c>
      <c r="AL50" s="36"/>
      <c r="AM50" s="8">
        <v>172.76728131694099</v>
      </c>
      <c r="AN50" s="8">
        <v>1448.55554199218</v>
      </c>
      <c r="AO50" s="174">
        <v>147.96218527516999</v>
      </c>
      <c r="AP50" s="187">
        <v>143.517318725585</v>
      </c>
      <c r="AQ50" s="8">
        <v>137.23604903682499</v>
      </c>
      <c r="AR50" s="8">
        <v>130.06256357828701</v>
      </c>
      <c r="AS50" s="174">
        <v>97.032779078329696</v>
      </c>
      <c r="AT50" s="187">
        <v>96.052101135253906</v>
      </c>
      <c r="AU50" s="174">
        <v>58.433391201880603</v>
      </c>
      <c r="AV50" s="187">
        <v>76.364761352539006</v>
      </c>
      <c r="AW50" s="8">
        <v>32.089397122782998</v>
      </c>
      <c r="AX50" s="8">
        <v>65.454149881998703</v>
      </c>
      <c r="AY50" s="174">
        <v>24.522336898311401</v>
      </c>
      <c r="AZ50" s="187">
        <v>41.058190663655601</v>
      </c>
      <c r="BA50" s="2">
        <v>16.974625002953299</v>
      </c>
      <c r="BB50" s="2">
        <v>29.446295420328699</v>
      </c>
      <c r="BC50" s="2">
        <v>17.125208270165199</v>
      </c>
      <c r="BD50" s="2">
        <v>29.9270820617675</v>
      </c>
      <c r="BE50" s="8">
        <v>9.2067520387710999</v>
      </c>
      <c r="BF50" s="8">
        <v>25.0053412119547</v>
      </c>
      <c r="BG50" s="8">
        <v>7.01266439499393</v>
      </c>
      <c r="BH50" s="8">
        <v>21.935138066609699</v>
      </c>
      <c r="BI50" s="8">
        <v>5.9042458534240696</v>
      </c>
      <c r="BJ50" s="8">
        <v>22.440361022949201</v>
      </c>
      <c r="BK50" s="8">
        <v>5.4859546538322199</v>
      </c>
      <c r="BL50" s="8">
        <v>18.475629806518501</v>
      </c>
      <c r="BM50" s="8"/>
      <c r="BN50" s="8"/>
      <c r="BO50" s="8">
        <v>500</v>
      </c>
      <c r="BP50" s="36"/>
      <c r="BQ50" s="32"/>
      <c r="BR50" s="49"/>
      <c r="BS50" s="68"/>
      <c r="BT50" s="32" t="s">
        <v>305</v>
      </c>
      <c r="BU50" s="15" t="s">
        <v>304</v>
      </c>
      <c r="BV50" s="15" t="s">
        <v>303</v>
      </c>
      <c r="BW50" s="15" t="s">
        <v>302</v>
      </c>
      <c r="BX50" s="15" t="s">
        <v>301</v>
      </c>
    </row>
    <row r="51" spans="1:97" ht="10.199999999999999" x14ac:dyDescent="0.2">
      <c r="A51" s="30"/>
      <c r="B51" s="32">
        <v>27</v>
      </c>
      <c r="C51" s="49" t="s">
        <v>168</v>
      </c>
      <c r="D51" s="159" t="s">
        <v>448</v>
      </c>
      <c r="E51" s="32" t="s">
        <v>146</v>
      </c>
      <c r="F51" s="30"/>
      <c r="G51" s="35" t="s">
        <v>39</v>
      </c>
      <c r="H51" s="47" t="s">
        <v>256</v>
      </c>
      <c r="I51" s="47" t="s">
        <v>169</v>
      </c>
      <c r="J51" s="47" t="s">
        <v>170</v>
      </c>
      <c r="K51" s="47" t="s">
        <v>345</v>
      </c>
      <c r="L51" s="47">
        <v>500</v>
      </c>
      <c r="M51" s="32">
        <v>50</v>
      </c>
      <c r="N51" s="34">
        <v>62</v>
      </c>
      <c r="O51" s="32" t="s">
        <v>292</v>
      </c>
      <c r="P51" s="32" t="s">
        <v>46</v>
      </c>
      <c r="Q51" s="34" t="s">
        <v>199</v>
      </c>
      <c r="R51" s="32" t="s">
        <v>293</v>
      </c>
      <c r="S51" s="32" t="s">
        <v>237</v>
      </c>
      <c r="T51" s="34" t="s">
        <v>200</v>
      </c>
      <c r="U51" s="47" t="s">
        <v>306</v>
      </c>
      <c r="V51" s="34" t="s">
        <v>224</v>
      </c>
      <c r="W51" s="32" t="s">
        <v>237</v>
      </c>
      <c r="X51" s="32" t="s">
        <v>237</v>
      </c>
      <c r="Y51" s="32" t="s">
        <v>199</v>
      </c>
      <c r="Z51" s="32" t="s">
        <v>216</v>
      </c>
      <c r="AA51" s="47" t="s">
        <v>306</v>
      </c>
      <c r="AB51" s="34" t="s">
        <v>46</v>
      </c>
      <c r="AC51" s="83" t="s">
        <v>381</v>
      </c>
      <c r="AD51" s="32" t="s">
        <v>214</v>
      </c>
      <c r="AE51" s="32" t="s">
        <v>300</v>
      </c>
      <c r="AF51" s="32" t="s">
        <v>306</v>
      </c>
      <c r="AG51" s="34" t="s">
        <v>58</v>
      </c>
      <c r="AH51" s="32" t="s">
        <v>290</v>
      </c>
      <c r="AI51" s="32" t="s">
        <v>291</v>
      </c>
      <c r="AJ51" s="34" t="s">
        <v>53</v>
      </c>
      <c r="AK51" s="34" t="s">
        <v>54</v>
      </c>
      <c r="AL51" s="36"/>
      <c r="AM51" s="8">
        <v>203.76009344285501</v>
      </c>
      <c r="AN51" s="8">
        <v>1590.07775878906</v>
      </c>
      <c r="AO51" s="174">
        <v>183.46621408770099</v>
      </c>
      <c r="AP51" s="187">
        <v>164.84979248046801</v>
      </c>
      <c r="AQ51" s="8">
        <v>166.43837024319501</v>
      </c>
      <c r="AR51" s="8">
        <v>188.306299845377</v>
      </c>
      <c r="AS51" s="174">
        <v>115.21071403257299</v>
      </c>
      <c r="AT51" s="187">
        <v>150.41912333170501</v>
      </c>
      <c r="AU51" s="174">
        <v>64.356919934672604</v>
      </c>
      <c r="AV51" s="187">
        <v>169.268328348795</v>
      </c>
      <c r="AW51" s="8">
        <v>36.593468327676099</v>
      </c>
      <c r="AX51" s="8">
        <v>61.761206309000599</v>
      </c>
      <c r="AY51" s="174">
        <v>23.8863975771011</v>
      </c>
      <c r="AZ51" s="187">
        <v>93.278743743896399</v>
      </c>
      <c r="BA51" s="2">
        <v>18.885413508261401</v>
      </c>
      <c r="BB51" s="2">
        <v>53.446264266967702</v>
      </c>
      <c r="BC51" s="2">
        <v>21.289100646972599</v>
      </c>
      <c r="BD51" s="2">
        <v>50.245951970418297</v>
      </c>
      <c r="BE51" s="8">
        <v>13.5018077358122</v>
      </c>
      <c r="BF51" s="8">
        <v>70.588073094685797</v>
      </c>
      <c r="BG51" s="8">
        <v>10.694810128981</v>
      </c>
      <c r="BH51" s="8">
        <v>70.869469960530594</v>
      </c>
      <c r="BI51" s="8">
        <v>10.868207131662601</v>
      </c>
      <c r="BJ51" s="8">
        <v>71.788420995076393</v>
      </c>
      <c r="BK51" s="8">
        <v>9.8089371342812797</v>
      </c>
      <c r="BL51" s="8">
        <v>71.297887166341098</v>
      </c>
      <c r="BM51" s="8"/>
      <c r="BN51" s="8"/>
      <c r="BO51" s="8">
        <v>500</v>
      </c>
      <c r="BP51" s="36"/>
      <c r="BQ51" s="32"/>
      <c r="BR51" s="49"/>
      <c r="BS51" s="128"/>
      <c r="BT51" s="47" t="s">
        <v>311</v>
      </c>
      <c r="BU51" s="73" t="s">
        <v>310</v>
      </c>
      <c r="BV51" s="73" t="s">
        <v>309</v>
      </c>
      <c r="BW51" s="73" t="s">
        <v>308</v>
      </c>
      <c r="BX51" s="73" t="s">
        <v>307</v>
      </c>
    </row>
    <row r="52" spans="1:97" ht="10.199999999999999" x14ac:dyDescent="0.2">
      <c r="A52" s="30"/>
      <c r="B52" s="32"/>
      <c r="C52" s="49"/>
      <c r="D52" s="159"/>
      <c r="E52" s="32"/>
      <c r="F52" s="30"/>
      <c r="G52" s="35"/>
      <c r="H52" s="47"/>
      <c r="I52" s="47"/>
      <c r="J52" s="47"/>
      <c r="K52" s="47"/>
      <c r="L52" s="47"/>
      <c r="M52" s="32"/>
      <c r="N52" s="34"/>
      <c r="O52" s="32"/>
      <c r="P52" s="32"/>
      <c r="Q52" s="34"/>
      <c r="R52" s="32"/>
      <c r="S52" s="32"/>
      <c r="T52" s="34"/>
      <c r="U52" s="47"/>
      <c r="V52" s="34"/>
      <c r="W52" s="32"/>
      <c r="X52" s="32"/>
      <c r="Y52" s="32"/>
      <c r="Z52" s="32"/>
      <c r="AA52" s="47"/>
      <c r="AB52" s="34"/>
      <c r="AC52" s="83"/>
      <c r="AD52" s="32"/>
      <c r="AE52" s="32"/>
      <c r="AF52" s="32"/>
      <c r="AG52" s="34"/>
      <c r="AH52" s="32"/>
      <c r="AI52" s="32"/>
      <c r="AJ52" s="34"/>
      <c r="AK52" s="34"/>
      <c r="AL52" s="36"/>
      <c r="AM52" s="8"/>
      <c r="AN52" s="8"/>
      <c r="AO52" s="174"/>
      <c r="AP52" s="187"/>
      <c r="AQ52" s="8"/>
      <c r="AR52" s="8"/>
      <c r="AS52" s="174"/>
      <c r="AT52" s="187"/>
      <c r="AU52" s="174"/>
      <c r="AV52" s="187"/>
      <c r="AW52" s="8"/>
      <c r="AX52" s="8"/>
      <c r="AY52" s="174"/>
      <c r="AZ52" s="187"/>
      <c r="BA52" s="2"/>
      <c r="BB52" s="2"/>
      <c r="BC52" s="2"/>
      <c r="BD52" s="2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36"/>
      <c r="BQ52" s="32"/>
      <c r="BR52" s="49"/>
      <c r="BS52" s="128"/>
      <c r="BT52" s="47"/>
      <c r="BU52" s="73"/>
      <c r="BV52" s="73"/>
      <c r="BW52" s="73"/>
      <c r="BX52" s="73"/>
    </row>
    <row r="53" spans="1:97" ht="10.199999999999999" x14ac:dyDescent="0.2">
      <c r="A53" s="30"/>
      <c r="B53" s="32">
        <v>20</v>
      </c>
      <c r="C53" s="49" t="s">
        <v>168</v>
      </c>
      <c r="D53" s="156" t="s">
        <v>447</v>
      </c>
      <c r="E53" s="32" t="s">
        <v>146</v>
      </c>
      <c r="F53" s="30"/>
      <c r="G53" s="35" t="s">
        <v>39</v>
      </c>
      <c r="H53" s="47" t="s">
        <v>256</v>
      </c>
      <c r="I53" s="47" t="s">
        <v>169</v>
      </c>
      <c r="J53" s="47" t="s">
        <v>170</v>
      </c>
      <c r="K53" s="47" t="s">
        <v>345</v>
      </c>
      <c r="L53" s="47">
        <v>300</v>
      </c>
      <c r="M53" s="32">
        <v>30</v>
      </c>
      <c r="N53" s="34">
        <v>62</v>
      </c>
      <c r="O53" s="32" t="s">
        <v>240</v>
      </c>
      <c r="P53" s="34" t="s">
        <v>50</v>
      </c>
      <c r="Q53" s="34" t="s">
        <v>199</v>
      </c>
      <c r="R53" s="34" t="s">
        <v>216</v>
      </c>
      <c r="S53" s="32" t="s">
        <v>252</v>
      </c>
      <c r="T53" s="34" t="s">
        <v>200</v>
      </c>
      <c r="U53" s="84" t="s">
        <v>223</v>
      </c>
      <c r="V53" s="34" t="s">
        <v>224</v>
      </c>
      <c r="W53" s="32" t="s">
        <v>255</v>
      </c>
      <c r="X53" s="32" t="s">
        <v>209</v>
      </c>
      <c r="Y53" s="34" t="s">
        <v>171</v>
      </c>
      <c r="Z53" s="34" t="s">
        <v>203</v>
      </c>
      <c r="AA53" s="84" t="s">
        <v>223</v>
      </c>
      <c r="AB53" s="34" t="s">
        <v>46</v>
      </c>
      <c r="AC53" s="83" t="s">
        <v>381</v>
      </c>
      <c r="AD53" s="34" t="s">
        <v>179</v>
      </c>
      <c r="AE53" s="32" t="s">
        <v>255</v>
      </c>
      <c r="AF53" s="84" t="s">
        <v>223</v>
      </c>
      <c r="AG53" s="34" t="s">
        <v>58</v>
      </c>
      <c r="AH53" s="84" t="s">
        <v>128</v>
      </c>
      <c r="AI53" s="84" t="s">
        <v>230</v>
      </c>
      <c r="AJ53" s="34" t="s">
        <v>53</v>
      </c>
      <c r="AK53" s="34" t="s">
        <v>54</v>
      </c>
      <c r="AL53" s="36"/>
      <c r="AM53" s="8">
        <v>93.449069607642301</v>
      </c>
      <c r="AN53" s="8">
        <v>202.235872904459</v>
      </c>
      <c r="AO53" s="174">
        <v>85.241528910975305</v>
      </c>
      <c r="AP53" s="187">
        <v>71.608215332031193</v>
      </c>
      <c r="AQ53" s="8">
        <v>77.642225450084993</v>
      </c>
      <c r="AR53" s="8">
        <v>69.481870015462206</v>
      </c>
      <c r="AS53" s="174">
        <v>58.684730898949397</v>
      </c>
      <c r="AT53" s="187">
        <v>67.636091868082602</v>
      </c>
      <c r="AU53" s="174">
        <v>39.823513154060599</v>
      </c>
      <c r="AV53" s="187">
        <v>45.765093485514299</v>
      </c>
      <c r="AW53" s="8">
        <v>25.400688602078301</v>
      </c>
      <c r="AX53" s="8">
        <v>41.315040588378899</v>
      </c>
      <c r="AY53" s="174">
        <v>20.5069945243097</v>
      </c>
      <c r="AZ53" s="187">
        <v>35.25390625</v>
      </c>
      <c r="BA53" s="2">
        <v>15.614481710618501</v>
      </c>
      <c r="BB53" s="2">
        <v>33.503533681233698</v>
      </c>
      <c r="BC53" s="2">
        <v>11.0093266117957</v>
      </c>
      <c r="BD53" s="2">
        <v>37.243231455485002</v>
      </c>
      <c r="BE53" s="8">
        <v>8.8681739530255701</v>
      </c>
      <c r="BF53" s="8">
        <v>34.761625925699803</v>
      </c>
      <c r="BG53" s="8">
        <v>9.0266013606902096</v>
      </c>
      <c r="BH53" s="8">
        <v>24.595978418986</v>
      </c>
      <c r="BI53" s="8"/>
      <c r="BJ53" s="8"/>
      <c r="BK53" s="8"/>
      <c r="BL53" s="8"/>
      <c r="BM53" s="8"/>
      <c r="BN53" s="8"/>
      <c r="BO53" s="8">
        <v>300</v>
      </c>
      <c r="BP53" s="36"/>
      <c r="BQ53" s="32"/>
      <c r="BR53" s="49"/>
      <c r="BS53" s="68"/>
      <c r="BT53" s="32" t="s">
        <v>264</v>
      </c>
      <c r="BU53" s="15" t="s">
        <v>265</v>
      </c>
      <c r="BV53" s="15" t="s">
        <v>266</v>
      </c>
      <c r="BW53" s="15" t="s">
        <v>267</v>
      </c>
      <c r="BX53" s="15" t="s">
        <v>268</v>
      </c>
    </row>
    <row r="54" spans="1:97" ht="10.199999999999999" x14ac:dyDescent="0.2">
      <c r="A54" s="30"/>
      <c r="B54" s="32">
        <v>23</v>
      </c>
      <c r="C54" s="49" t="s">
        <v>168</v>
      </c>
      <c r="D54" s="156" t="s">
        <v>447</v>
      </c>
      <c r="E54" s="32" t="s">
        <v>146</v>
      </c>
      <c r="F54" s="30"/>
      <c r="G54" s="35" t="s">
        <v>39</v>
      </c>
      <c r="H54" s="47" t="s">
        <v>256</v>
      </c>
      <c r="I54" s="47" t="s">
        <v>169</v>
      </c>
      <c r="J54" s="47" t="s">
        <v>170</v>
      </c>
      <c r="K54" s="47" t="s">
        <v>345</v>
      </c>
      <c r="L54" s="47">
        <v>300</v>
      </c>
      <c r="M54" s="32">
        <v>30</v>
      </c>
      <c r="N54" s="34">
        <v>62</v>
      </c>
      <c r="O54" s="32" t="s">
        <v>240</v>
      </c>
      <c r="P54" s="32" t="s">
        <v>70</v>
      </c>
      <c r="Q54" s="34" t="s">
        <v>199</v>
      </c>
      <c r="R54" s="34" t="s">
        <v>216</v>
      </c>
      <c r="S54" s="84" t="s">
        <v>197</v>
      </c>
      <c r="T54" s="34" t="s">
        <v>200</v>
      </c>
      <c r="U54" s="84" t="s">
        <v>223</v>
      </c>
      <c r="V54" s="34" t="s">
        <v>224</v>
      </c>
      <c r="W54" s="32" t="s">
        <v>197</v>
      </c>
      <c r="X54" s="32" t="s">
        <v>197</v>
      </c>
      <c r="Y54" s="32" t="s">
        <v>199</v>
      </c>
      <c r="Z54" s="32" t="s">
        <v>216</v>
      </c>
      <c r="AA54" s="84" t="s">
        <v>223</v>
      </c>
      <c r="AB54" s="34" t="s">
        <v>46</v>
      </c>
      <c r="AC54" s="83" t="s">
        <v>381</v>
      </c>
      <c r="AD54" s="32" t="s">
        <v>214</v>
      </c>
      <c r="AE54" s="32" t="s">
        <v>258</v>
      </c>
      <c r="AF54" s="84" t="s">
        <v>223</v>
      </c>
      <c r="AG54" s="34" t="s">
        <v>58</v>
      </c>
      <c r="AH54" s="84" t="s">
        <v>128</v>
      </c>
      <c r="AI54" s="84" t="s">
        <v>230</v>
      </c>
      <c r="AJ54" s="34" t="s">
        <v>53</v>
      </c>
      <c r="AK54" s="34" t="s">
        <v>54</v>
      </c>
      <c r="AL54" s="36"/>
      <c r="AM54" s="8">
        <v>72.205270951794006</v>
      </c>
      <c r="AN54" s="8">
        <v>437.49629720052002</v>
      </c>
      <c r="AO54" s="174">
        <v>60.884849548339801</v>
      </c>
      <c r="AP54" s="187">
        <v>318.08954366048101</v>
      </c>
      <c r="AQ54" s="8">
        <v>53.3724928825132</v>
      </c>
      <c r="AR54" s="8">
        <v>516.315419514974</v>
      </c>
      <c r="AS54" s="174">
        <v>36.295117285943803</v>
      </c>
      <c r="AT54" s="187">
        <v>303.82650756835898</v>
      </c>
      <c r="AU54" s="174">
        <v>25.664884628788101</v>
      </c>
      <c r="AV54" s="187">
        <v>679.86485671997002</v>
      </c>
      <c r="AW54" s="8">
        <v>21.4559277257611</v>
      </c>
      <c r="AX54" s="8">
        <v>137.482579549153</v>
      </c>
      <c r="AY54" s="174">
        <v>18.442638766380998</v>
      </c>
      <c r="AZ54" s="187">
        <v>55.2401746114095</v>
      </c>
      <c r="BA54" s="2">
        <v>28.5586896096506</v>
      </c>
      <c r="BB54" s="2">
        <v>43.7239055633544</v>
      </c>
      <c r="BC54" s="2">
        <v>17.3650606832196</v>
      </c>
      <c r="BD54" s="2">
        <v>34.557329177856403</v>
      </c>
      <c r="BE54" s="8">
        <v>15.2074041674214</v>
      </c>
      <c r="BF54" s="8">
        <v>35.449474334716797</v>
      </c>
      <c r="BG54" s="8">
        <v>13.354551622944401</v>
      </c>
      <c r="BH54" s="8">
        <v>34.469231923421198</v>
      </c>
      <c r="BI54" s="8"/>
      <c r="BJ54" s="8"/>
      <c r="BK54" s="8"/>
      <c r="BL54" s="8"/>
      <c r="BM54" s="8"/>
      <c r="BN54" s="8"/>
      <c r="BO54" s="8">
        <v>300</v>
      </c>
      <c r="BP54" s="36"/>
      <c r="BQ54" s="32"/>
      <c r="BR54" s="49"/>
      <c r="BS54" s="68"/>
      <c r="BT54" s="32" t="s">
        <v>283</v>
      </c>
      <c r="BU54" s="15" t="s">
        <v>282</v>
      </c>
      <c r="BV54" s="15" t="s">
        <v>281</v>
      </c>
      <c r="BW54" s="15" t="s">
        <v>280</v>
      </c>
      <c r="BX54" s="15" t="s">
        <v>279</v>
      </c>
    </row>
    <row r="55" spans="1:97" ht="10.199999999999999" x14ac:dyDescent="0.2">
      <c r="A55" s="30"/>
      <c r="B55" s="32">
        <v>24</v>
      </c>
      <c r="C55" s="49" t="s">
        <v>168</v>
      </c>
      <c r="D55" s="156" t="s">
        <v>447</v>
      </c>
      <c r="E55" s="32" t="s">
        <v>146</v>
      </c>
      <c r="F55" s="30"/>
      <c r="G55" s="35" t="s">
        <v>39</v>
      </c>
      <c r="H55" s="47" t="s">
        <v>256</v>
      </c>
      <c r="I55" s="47" t="s">
        <v>169</v>
      </c>
      <c r="J55" s="47" t="s">
        <v>170</v>
      </c>
      <c r="K55" s="47" t="s">
        <v>345</v>
      </c>
      <c r="L55" s="47">
        <v>300</v>
      </c>
      <c r="M55" s="32">
        <v>30</v>
      </c>
      <c r="N55" s="34">
        <v>62</v>
      </c>
      <c r="O55" s="32" t="s">
        <v>240</v>
      </c>
      <c r="P55" s="32" t="s">
        <v>46</v>
      </c>
      <c r="Q55" s="34" t="s">
        <v>199</v>
      </c>
      <c r="R55" s="32" t="s">
        <v>284</v>
      </c>
      <c r="S55" s="84" t="s">
        <v>197</v>
      </c>
      <c r="T55" s="34" t="s">
        <v>200</v>
      </c>
      <c r="U55" s="47" t="s">
        <v>229</v>
      </c>
      <c r="V55" s="34" t="s">
        <v>224</v>
      </c>
      <c r="W55" s="32" t="s">
        <v>197</v>
      </c>
      <c r="X55" s="32" t="s">
        <v>202</v>
      </c>
      <c r="Y55" s="32" t="s">
        <v>199</v>
      </c>
      <c r="Z55" s="32" t="s">
        <v>216</v>
      </c>
      <c r="AA55" s="47" t="s">
        <v>229</v>
      </c>
      <c r="AB55" s="34" t="s">
        <v>46</v>
      </c>
      <c r="AC55" s="83" t="s">
        <v>381</v>
      </c>
      <c r="AD55" s="32" t="s">
        <v>214</v>
      </c>
      <c r="AE55" s="32" t="s">
        <v>258</v>
      </c>
      <c r="AF55" s="84" t="s">
        <v>223</v>
      </c>
      <c r="AG55" s="34" t="s">
        <v>58</v>
      </c>
      <c r="AH55" s="84" t="s">
        <v>128</v>
      </c>
      <c r="AI55" s="84" t="s">
        <v>230</v>
      </c>
      <c r="AJ55" s="34" t="s">
        <v>53</v>
      </c>
      <c r="AK55" s="34" t="s">
        <v>54</v>
      </c>
      <c r="AL55" s="36"/>
      <c r="AM55" s="8">
        <v>80.751492161904594</v>
      </c>
      <c r="AN55" s="8">
        <v>220.47575887044201</v>
      </c>
      <c r="AO55" s="174">
        <v>68.974513146185103</v>
      </c>
      <c r="AP55" s="187">
        <v>86.298851013183594</v>
      </c>
      <c r="AQ55" s="8">
        <v>61.234669346963202</v>
      </c>
      <c r="AR55" s="8">
        <v>106.528689066569</v>
      </c>
      <c r="AS55" s="174">
        <v>40.562457053891997</v>
      </c>
      <c r="AT55" s="187">
        <v>54.041976928710902</v>
      </c>
      <c r="AU55" s="174">
        <v>25.2859297106342</v>
      </c>
      <c r="AV55" s="187">
        <v>45.3647448221842</v>
      </c>
      <c r="AW55" s="8">
        <v>16.5956045581448</v>
      </c>
      <c r="AX55" s="8">
        <v>28.971336364746001</v>
      </c>
      <c r="AY55" s="174">
        <v>17.3852142826203</v>
      </c>
      <c r="AZ55" s="187">
        <v>25.714565912882399</v>
      </c>
      <c r="BA55" s="2">
        <v>19.518339526268701</v>
      </c>
      <c r="BB55" s="2">
        <v>25.901965459187799</v>
      </c>
      <c r="BC55" s="2">
        <v>18.584360707190701</v>
      </c>
      <c r="BD55" s="2">
        <v>30.110587437947501</v>
      </c>
      <c r="BE55" s="8">
        <v>10.630680407247199</v>
      </c>
      <c r="BF55" s="8">
        <v>25.172774632771802</v>
      </c>
      <c r="BG55" s="8">
        <v>12.0254647347234</v>
      </c>
      <c r="BH55" s="8">
        <v>24.273146311442002</v>
      </c>
      <c r="BI55" s="8"/>
      <c r="BJ55" s="8"/>
      <c r="BK55" s="8"/>
      <c r="BL55" s="8"/>
      <c r="BM55" s="8"/>
      <c r="BN55" s="8"/>
      <c r="BO55" s="8">
        <v>300</v>
      </c>
      <c r="BP55" s="36"/>
      <c r="BQ55" s="32"/>
      <c r="BR55" s="49"/>
      <c r="BS55" s="68"/>
      <c r="BT55" s="32" t="s">
        <v>285</v>
      </c>
      <c r="BU55" s="15" t="s">
        <v>286</v>
      </c>
      <c r="BV55" s="15" t="s">
        <v>287</v>
      </c>
      <c r="BW55" s="15" t="s">
        <v>288</v>
      </c>
      <c r="BX55" s="15" t="s">
        <v>289</v>
      </c>
    </row>
    <row r="56" spans="1:97" ht="10.199999999999999" x14ac:dyDescent="0.2">
      <c r="A56" s="30"/>
      <c r="B56" s="32"/>
      <c r="C56" s="49"/>
      <c r="D56" s="156"/>
      <c r="E56" s="32"/>
      <c r="F56" s="30"/>
      <c r="G56" s="35"/>
      <c r="H56" s="47"/>
      <c r="I56" s="47"/>
      <c r="J56" s="47"/>
      <c r="K56" s="47"/>
      <c r="L56" s="47"/>
      <c r="M56" s="32"/>
      <c r="N56" s="34"/>
      <c r="O56" s="32"/>
      <c r="P56" s="32"/>
      <c r="Q56" s="34"/>
      <c r="R56" s="32"/>
      <c r="S56" s="84"/>
      <c r="T56" s="34"/>
      <c r="U56" s="47"/>
      <c r="V56" s="34"/>
      <c r="W56" s="32"/>
      <c r="X56" s="32"/>
      <c r="Y56" s="32"/>
      <c r="Z56" s="32"/>
      <c r="AA56" s="47"/>
      <c r="AB56" s="34"/>
      <c r="AC56" s="83"/>
      <c r="AD56" s="32"/>
      <c r="AE56" s="32"/>
      <c r="AF56" s="84"/>
      <c r="AG56" s="34"/>
      <c r="AH56" s="84"/>
      <c r="AI56" s="84"/>
      <c r="AJ56" s="34"/>
      <c r="AK56" s="34"/>
      <c r="AL56" s="36"/>
      <c r="AM56" s="8"/>
      <c r="AN56" s="8"/>
      <c r="AO56" s="174"/>
      <c r="AP56" s="187"/>
      <c r="AQ56" s="8"/>
      <c r="AR56" s="8"/>
      <c r="AS56" s="174"/>
      <c r="AT56" s="187"/>
      <c r="AU56" s="174"/>
      <c r="AV56" s="187"/>
      <c r="AW56" s="8"/>
      <c r="AX56" s="8"/>
      <c r="AY56" s="174"/>
      <c r="AZ56" s="187"/>
      <c r="BA56" s="2"/>
      <c r="BB56" s="2"/>
      <c r="BC56" s="2"/>
      <c r="BD56" s="2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36"/>
      <c r="BQ56" s="32"/>
      <c r="BR56" s="49"/>
      <c r="BS56" s="68"/>
      <c r="BT56" s="32"/>
    </row>
    <row r="57" spans="1:97" ht="10.199999999999999" x14ac:dyDescent="0.2">
      <c r="A57" s="30"/>
      <c r="B57" s="95">
        <v>28</v>
      </c>
      <c r="C57" s="96" t="s">
        <v>168</v>
      </c>
      <c r="D57" s="142" t="s">
        <v>455</v>
      </c>
      <c r="E57" s="95" t="s">
        <v>146</v>
      </c>
      <c r="F57" s="30"/>
      <c r="G57" s="95" t="s">
        <v>39</v>
      </c>
      <c r="H57" s="47" t="s">
        <v>256</v>
      </c>
      <c r="I57" s="47" t="s">
        <v>169</v>
      </c>
      <c r="J57" s="47" t="s">
        <v>336</v>
      </c>
      <c r="K57" s="47" t="s">
        <v>346</v>
      </c>
      <c r="L57" s="95">
        <v>500</v>
      </c>
      <c r="M57" s="95">
        <v>50</v>
      </c>
      <c r="N57" s="97">
        <v>62</v>
      </c>
      <c r="O57" s="95" t="s">
        <v>318</v>
      </c>
      <c r="P57" s="95" t="s">
        <v>46</v>
      </c>
      <c r="Q57" s="97" t="s">
        <v>199</v>
      </c>
      <c r="R57" s="95" t="s">
        <v>216</v>
      </c>
      <c r="S57" s="95" t="s">
        <v>237</v>
      </c>
      <c r="T57" s="97" t="s">
        <v>200</v>
      </c>
      <c r="U57" s="95" t="s">
        <v>236</v>
      </c>
      <c r="V57" s="97" t="s">
        <v>224</v>
      </c>
      <c r="W57" s="95" t="s">
        <v>237</v>
      </c>
      <c r="X57" s="95" t="s">
        <v>237</v>
      </c>
      <c r="Y57" s="95" t="s">
        <v>199</v>
      </c>
      <c r="Z57" s="95" t="s">
        <v>216</v>
      </c>
      <c r="AA57" s="95" t="s">
        <v>236</v>
      </c>
      <c r="AB57" s="97" t="s">
        <v>46</v>
      </c>
      <c r="AC57" s="97" t="s">
        <v>381</v>
      </c>
      <c r="AD57" s="95" t="s">
        <v>214</v>
      </c>
      <c r="AE57" s="95" t="s">
        <v>300</v>
      </c>
      <c r="AF57" s="95" t="s">
        <v>236</v>
      </c>
      <c r="AG57" s="97" t="s">
        <v>58</v>
      </c>
      <c r="AH57" s="95" t="s">
        <v>290</v>
      </c>
      <c r="AI57" s="95" t="s">
        <v>291</v>
      </c>
      <c r="AJ57" s="97" t="s">
        <v>53</v>
      </c>
      <c r="AK57" s="97" t="s">
        <v>54</v>
      </c>
      <c r="AL57" s="36"/>
      <c r="AM57" s="2">
        <v>63.883103971128101</v>
      </c>
      <c r="AN57" s="2">
        <v>175.302322387695</v>
      </c>
      <c r="AO57" s="174">
        <v>55.540589933042099</v>
      </c>
      <c r="AP57" s="187">
        <v>183.637735366821</v>
      </c>
      <c r="AQ57" s="2">
        <v>50.518668421992501</v>
      </c>
      <c r="AR57" s="2">
        <v>165.42589282989499</v>
      </c>
      <c r="AS57" s="174">
        <v>42.589864942762503</v>
      </c>
      <c r="AT57" s="187">
        <v>180.139170646667</v>
      </c>
      <c r="AU57" s="174">
        <v>34.738533231947102</v>
      </c>
      <c r="AV57" s="187">
        <v>152.18156909942601</v>
      </c>
      <c r="AW57" s="2">
        <v>24.351121478610501</v>
      </c>
      <c r="AX57" s="2">
        <v>143.53828144073401</v>
      </c>
      <c r="AY57" s="174">
        <v>19.107012642754398</v>
      </c>
      <c r="AZ57" s="187">
        <v>124.145444869995</v>
      </c>
      <c r="BA57" s="2">
        <v>20.550239739594598</v>
      </c>
      <c r="BB57" s="2">
        <v>123.050595283508</v>
      </c>
      <c r="BC57" s="2">
        <v>13.6317098405626</v>
      </c>
      <c r="BD57" s="2">
        <v>129.99799776077199</v>
      </c>
      <c r="BE57" s="8">
        <v>12.4589275077537</v>
      </c>
      <c r="BF57" s="8">
        <v>114.468348741531</v>
      </c>
      <c r="BG57" s="8">
        <v>11.5656393898857</v>
      </c>
      <c r="BH57" s="8">
        <v>116.036105155944</v>
      </c>
      <c r="BI57" s="8">
        <v>14.4511467615763</v>
      </c>
      <c r="BJ57" s="8">
        <v>115.157071352005</v>
      </c>
      <c r="BK57" s="8">
        <v>11.696303155687101</v>
      </c>
      <c r="BL57" s="8">
        <v>114.727144479751</v>
      </c>
      <c r="BM57" s="8"/>
      <c r="BN57" s="8"/>
      <c r="BO57" s="8">
        <v>500</v>
      </c>
      <c r="BP57" s="36"/>
      <c r="BQ57" s="32"/>
      <c r="BR57" s="49"/>
      <c r="BS57" s="128" t="s">
        <v>312</v>
      </c>
      <c r="BT57" s="47" t="s">
        <v>317</v>
      </c>
      <c r="BU57" s="73" t="s">
        <v>316</v>
      </c>
      <c r="BV57" s="73" t="s">
        <v>315</v>
      </c>
      <c r="BW57" s="73" t="s">
        <v>314</v>
      </c>
      <c r="BX57" s="73" t="s">
        <v>313</v>
      </c>
    </row>
    <row r="58" spans="1:97" ht="10.199999999999999" x14ac:dyDescent="0.2">
      <c r="A58" s="30"/>
      <c r="B58" s="32">
        <v>29</v>
      </c>
      <c r="C58" s="49" t="s">
        <v>168</v>
      </c>
      <c r="D58" s="142" t="s">
        <v>455</v>
      </c>
      <c r="E58" s="32" t="s">
        <v>146</v>
      </c>
      <c r="F58" s="30"/>
      <c r="G58" s="35" t="s">
        <v>39</v>
      </c>
      <c r="H58" s="47" t="s">
        <v>256</v>
      </c>
      <c r="I58" s="47" t="s">
        <v>169</v>
      </c>
      <c r="J58" s="47" t="s">
        <v>336</v>
      </c>
      <c r="K58" s="47" t="s">
        <v>346</v>
      </c>
      <c r="L58" s="32">
        <v>500</v>
      </c>
      <c r="M58" s="32">
        <v>30</v>
      </c>
      <c r="N58" s="34">
        <v>62</v>
      </c>
      <c r="O58" s="32" t="s">
        <v>318</v>
      </c>
      <c r="P58" s="32" t="s">
        <v>46</v>
      </c>
      <c r="Q58" s="34" t="s">
        <v>199</v>
      </c>
      <c r="R58" s="84" t="s">
        <v>216</v>
      </c>
      <c r="S58" s="32" t="s">
        <v>320</v>
      </c>
      <c r="T58" s="34" t="s">
        <v>200</v>
      </c>
      <c r="U58" s="47" t="s">
        <v>319</v>
      </c>
      <c r="V58" s="83" t="s">
        <v>224</v>
      </c>
      <c r="W58" s="84" t="s">
        <v>184</v>
      </c>
      <c r="X58" s="84" t="s">
        <v>186</v>
      </c>
      <c r="Y58" s="84" t="s">
        <v>171</v>
      </c>
      <c r="Z58" s="84" t="s">
        <v>203</v>
      </c>
      <c r="AA58" s="47" t="s">
        <v>319</v>
      </c>
      <c r="AB58" s="34" t="s">
        <v>46</v>
      </c>
      <c r="AC58" s="34" t="s">
        <v>381</v>
      </c>
      <c r="AD58" s="32" t="s">
        <v>214</v>
      </c>
      <c r="AE58" s="32" t="s">
        <v>321</v>
      </c>
      <c r="AF58" s="32" t="s">
        <v>322</v>
      </c>
      <c r="AG58" s="34" t="s">
        <v>58</v>
      </c>
      <c r="AH58" s="32" t="s">
        <v>290</v>
      </c>
      <c r="AI58" s="32" t="s">
        <v>291</v>
      </c>
      <c r="AJ58" s="34" t="s">
        <v>53</v>
      </c>
      <c r="AK58" s="34" t="s">
        <v>54</v>
      </c>
      <c r="AL58" s="36"/>
      <c r="AM58" s="2">
        <v>71.678841908772696</v>
      </c>
      <c r="AN58" s="2">
        <v>1320.7389221191399</v>
      </c>
      <c r="AO58" s="174">
        <v>61.725772575095803</v>
      </c>
      <c r="AP58" s="187">
        <v>192.521303176879</v>
      </c>
      <c r="AQ58" s="2">
        <v>56.7811443187572</v>
      </c>
      <c r="AR58" s="2">
        <v>155.77765846252399</v>
      </c>
      <c r="AS58" s="174">
        <v>45.830483471905701</v>
      </c>
      <c r="AT58" s="187">
        <v>140.78734111785801</v>
      </c>
      <c r="AU58" s="174">
        <v>30.489324145846801</v>
      </c>
      <c r="AV58" s="187">
        <v>107.192239761352</v>
      </c>
      <c r="AW58" s="2">
        <v>20.369089550442101</v>
      </c>
      <c r="AX58" s="2">
        <v>119.81895160675001</v>
      </c>
      <c r="AY58" s="174">
        <v>17.1730646204065</v>
      </c>
      <c r="AZ58" s="187">
        <v>107.97090530395501</v>
      </c>
      <c r="BA58" s="2">
        <v>13.0075406674985</v>
      </c>
      <c r="BB58" s="2">
        <v>87.303319692611694</v>
      </c>
      <c r="BC58" s="2">
        <v>10.895999060736701</v>
      </c>
      <c r="BD58" s="2">
        <v>90.766911983489905</v>
      </c>
      <c r="BE58" s="8">
        <v>9.2078121326587805</v>
      </c>
      <c r="BF58" s="8">
        <v>92.053703784942599</v>
      </c>
      <c r="BG58" s="8">
        <v>10.198861969841801</v>
      </c>
      <c r="BH58" s="8">
        <v>92.206084489822302</v>
      </c>
      <c r="BI58" s="8">
        <v>8.8018457977859992</v>
      </c>
      <c r="BJ58" s="8">
        <v>91.182421922683702</v>
      </c>
      <c r="BK58" s="8">
        <v>7.6298131412929902</v>
      </c>
      <c r="BL58" s="8">
        <v>91.594741106033297</v>
      </c>
      <c r="BM58" s="8"/>
      <c r="BN58" s="8"/>
      <c r="BO58" s="8">
        <v>500</v>
      </c>
      <c r="BP58" s="36"/>
      <c r="BQ58" s="32"/>
      <c r="BR58" s="49"/>
      <c r="BS58" s="128"/>
      <c r="BT58" s="47" t="s">
        <v>329</v>
      </c>
      <c r="BU58" s="73" t="s">
        <v>328</v>
      </c>
      <c r="BV58" s="73" t="s">
        <v>333</v>
      </c>
      <c r="BW58" s="73" t="s">
        <v>327</v>
      </c>
      <c r="BX58" s="73" t="s">
        <v>326</v>
      </c>
    </row>
    <row r="59" spans="1:97" ht="10.199999999999999" x14ac:dyDescent="0.2">
      <c r="A59" s="30"/>
      <c r="B59" s="99" t="s">
        <v>417</v>
      </c>
      <c r="C59" s="49" t="s">
        <v>168</v>
      </c>
      <c r="D59" s="142" t="s">
        <v>455</v>
      </c>
      <c r="E59" s="32" t="s">
        <v>146</v>
      </c>
      <c r="F59" s="30"/>
      <c r="G59" s="35" t="s">
        <v>39</v>
      </c>
      <c r="H59" s="47" t="s">
        <v>256</v>
      </c>
      <c r="I59" s="47" t="s">
        <v>117</v>
      </c>
      <c r="J59" s="83" t="s">
        <v>347</v>
      </c>
      <c r="K59" s="83" t="s">
        <v>348</v>
      </c>
      <c r="L59" s="83">
        <v>500</v>
      </c>
      <c r="M59" s="84">
        <v>60</v>
      </c>
      <c r="N59" s="34">
        <v>62</v>
      </c>
      <c r="O59" s="84" t="s">
        <v>318</v>
      </c>
      <c r="P59" s="84" t="s">
        <v>46</v>
      </c>
      <c r="Q59" s="34" t="s">
        <v>199</v>
      </c>
      <c r="R59" s="32" t="s">
        <v>293</v>
      </c>
      <c r="S59" s="32" t="s">
        <v>294</v>
      </c>
      <c r="T59" s="34" t="s">
        <v>200</v>
      </c>
      <c r="U59" s="47" t="s">
        <v>229</v>
      </c>
      <c r="V59" s="84" t="s">
        <v>224</v>
      </c>
      <c r="W59" s="32" t="s">
        <v>197</v>
      </c>
      <c r="X59" s="32" t="s">
        <v>202</v>
      </c>
      <c r="Y59" s="32" t="s">
        <v>199</v>
      </c>
      <c r="Z59" s="32" t="s">
        <v>244</v>
      </c>
      <c r="AA59" s="47" t="s">
        <v>229</v>
      </c>
      <c r="AB59" s="84" t="s">
        <v>46</v>
      </c>
      <c r="AC59" s="83" t="s">
        <v>381</v>
      </c>
      <c r="AD59" s="84" t="s">
        <v>214</v>
      </c>
      <c r="AE59" s="32" t="s">
        <v>258</v>
      </c>
      <c r="AF59" s="32" t="s">
        <v>236</v>
      </c>
      <c r="AG59" s="84" t="s">
        <v>58</v>
      </c>
      <c r="AH59" s="84" t="s">
        <v>290</v>
      </c>
      <c r="AI59" s="84" t="s">
        <v>291</v>
      </c>
      <c r="AJ59" s="84" t="s">
        <v>53</v>
      </c>
      <c r="AK59" s="84" t="s">
        <v>54</v>
      </c>
      <c r="AL59" s="36"/>
      <c r="AM59" s="2">
        <v>51.277959676889203</v>
      </c>
      <c r="AN59" s="2">
        <v>235.114337158203</v>
      </c>
      <c r="AO59" s="174">
        <v>40.542383047250603</v>
      </c>
      <c r="AP59" s="187">
        <v>59.198632049560501</v>
      </c>
      <c r="AQ59" s="2">
        <v>37.150020892803397</v>
      </c>
      <c r="AR59" s="2">
        <v>78.642109680175693</v>
      </c>
      <c r="AS59" s="174">
        <v>32.262828680185102</v>
      </c>
      <c r="AT59" s="187">
        <v>58.232490158080999</v>
      </c>
      <c r="AU59" s="174">
        <v>23.579309463500898</v>
      </c>
      <c r="AV59" s="187">
        <v>57.995343017578101</v>
      </c>
      <c r="AW59" s="2">
        <v>16.288769281827399</v>
      </c>
      <c r="AX59" s="2">
        <v>68.377946853637695</v>
      </c>
      <c r="AY59" s="174">
        <v>13.8699268194345</v>
      </c>
      <c r="AZ59" s="187">
        <v>34.647836303710903</v>
      </c>
      <c r="BA59" s="2">
        <v>8.0629790746248595</v>
      </c>
      <c r="BB59" s="2">
        <v>47.653253555297802</v>
      </c>
      <c r="BC59" s="2">
        <v>6.07539629936218</v>
      </c>
      <c r="BD59" s="2">
        <v>36.858628845214803</v>
      </c>
      <c r="BE59" s="8">
        <v>6.0420583761655298</v>
      </c>
      <c r="BF59" s="8">
        <v>32.399694061279298</v>
      </c>
      <c r="BG59" s="8">
        <v>4.3720128169426502</v>
      </c>
      <c r="BH59" s="8">
        <v>33.217424392700103</v>
      </c>
      <c r="BI59" s="8">
        <v>5.4553698759812503</v>
      </c>
      <c r="BJ59" s="8">
        <v>33.2851062774658</v>
      </c>
      <c r="BK59" s="8">
        <v>5.3254607090583201</v>
      </c>
      <c r="BL59" s="8">
        <v>33.431785964965798</v>
      </c>
      <c r="BM59" s="8"/>
      <c r="BN59" s="8"/>
      <c r="BO59" s="8">
        <v>500</v>
      </c>
      <c r="BP59" s="36"/>
      <c r="BQ59" s="32"/>
      <c r="BR59" s="49"/>
      <c r="BS59" s="128" t="s">
        <v>431</v>
      </c>
      <c r="BT59" s="99" t="s">
        <v>430</v>
      </c>
      <c r="BU59" s="73" t="s">
        <v>429</v>
      </c>
      <c r="BV59" s="134" t="s">
        <v>428</v>
      </c>
      <c r="BW59" s="134" t="s">
        <v>427</v>
      </c>
      <c r="BX59" s="73" t="s">
        <v>426</v>
      </c>
    </row>
    <row r="60" spans="1:97" ht="10.199999999999999" x14ac:dyDescent="0.2">
      <c r="A60" s="30"/>
      <c r="B60" s="99"/>
      <c r="C60" s="49"/>
      <c r="D60" s="142"/>
      <c r="E60" s="32"/>
      <c r="F60" s="30"/>
      <c r="G60" s="35"/>
      <c r="H60" s="47"/>
      <c r="I60" s="47"/>
      <c r="J60" s="83"/>
      <c r="K60" s="83"/>
      <c r="L60" s="83"/>
      <c r="M60" s="84"/>
      <c r="N60" s="34"/>
      <c r="O60" s="84"/>
      <c r="P60" s="84"/>
      <c r="Q60" s="34"/>
      <c r="R60" s="32"/>
      <c r="S60" s="32"/>
      <c r="T60" s="34"/>
      <c r="U60" s="47"/>
      <c r="V60" s="84"/>
      <c r="W60" s="32"/>
      <c r="X60" s="32"/>
      <c r="Y60" s="32"/>
      <c r="Z60" s="32"/>
      <c r="AA60" s="47"/>
      <c r="AB60" s="84"/>
      <c r="AC60" s="83"/>
      <c r="AD60" s="84"/>
      <c r="AE60" s="32"/>
      <c r="AF60" s="32"/>
      <c r="AG60" s="84"/>
      <c r="AH60" s="84"/>
      <c r="AI60" s="84"/>
      <c r="AJ60" s="84"/>
      <c r="AK60" s="84"/>
      <c r="AL60" s="36"/>
      <c r="AM60" s="2"/>
      <c r="AN60" s="2"/>
      <c r="AO60" s="174"/>
      <c r="AP60" s="187"/>
      <c r="AQ60" s="2"/>
      <c r="AR60" s="2"/>
      <c r="AS60" s="174"/>
      <c r="AT60" s="187"/>
      <c r="AU60" s="174"/>
      <c r="AV60" s="187"/>
      <c r="AW60" s="2"/>
      <c r="AX60" s="2"/>
      <c r="AY60" s="174"/>
      <c r="AZ60" s="187"/>
      <c r="BA60" s="2"/>
      <c r="BB60" s="2"/>
      <c r="BC60" s="2"/>
      <c r="BD60" s="2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36"/>
      <c r="BQ60" s="32"/>
      <c r="BR60" s="49"/>
      <c r="BS60" s="128"/>
      <c r="BT60" s="99"/>
      <c r="BU60" s="73"/>
      <c r="BV60" s="134"/>
      <c r="BW60" s="134"/>
      <c r="BX60" s="73"/>
    </row>
    <row r="61" spans="1:97" ht="10.199999999999999" x14ac:dyDescent="0.2">
      <c r="A61" s="30"/>
      <c r="B61" s="32">
        <v>31</v>
      </c>
      <c r="C61" s="49" t="s">
        <v>168</v>
      </c>
      <c r="D61" s="158" t="s">
        <v>458</v>
      </c>
      <c r="E61" s="32" t="s">
        <v>146</v>
      </c>
      <c r="F61" s="30"/>
      <c r="G61" s="35" t="s">
        <v>39</v>
      </c>
      <c r="H61" s="47" t="s">
        <v>239</v>
      </c>
      <c r="I61" s="47" t="s">
        <v>323</v>
      </c>
      <c r="J61" s="47" t="s">
        <v>336</v>
      </c>
      <c r="K61" s="47" t="s">
        <v>346</v>
      </c>
      <c r="L61" s="32">
        <v>500</v>
      </c>
      <c r="M61" s="32">
        <v>30</v>
      </c>
      <c r="N61" s="34">
        <v>62</v>
      </c>
      <c r="O61" s="32" t="s">
        <v>318</v>
      </c>
      <c r="P61" s="32" t="s">
        <v>46</v>
      </c>
      <c r="Q61" s="34" t="s">
        <v>199</v>
      </c>
      <c r="R61" s="84" t="s">
        <v>216</v>
      </c>
      <c r="S61" s="32" t="s">
        <v>320</v>
      </c>
      <c r="T61" s="34" t="s">
        <v>200</v>
      </c>
      <c r="U61" s="47" t="s">
        <v>319</v>
      </c>
      <c r="V61" s="83" t="s">
        <v>224</v>
      </c>
      <c r="W61" s="84" t="s">
        <v>184</v>
      </c>
      <c r="X61" s="84" t="s">
        <v>186</v>
      </c>
      <c r="Y61" s="84" t="s">
        <v>171</v>
      </c>
      <c r="Z61" s="84" t="s">
        <v>203</v>
      </c>
      <c r="AA61" s="47" t="s">
        <v>319</v>
      </c>
      <c r="AB61" s="34" t="s">
        <v>46</v>
      </c>
      <c r="AC61" s="34" t="s">
        <v>381</v>
      </c>
      <c r="AD61" s="32" t="s">
        <v>214</v>
      </c>
      <c r="AE61" s="32" t="s">
        <v>321</v>
      </c>
      <c r="AF61" s="32" t="s">
        <v>322</v>
      </c>
      <c r="AG61" s="34" t="s">
        <v>58</v>
      </c>
      <c r="AH61" s="32" t="s">
        <v>290</v>
      </c>
      <c r="AI61" s="32" t="s">
        <v>291</v>
      </c>
      <c r="AJ61" s="34" t="s">
        <v>53</v>
      </c>
      <c r="AK61" s="34" t="s">
        <v>54</v>
      </c>
      <c r="AL61" s="36"/>
      <c r="AM61" s="2">
        <v>79.670359858760094</v>
      </c>
      <c r="AN61" s="2">
        <v>125.53090667724599</v>
      </c>
      <c r="AO61" s="174">
        <v>68.445721379032804</v>
      </c>
      <c r="AP61" s="187">
        <v>92.038315773010197</v>
      </c>
      <c r="AQ61" s="2">
        <v>59.605566236707901</v>
      </c>
      <c r="AR61" s="2">
        <v>92.252834320068303</v>
      </c>
      <c r="AS61" s="174">
        <v>47.753360465720803</v>
      </c>
      <c r="AT61" s="187">
        <v>77.258199691772404</v>
      </c>
      <c r="AU61" s="174">
        <v>33.852001614040802</v>
      </c>
      <c r="AV61" s="187">
        <v>68.290014266967702</v>
      </c>
      <c r="AW61" s="2">
        <v>24.860710850468301</v>
      </c>
      <c r="AX61" s="2">
        <v>60.042993068694997</v>
      </c>
      <c r="AY61" s="174">
        <v>18.511263494138301</v>
      </c>
      <c r="AZ61" s="187">
        <v>73.830427169799805</v>
      </c>
      <c r="BA61" s="2">
        <v>20.448564953274101</v>
      </c>
      <c r="BB61" s="2">
        <v>73.792596817016602</v>
      </c>
      <c r="BC61" s="2">
        <v>21.508260373715999</v>
      </c>
      <c r="BD61" s="2">
        <v>89.450852394104004</v>
      </c>
      <c r="BE61" s="8">
        <v>63.152898859094599</v>
      </c>
      <c r="BF61" s="8">
        <v>100.194520950317</v>
      </c>
      <c r="BG61" s="8">
        <v>35.475341796875</v>
      </c>
      <c r="BH61" s="8">
        <v>79.009883880615206</v>
      </c>
      <c r="BI61" s="8">
        <v>32.511577959413799</v>
      </c>
      <c r="BJ61" s="8">
        <v>76.849155426025305</v>
      </c>
      <c r="BK61" s="8">
        <v>32.486061661331703</v>
      </c>
      <c r="BL61" s="8">
        <v>76.417100906371999</v>
      </c>
      <c r="BM61" s="8"/>
      <c r="BN61" s="8"/>
      <c r="BO61" s="8">
        <v>500</v>
      </c>
      <c r="BP61" s="36"/>
      <c r="BQ61" s="32"/>
      <c r="BR61" s="49"/>
      <c r="BS61" s="128" t="s">
        <v>342</v>
      </c>
      <c r="BT61" s="47" t="s">
        <v>341</v>
      </c>
      <c r="BU61" s="73" t="s">
        <v>340</v>
      </c>
      <c r="BV61" s="73" t="s">
        <v>339</v>
      </c>
      <c r="BW61" s="73" t="s">
        <v>338</v>
      </c>
      <c r="BX61" s="73" t="s">
        <v>337</v>
      </c>
    </row>
    <row r="62" spans="1:97" ht="10.199999999999999" x14ac:dyDescent="0.2">
      <c r="A62" s="30"/>
      <c r="B62" s="99">
        <v>33</v>
      </c>
      <c r="C62" s="49" t="s">
        <v>168</v>
      </c>
      <c r="D62" s="158" t="s">
        <v>458</v>
      </c>
      <c r="E62" s="32" t="s">
        <v>146</v>
      </c>
      <c r="F62" s="30"/>
      <c r="G62" s="35" t="s">
        <v>39</v>
      </c>
      <c r="H62" s="80" t="s">
        <v>239</v>
      </c>
      <c r="I62" s="80" t="s">
        <v>323</v>
      </c>
      <c r="J62" s="80" t="s">
        <v>347</v>
      </c>
      <c r="K62" s="80" t="s">
        <v>348</v>
      </c>
      <c r="L62" s="80">
        <v>500</v>
      </c>
      <c r="M62" s="80">
        <v>30</v>
      </c>
      <c r="N62" s="80">
        <v>62</v>
      </c>
      <c r="O62" s="80" t="s">
        <v>318</v>
      </c>
      <c r="P62" s="80" t="s">
        <v>46</v>
      </c>
      <c r="Q62" s="80" t="s">
        <v>199</v>
      </c>
      <c r="R62" s="80" t="s">
        <v>216</v>
      </c>
      <c r="S62" s="80" t="s">
        <v>320</v>
      </c>
      <c r="T62" s="80" t="s">
        <v>200</v>
      </c>
      <c r="U62" s="80" t="s">
        <v>319</v>
      </c>
      <c r="V62" s="80" t="s">
        <v>224</v>
      </c>
      <c r="W62" s="80" t="s">
        <v>184</v>
      </c>
      <c r="X62" s="80" t="s">
        <v>186</v>
      </c>
      <c r="Y62" s="80" t="s">
        <v>171</v>
      </c>
      <c r="Z62" s="80" t="s">
        <v>203</v>
      </c>
      <c r="AA62" s="80" t="s">
        <v>319</v>
      </c>
      <c r="AB62" s="80" t="s">
        <v>46</v>
      </c>
      <c r="AC62" s="80" t="s">
        <v>381</v>
      </c>
      <c r="AD62" s="80" t="s">
        <v>214</v>
      </c>
      <c r="AE62" s="80" t="s">
        <v>321</v>
      </c>
      <c r="AF62" s="80" t="s">
        <v>322</v>
      </c>
      <c r="AG62" s="80" t="s">
        <v>58</v>
      </c>
      <c r="AH62" s="80" t="s">
        <v>290</v>
      </c>
      <c r="AI62" s="80" t="s">
        <v>291</v>
      </c>
      <c r="AJ62" s="80" t="s">
        <v>53</v>
      </c>
      <c r="AK62" s="80" t="s">
        <v>54</v>
      </c>
      <c r="AL62" s="36"/>
      <c r="AM62" s="4">
        <v>86.661313570462696</v>
      </c>
      <c r="AN62" s="4">
        <v>625.32017822265595</v>
      </c>
      <c r="AO62" s="179">
        <v>71.658820665799595</v>
      </c>
      <c r="AP62" s="186">
        <v>124.515939331054</v>
      </c>
      <c r="AQ62" s="4">
        <v>65.760267551128607</v>
      </c>
      <c r="AR62" s="4">
        <v>125.54029693603501</v>
      </c>
      <c r="AS62" s="179">
        <v>52.1722457592303</v>
      </c>
      <c r="AT62" s="186">
        <v>92.127278900146393</v>
      </c>
      <c r="AU62" s="179">
        <v>39.180174020620399</v>
      </c>
      <c r="AV62" s="186">
        <v>66.442955017089801</v>
      </c>
      <c r="AW62" s="4">
        <v>25.426513158357999</v>
      </c>
      <c r="AX62" s="4">
        <v>66.590456390380794</v>
      </c>
      <c r="AY62" s="179">
        <v>17.877483404599701</v>
      </c>
      <c r="AZ62" s="186">
        <v>51.866477966308501</v>
      </c>
      <c r="BA62" s="4">
        <v>15.046695269071099</v>
      </c>
      <c r="BB62" s="4">
        <v>53.647779083251898</v>
      </c>
      <c r="BC62" s="4">
        <v>17.064903736114498</v>
      </c>
      <c r="BD62" s="4">
        <v>41.1066379547119</v>
      </c>
      <c r="BE62" s="4">
        <v>11.682753709646301</v>
      </c>
      <c r="BF62" s="4">
        <v>38.049225425720202</v>
      </c>
      <c r="BG62" s="4">
        <v>10.3747964088733</v>
      </c>
      <c r="BH62" s="4">
        <v>38.453182601928702</v>
      </c>
      <c r="BI62" s="4">
        <v>10.116311550140299</v>
      </c>
      <c r="BJ62" s="4">
        <v>38.498078918456997</v>
      </c>
      <c r="BK62" s="4">
        <v>10.2461719879737</v>
      </c>
      <c r="BL62" s="4">
        <v>38.458440780639599</v>
      </c>
      <c r="BM62" s="8"/>
      <c r="BN62" s="8"/>
      <c r="BO62" s="8">
        <v>500</v>
      </c>
      <c r="BP62" s="36"/>
      <c r="BQ62" s="32"/>
      <c r="BR62" s="49"/>
      <c r="BS62" s="133" t="s">
        <v>361</v>
      </c>
      <c r="BT62" s="99" t="s">
        <v>360</v>
      </c>
      <c r="BU62" s="135" t="s">
        <v>359</v>
      </c>
      <c r="BV62" s="134" t="s">
        <v>358</v>
      </c>
      <c r="BW62" s="134" t="s">
        <v>357</v>
      </c>
      <c r="BX62" s="135" t="s">
        <v>356</v>
      </c>
    </row>
    <row r="63" spans="1:97" ht="10.199999999999999" x14ac:dyDescent="0.2">
      <c r="A63" s="30"/>
      <c r="B63" s="32">
        <v>34</v>
      </c>
      <c r="C63" s="49" t="s">
        <v>168</v>
      </c>
      <c r="D63" s="158" t="s">
        <v>458</v>
      </c>
      <c r="E63" s="32" t="s">
        <v>146</v>
      </c>
      <c r="F63" s="30"/>
      <c r="G63" s="35" t="s">
        <v>39</v>
      </c>
      <c r="H63" s="83" t="s">
        <v>239</v>
      </c>
      <c r="I63" s="83" t="s">
        <v>323</v>
      </c>
      <c r="J63" s="83" t="s">
        <v>347</v>
      </c>
      <c r="K63" s="83" t="s">
        <v>348</v>
      </c>
      <c r="L63" s="84">
        <v>500</v>
      </c>
      <c r="M63" s="84">
        <v>30</v>
      </c>
      <c r="N63" s="34">
        <v>62</v>
      </c>
      <c r="O63" s="84" t="s">
        <v>318</v>
      </c>
      <c r="P63" s="84" t="s">
        <v>46</v>
      </c>
      <c r="Q63" s="34" t="s">
        <v>199</v>
      </c>
      <c r="R63" s="84" t="s">
        <v>216</v>
      </c>
      <c r="S63" s="84" t="s">
        <v>320</v>
      </c>
      <c r="T63" s="34" t="s">
        <v>200</v>
      </c>
      <c r="U63" s="83" t="s">
        <v>319</v>
      </c>
      <c r="V63" s="83" t="s">
        <v>224</v>
      </c>
      <c r="W63" s="84" t="s">
        <v>184</v>
      </c>
      <c r="X63" s="84" t="s">
        <v>186</v>
      </c>
      <c r="Y63" s="84" t="s">
        <v>171</v>
      </c>
      <c r="Z63" s="84" t="s">
        <v>203</v>
      </c>
      <c r="AA63" s="83" t="s">
        <v>319</v>
      </c>
      <c r="AB63" s="84" t="s">
        <v>46</v>
      </c>
      <c r="AC63" s="84" t="s">
        <v>381</v>
      </c>
      <c r="AD63" s="84" t="s">
        <v>214</v>
      </c>
      <c r="AE63" s="84" t="s">
        <v>321</v>
      </c>
      <c r="AF63" s="84" t="s">
        <v>322</v>
      </c>
      <c r="AG63" s="84" t="s">
        <v>58</v>
      </c>
      <c r="AH63" s="84" t="s">
        <v>290</v>
      </c>
      <c r="AI63" s="84" t="s">
        <v>291</v>
      </c>
      <c r="AJ63" s="84" t="s">
        <v>53</v>
      </c>
      <c r="AK63" s="84" t="s">
        <v>54</v>
      </c>
      <c r="AL63" s="36"/>
      <c r="AM63" s="2">
        <v>71.058140974778397</v>
      </c>
      <c r="AN63" s="2">
        <v>265.469226074218</v>
      </c>
      <c r="AO63" s="174">
        <v>61.319406802837598</v>
      </c>
      <c r="AP63" s="187">
        <v>166.461598968505</v>
      </c>
      <c r="AQ63" s="2">
        <v>56.437274052546499</v>
      </c>
      <c r="AR63" s="2">
        <v>124.338119506835</v>
      </c>
      <c r="AS63" s="174">
        <v>47.059073668259799</v>
      </c>
      <c r="AT63" s="187">
        <v>101.840943908691</v>
      </c>
      <c r="AU63" s="174">
        <v>41.095383350665699</v>
      </c>
      <c r="AV63" s="187">
        <v>122.909629058837</v>
      </c>
      <c r="AW63" s="2">
        <v>22.533559725834699</v>
      </c>
      <c r="AX63" s="2">
        <v>63.632677841186499</v>
      </c>
      <c r="AY63" s="174">
        <v>16.742213689363901</v>
      </c>
      <c r="AZ63" s="187">
        <v>98.9135639190673</v>
      </c>
      <c r="BA63" s="2">
        <v>15.2869146420405</v>
      </c>
      <c r="BB63" s="2">
        <v>67.661907196044893</v>
      </c>
      <c r="BC63" s="2">
        <v>20.6434994477492</v>
      </c>
      <c r="BD63" s="2">
        <v>100.57059059143</v>
      </c>
      <c r="BE63" s="8">
        <v>18.502612554110001</v>
      </c>
      <c r="BF63" s="8">
        <v>100.470175933837</v>
      </c>
      <c r="BG63" s="8">
        <v>13.3881823099576</v>
      </c>
      <c r="BH63" s="8">
        <v>114.779244041442</v>
      </c>
      <c r="BI63" s="8">
        <v>12.819020748138399</v>
      </c>
      <c r="BJ63" s="8">
        <v>100.473306274414</v>
      </c>
      <c r="BK63" s="8">
        <v>12.6342270924494</v>
      </c>
      <c r="BL63" s="8">
        <v>97.776087951660102</v>
      </c>
      <c r="BM63" s="8"/>
      <c r="BN63" s="8"/>
      <c r="BO63" s="8">
        <v>500</v>
      </c>
      <c r="BP63" s="36"/>
      <c r="BQ63" s="32"/>
      <c r="BR63" s="49"/>
      <c r="BS63" s="133" t="s">
        <v>367</v>
      </c>
      <c r="BT63" s="47" t="s">
        <v>366</v>
      </c>
      <c r="BU63" s="135" t="s">
        <v>365</v>
      </c>
      <c r="BV63" s="73" t="s">
        <v>364</v>
      </c>
      <c r="BW63" s="73" t="s">
        <v>363</v>
      </c>
      <c r="BX63" s="73" t="s">
        <v>362</v>
      </c>
    </row>
    <row r="64" spans="1:97" ht="10.199999999999999" x14ac:dyDescent="0.2">
      <c r="A64" s="30"/>
      <c r="B64" s="47">
        <v>35</v>
      </c>
      <c r="C64" s="49" t="s">
        <v>168</v>
      </c>
      <c r="D64" s="158" t="s">
        <v>458</v>
      </c>
      <c r="E64" s="32" t="s">
        <v>146</v>
      </c>
      <c r="F64" s="30"/>
      <c r="G64" s="35" t="s">
        <v>39</v>
      </c>
      <c r="H64" s="83" t="s">
        <v>239</v>
      </c>
      <c r="I64" s="83" t="s">
        <v>323</v>
      </c>
      <c r="J64" s="83" t="s">
        <v>347</v>
      </c>
      <c r="K64" s="83" t="s">
        <v>348</v>
      </c>
      <c r="L64" s="84">
        <v>500</v>
      </c>
      <c r="M64" s="84">
        <v>30</v>
      </c>
      <c r="N64" s="34">
        <v>62</v>
      </c>
      <c r="O64" s="84" t="s">
        <v>318</v>
      </c>
      <c r="P64" s="84" t="s">
        <v>46</v>
      </c>
      <c r="Q64" s="34" t="s">
        <v>199</v>
      </c>
      <c r="R64" s="84" t="s">
        <v>216</v>
      </c>
      <c r="S64" s="32" t="s">
        <v>197</v>
      </c>
      <c r="T64" s="34" t="s">
        <v>200</v>
      </c>
      <c r="U64" s="32" t="s">
        <v>223</v>
      </c>
      <c r="V64" s="83" t="s">
        <v>224</v>
      </c>
      <c r="W64" s="84" t="s">
        <v>184</v>
      </c>
      <c r="X64" s="84" t="s">
        <v>186</v>
      </c>
      <c r="Y64" s="84" t="s">
        <v>171</v>
      </c>
      <c r="Z64" s="84" t="s">
        <v>203</v>
      </c>
      <c r="AA64" s="32" t="s">
        <v>223</v>
      </c>
      <c r="AB64" s="84" t="s">
        <v>46</v>
      </c>
      <c r="AC64" s="84" t="s">
        <v>381</v>
      </c>
      <c r="AD64" s="84" t="s">
        <v>214</v>
      </c>
      <c r="AE64" s="32" t="s">
        <v>215</v>
      </c>
      <c r="AF64" s="32" t="s">
        <v>223</v>
      </c>
      <c r="AG64" s="84" t="s">
        <v>58</v>
      </c>
      <c r="AH64" s="84" t="s">
        <v>290</v>
      </c>
      <c r="AI64" s="32" t="s">
        <v>349</v>
      </c>
      <c r="AJ64" s="84" t="s">
        <v>53</v>
      </c>
      <c r="AK64" s="84" t="s">
        <v>54</v>
      </c>
      <c r="AL64" s="36"/>
      <c r="AM64" s="2">
        <v>69.584475297194203</v>
      </c>
      <c r="AN64" s="2">
        <v>367.54500885009702</v>
      </c>
      <c r="AO64" s="174">
        <v>64.026820402878897</v>
      </c>
      <c r="AP64" s="187">
        <v>124.169043731689</v>
      </c>
      <c r="AQ64" s="2">
        <v>53.625028170072099</v>
      </c>
      <c r="AR64" s="2">
        <v>106.15221481323201</v>
      </c>
      <c r="AS64" s="174">
        <v>36.637332769540599</v>
      </c>
      <c r="AT64" s="187">
        <v>80.577391052246099</v>
      </c>
      <c r="AU64" s="174">
        <v>19.890818815964899</v>
      </c>
      <c r="AV64" s="187">
        <v>58.081820297241201</v>
      </c>
      <c r="AW64" s="2">
        <v>13.1704400502718</v>
      </c>
      <c r="AX64" s="2">
        <v>50.365449523925697</v>
      </c>
      <c r="AY64" s="174">
        <v>11.1775188446044</v>
      </c>
      <c r="AZ64" s="187">
        <v>51.525625419616702</v>
      </c>
      <c r="BA64" s="2">
        <v>7.6216214711849499</v>
      </c>
      <c r="BB64" s="2">
        <v>50.083456802368097</v>
      </c>
      <c r="BC64" s="2">
        <v>5.8996958916003797</v>
      </c>
      <c r="BD64" s="2">
        <v>51.834704017639098</v>
      </c>
      <c r="BE64" s="8">
        <v>5.7768096006833503</v>
      </c>
      <c r="BF64" s="8">
        <v>51.660117149352999</v>
      </c>
      <c r="BG64" s="8">
        <v>5.7084893721800496</v>
      </c>
      <c r="BH64" s="8">
        <v>51.295000839233303</v>
      </c>
      <c r="BI64" s="8">
        <v>4.99220122740818</v>
      </c>
      <c r="BJ64" s="8">
        <v>50.827589225769003</v>
      </c>
      <c r="BK64" s="8">
        <v>5.69364285469055</v>
      </c>
      <c r="BL64" s="8">
        <v>49.743533706664998</v>
      </c>
      <c r="BM64" s="8"/>
      <c r="BN64" s="8"/>
      <c r="BO64" s="8">
        <v>500</v>
      </c>
      <c r="BP64" s="36"/>
      <c r="BQ64" s="32"/>
      <c r="BR64" s="49"/>
      <c r="BS64" s="128" t="s">
        <v>373</v>
      </c>
      <c r="BT64" s="47" t="s">
        <v>372</v>
      </c>
      <c r="BU64" s="135" t="s">
        <v>371</v>
      </c>
      <c r="BV64" s="73" t="s">
        <v>370</v>
      </c>
      <c r="BW64" s="73" t="s">
        <v>369</v>
      </c>
      <c r="BX64" s="73" t="s">
        <v>368</v>
      </c>
    </row>
    <row r="65" spans="1:97" ht="10.199999999999999" x14ac:dyDescent="0.2">
      <c r="A65" s="30"/>
      <c r="B65" s="32">
        <v>36</v>
      </c>
      <c r="C65" s="49" t="s">
        <v>168</v>
      </c>
      <c r="D65" s="158" t="s">
        <v>458</v>
      </c>
      <c r="E65" s="32" t="s">
        <v>146</v>
      </c>
      <c r="F65" s="30"/>
      <c r="G65" s="35" t="s">
        <v>39</v>
      </c>
      <c r="H65" s="83" t="s">
        <v>239</v>
      </c>
      <c r="I65" s="83" t="s">
        <v>323</v>
      </c>
      <c r="J65" s="83" t="s">
        <v>347</v>
      </c>
      <c r="K65" s="83" t="s">
        <v>348</v>
      </c>
      <c r="L65" s="84">
        <v>500</v>
      </c>
      <c r="M65" s="84">
        <v>30</v>
      </c>
      <c r="N65" s="34">
        <v>62</v>
      </c>
      <c r="O65" s="84" t="s">
        <v>318</v>
      </c>
      <c r="P65" s="84" t="s">
        <v>46</v>
      </c>
      <c r="Q65" s="34" t="s">
        <v>199</v>
      </c>
      <c r="R65" s="84" t="s">
        <v>216</v>
      </c>
      <c r="S65" s="32" t="s">
        <v>197</v>
      </c>
      <c r="T65" s="34" t="s">
        <v>200</v>
      </c>
      <c r="U65" s="32" t="s">
        <v>223</v>
      </c>
      <c r="V65" s="83" t="s">
        <v>224</v>
      </c>
      <c r="W65" s="84" t="s">
        <v>184</v>
      </c>
      <c r="X65" s="84" t="s">
        <v>186</v>
      </c>
      <c r="Y65" s="84" t="s">
        <v>171</v>
      </c>
      <c r="Z65" s="84" t="s">
        <v>203</v>
      </c>
      <c r="AA65" s="32" t="s">
        <v>223</v>
      </c>
      <c r="AB65" s="84" t="s">
        <v>46</v>
      </c>
      <c r="AC65" s="32" t="s">
        <v>46</v>
      </c>
      <c r="AD65" s="84" t="s">
        <v>214</v>
      </c>
      <c r="AE65" s="32" t="s">
        <v>215</v>
      </c>
      <c r="AF65" s="32" t="s">
        <v>223</v>
      </c>
      <c r="AG65" s="84" t="s">
        <v>58</v>
      </c>
      <c r="AH65" s="84" t="s">
        <v>290</v>
      </c>
      <c r="AI65" s="32" t="s">
        <v>349</v>
      </c>
      <c r="AJ65" s="84" t="s">
        <v>53</v>
      </c>
      <c r="AK65" s="84" t="s">
        <v>54</v>
      </c>
      <c r="AL65" s="36"/>
      <c r="AM65" s="2">
        <v>77.163892599252506</v>
      </c>
      <c r="AN65" s="2">
        <v>171.56161193847601</v>
      </c>
      <c r="AO65" s="174">
        <v>69.928154138418293</v>
      </c>
      <c r="AP65" s="187">
        <v>122.02747650146399</v>
      </c>
      <c r="AQ65" s="2">
        <v>65.845301994910599</v>
      </c>
      <c r="AR65" s="2">
        <v>174.28813781738199</v>
      </c>
      <c r="AS65" s="174">
        <v>51.501893997192298</v>
      </c>
      <c r="AT65" s="187">
        <v>100.102481842041</v>
      </c>
      <c r="AU65" s="174">
        <v>28.319895084087602</v>
      </c>
      <c r="AV65" s="187">
        <v>131.741434478759</v>
      </c>
      <c r="AW65" s="2">
        <v>21.7767937733576</v>
      </c>
      <c r="AX65" s="2">
        <v>134.157033920288</v>
      </c>
      <c r="AY65" s="174">
        <v>20.559630540701001</v>
      </c>
      <c r="AZ65" s="187">
        <v>135.79482688903801</v>
      </c>
      <c r="BA65" s="2">
        <v>19.9740872016319</v>
      </c>
      <c r="BB65" s="2">
        <v>134.90266761779699</v>
      </c>
      <c r="BC65" s="2">
        <v>20.4704525287334</v>
      </c>
      <c r="BD65" s="2">
        <v>136.51371307373</v>
      </c>
      <c r="BE65" s="8">
        <v>20.2074242371779</v>
      </c>
      <c r="BF65" s="8">
        <v>134.60813751220701</v>
      </c>
      <c r="BG65" s="8">
        <v>19.098481985238799</v>
      </c>
      <c r="BH65" s="8">
        <v>135.52069168090799</v>
      </c>
      <c r="BI65" s="8">
        <v>17.525957400982101</v>
      </c>
      <c r="BJ65" s="8">
        <v>134.086605072021</v>
      </c>
      <c r="BK65" s="8">
        <v>17.2359170546898</v>
      </c>
      <c r="BL65" s="8">
        <v>127.173500823974</v>
      </c>
      <c r="BM65" s="8"/>
      <c r="BN65" s="8"/>
      <c r="BO65" s="8">
        <v>500</v>
      </c>
      <c r="BP65" s="36"/>
      <c r="BQ65" s="32"/>
      <c r="BR65" s="49"/>
      <c r="BS65" s="128" t="s">
        <v>379</v>
      </c>
      <c r="BT65" s="47" t="s">
        <v>378</v>
      </c>
      <c r="BU65" s="73" t="s">
        <v>377</v>
      </c>
      <c r="BV65" s="73" t="s">
        <v>376</v>
      </c>
      <c r="BW65" s="73" t="s">
        <v>375</v>
      </c>
      <c r="BX65" s="73" t="s">
        <v>374</v>
      </c>
    </row>
    <row r="66" spans="1:97" ht="10.199999999999999" x14ac:dyDescent="0.2">
      <c r="A66" s="30"/>
      <c r="B66" s="47">
        <v>37</v>
      </c>
      <c r="C66" s="49" t="s">
        <v>168</v>
      </c>
      <c r="D66" s="158" t="s">
        <v>458</v>
      </c>
      <c r="E66" s="32" t="s">
        <v>146</v>
      </c>
      <c r="F66" s="30"/>
      <c r="G66" s="35" t="s">
        <v>39</v>
      </c>
      <c r="H66" s="83" t="s">
        <v>239</v>
      </c>
      <c r="I66" s="83" t="s">
        <v>323</v>
      </c>
      <c r="J66" s="83" t="s">
        <v>347</v>
      </c>
      <c r="K66" s="83" t="s">
        <v>348</v>
      </c>
      <c r="L66" s="84">
        <v>500</v>
      </c>
      <c r="M66" s="84">
        <v>30</v>
      </c>
      <c r="N66" s="34">
        <v>62</v>
      </c>
      <c r="O66" s="84" t="s">
        <v>318</v>
      </c>
      <c r="P66" s="84" t="s">
        <v>46</v>
      </c>
      <c r="Q66" s="34" t="s">
        <v>199</v>
      </c>
      <c r="R66" s="84" t="s">
        <v>216</v>
      </c>
      <c r="S66" s="84" t="s">
        <v>320</v>
      </c>
      <c r="T66" s="34" t="s">
        <v>200</v>
      </c>
      <c r="U66" s="83" t="s">
        <v>319</v>
      </c>
      <c r="V66" s="83" t="s">
        <v>224</v>
      </c>
      <c r="W66" s="84" t="s">
        <v>184</v>
      </c>
      <c r="X66" s="84" t="s">
        <v>186</v>
      </c>
      <c r="Y66" s="84" t="s">
        <v>171</v>
      </c>
      <c r="Z66" s="84" t="s">
        <v>203</v>
      </c>
      <c r="AA66" s="83" t="s">
        <v>319</v>
      </c>
      <c r="AB66" s="84" t="s">
        <v>46</v>
      </c>
      <c r="AC66" s="32" t="s">
        <v>46</v>
      </c>
      <c r="AD66" s="84" t="s">
        <v>214</v>
      </c>
      <c r="AE66" s="84" t="s">
        <v>321</v>
      </c>
      <c r="AF66" s="84" t="s">
        <v>322</v>
      </c>
      <c r="AG66" s="84" t="s">
        <v>58</v>
      </c>
      <c r="AH66" s="84" t="s">
        <v>290</v>
      </c>
      <c r="AI66" s="32" t="s">
        <v>349</v>
      </c>
      <c r="AJ66" s="84" t="s">
        <v>53</v>
      </c>
      <c r="AK66" s="84" t="s">
        <v>54</v>
      </c>
      <c r="AL66" s="36"/>
      <c r="AM66" s="2">
        <v>77.160429881169193</v>
      </c>
      <c r="AN66" s="2">
        <v>197.976553344726</v>
      </c>
      <c r="AO66" s="174">
        <v>81.510749523456198</v>
      </c>
      <c r="AP66" s="187">
        <v>301.31586914062501</v>
      </c>
      <c r="AQ66" s="2">
        <v>70.668027584369298</v>
      </c>
      <c r="AR66" s="2">
        <v>217.27536163330001</v>
      </c>
      <c r="AS66" s="174">
        <v>55.8100266089806</v>
      </c>
      <c r="AT66" s="187">
        <v>88.607292938232405</v>
      </c>
      <c r="AU66" s="174">
        <v>36.754604339599602</v>
      </c>
      <c r="AV66" s="187">
        <v>76.8684581756591</v>
      </c>
      <c r="AW66" s="2">
        <v>25.3153038758497</v>
      </c>
      <c r="AX66" s="2">
        <v>88.568832015991205</v>
      </c>
      <c r="AY66" s="174">
        <v>20.748408977801901</v>
      </c>
      <c r="AZ66" s="187">
        <v>66.4786464691162</v>
      </c>
      <c r="BA66" s="2">
        <v>14.3516633693988</v>
      </c>
      <c r="BB66" s="2">
        <v>65.119573593139606</v>
      </c>
      <c r="BC66" s="2">
        <v>14.091361155876699</v>
      </c>
      <c r="BD66" s="2">
        <v>70.404528808593696</v>
      </c>
      <c r="BE66" s="8">
        <v>12.422366545750499</v>
      </c>
      <c r="BF66" s="8">
        <v>70.141420555114706</v>
      </c>
      <c r="BG66" s="8">
        <v>11.850096812615</v>
      </c>
      <c r="BH66" s="8">
        <v>70.333775901794397</v>
      </c>
      <c r="BI66" s="8">
        <v>11.6689128875732</v>
      </c>
      <c r="BJ66" s="8">
        <v>70.539445877075195</v>
      </c>
      <c r="BK66" s="8">
        <v>11.458161354064901</v>
      </c>
      <c r="BL66" s="8">
        <v>70.992649078369098</v>
      </c>
      <c r="BM66" s="8"/>
      <c r="BN66" s="8"/>
      <c r="BO66" s="8">
        <v>500</v>
      </c>
      <c r="BP66" s="36"/>
      <c r="BQ66" s="32"/>
      <c r="BR66" s="49"/>
      <c r="BS66" s="128" t="s">
        <v>389</v>
      </c>
      <c r="BT66" s="47" t="s">
        <v>388</v>
      </c>
      <c r="BU66" s="135" t="s">
        <v>387</v>
      </c>
      <c r="BV66" s="73" t="s">
        <v>386</v>
      </c>
      <c r="BW66" s="73" t="s">
        <v>385</v>
      </c>
      <c r="BX66" s="73" t="s">
        <v>384</v>
      </c>
    </row>
    <row r="67" spans="1:97" ht="10.199999999999999" x14ac:dyDescent="0.2">
      <c r="A67" s="30"/>
      <c r="B67" s="32">
        <v>38</v>
      </c>
      <c r="C67" s="49" t="s">
        <v>168</v>
      </c>
      <c r="D67" s="158" t="s">
        <v>458</v>
      </c>
      <c r="E67" s="32" t="s">
        <v>146</v>
      </c>
      <c r="F67" s="30"/>
      <c r="G67" s="35" t="s">
        <v>39</v>
      </c>
      <c r="H67" s="83" t="s">
        <v>239</v>
      </c>
      <c r="I67" s="83" t="s">
        <v>323</v>
      </c>
      <c r="J67" s="83" t="s">
        <v>347</v>
      </c>
      <c r="K67" s="83" t="s">
        <v>348</v>
      </c>
      <c r="L67" s="84">
        <v>500</v>
      </c>
      <c r="M67" s="84">
        <v>30</v>
      </c>
      <c r="N67" s="34">
        <v>62</v>
      </c>
      <c r="O67" s="84" t="s">
        <v>318</v>
      </c>
      <c r="P67" s="84" t="s">
        <v>46</v>
      </c>
      <c r="Q67" s="34" t="s">
        <v>199</v>
      </c>
      <c r="R67" s="84" t="s">
        <v>216</v>
      </c>
      <c r="S67" s="32" t="s">
        <v>197</v>
      </c>
      <c r="T67" s="34" t="s">
        <v>200</v>
      </c>
      <c r="U67" s="32" t="s">
        <v>223</v>
      </c>
      <c r="V67" s="83" t="s">
        <v>224</v>
      </c>
      <c r="W67" s="84" t="s">
        <v>184</v>
      </c>
      <c r="X67" s="84" t="s">
        <v>186</v>
      </c>
      <c r="Y67" s="84" t="s">
        <v>171</v>
      </c>
      <c r="Z67" s="84" t="s">
        <v>203</v>
      </c>
      <c r="AA67" s="32" t="s">
        <v>223</v>
      </c>
      <c r="AB67" s="84" t="s">
        <v>46</v>
      </c>
      <c r="AC67" s="32" t="s">
        <v>46</v>
      </c>
      <c r="AD67" s="32" t="s">
        <v>179</v>
      </c>
      <c r="AE67" s="32" t="s">
        <v>382</v>
      </c>
      <c r="AF67" s="32" t="s">
        <v>223</v>
      </c>
      <c r="AG67" s="84" t="s">
        <v>58</v>
      </c>
      <c r="AH67" s="84" t="s">
        <v>290</v>
      </c>
      <c r="AI67" s="84" t="s">
        <v>291</v>
      </c>
      <c r="AJ67" s="84" t="s">
        <v>53</v>
      </c>
      <c r="AK67" s="84" t="s">
        <v>54</v>
      </c>
      <c r="AL67" s="36"/>
      <c r="AM67" s="2">
        <v>86.222018315241797</v>
      </c>
      <c r="AN67" s="2">
        <v>220.32329711913999</v>
      </c>
      <c r="AO67" s="174">
        <v>74.459404725294803</v>
      </c>
      <c r="AP67" s="187">
        <v>323.02738342285102</v>
      </c>
      <c r="AQ67" s="2">
        <v>69.033628903902496</v>
      </c>
      <c r="AR67" s="2">
        <v>131.93752136230401</v>
      </c>
      <c r="AS67" s="174">
        <v>56.181474392230697</v>
      </c>
      <c r="AT67" s="187">
        <v>124.516310119628</v>
      </c>
      <c r="AU67" s="174">
        <v>41.7147727379432</v>
      </c>
      <c r="AV67" s="187">
        <v>96.276521301269497</v>
      </c>
      <c r="AW67" s="2">
        <v>24.802778610816301</v>
      </c>
      <c r="AX67" s="2">
        <v>90.445998764037995</v>
      </c>
      <c r="AY67" s="174">
        <v>24.230807451101398</v>
      </c>
      <c r="AZ67" s="187">
        <v>79.175647735595703</v>
      </c>
      <c r="BA67" s="2">
        <v>20.8717405979449</v>
      </c>
      <c r="BB67" s="2">
        <v>84.484105682372999</v>
      </c>
      <c r="BC67" s="2">
        <v>21.601840532743001</v>
      </c>
      <c r="BD67" s="2">
        <v>75.149966430663994</v>
      </c>
      <c r="BE67" s="8">
        <v>13.022100375248799</v>
      </c>
      <c r="BF67" s="8">
        <v>73.854158782958905</v>
      </c>
      <c r="BG67" s="8">
        <v>12.7273061825678</v>
      </c>
      <c r="BH67" s="8">
        <v>71.278323173522907</v>
      </c>
      <c r="BI67" s="8">
        <v>11.410540250631399</v>
      </c>
      <c r="BJ67" s="8">
        <v>72.416191101074205</v>
      </c>
      <c r="BK67" s="8">
        <v>11.148422057812001</v>
      </c>
      <c r="BL67" s="8">
        <v>72.812332916259706</v>
      </c>
      <c r="BM67" s="8"/>
      <c r="BN67" s="8"/>
      <c r="BO67" s="8">
        <v>500</v>
      </c>
      <c r="BP67" s="36"/>
      <c r="BQ67" s="32"/>
      <c r="BR67" s="49"/>
      <c r="BS67" s="128" t="s">
        <v>395</v>
      </c>
      <c r="BT67" s="47" t="s">
        <v>394</v>
      </c>
      <c r="BU67" s="73" t="s">
        <v>393</v>
      </c>
      <c r="BV67" s="73" t="s">
        <v>392</v>
      </c>
      <c r="BW67" s="73" t="s">
        <v>391</v>
      </c>
      <c r="BX67" s="73" t="s">
        <v>390</v>
      </c>
    </row>
    <row r="68" spans="1:97" ht="10.199999999999999" x14ac:dyDescent="0.2">
      <c r="A68" s="30"/>
      <c r="B68" s="32">
        <v>39</v>
      </c>
      <c r="C68" s="49" t="s">
        <v>168</v>
      </c>
      <c r="D68" s="158" t="s">
        <v>458</v>
      </c>
      <c r="E68" s="32" t="s">
        <v>146</v>
      </c>
      <c r="F68" s="30"/>
      <c r="G68" s="35" t="s">
        <v>39</v>
      </c>
      <c r="H68" s="83" t="s">
        <v>239</v>
      </c>
      <c r="I68" s="83" t="s">
        <v>323</v>
      </c>
      <c r="J68" s="83" t="s">
        <v>347</v>
      </c>
      <c r="K68" s="83" t="s">
        <v>348</v>
      </c>
      <c r="L68" s="84">
        <v>500</v>
      </c>
      <c r="M68" s="84">
        <v>30</v>
      </c>
      <c r="N68" s="34">
        <v>62</v>
      </c>
      <c r="O68" s="84" t="s">
        <v>318</v>
      </c>
      <c r="P68" s="84" t="s">
        <v>46</v>
      </c>
      <c r="Q68" s="34" t="s">
        <v>199</v>
      </c>
      <c r="R68" s="84" t="s">
        <v>216</v>
      </c>
      <c r="S68" s="84" t="s">
        <v>320</v>
      </c>
      <c r="T68" s="34" t="s">
        <v>200</v>
      </c>
      <c r="U68" s="47" t="s">
        <v>229</v>
      </c>
      <c r="V68" s="83" t="s">
        <v>224</v>
      </c>
      <c r="W68" s="84" t="s">
        <v>184</v>
      </c>
      <c r="X68" s="84" t="s">
        <v>186</v>
      </c>
      <c r="Y68" s="84" t="s">
        <v>171</v>
      </c>
      <c r="Z68" s="84" t="s">
        <v>203</v>
      </c>
      <c r="AA68" s="47" t="s">
        <v>229</v>
      </c>
      <c r="AB68" s="84" t="s">
        <v>46</v>
      </c>
      <c r="AC68" s="84" t="s">
        <v>381</v>
      </c>
      <c r="AD68" s="84" t="s">
        <v>214</v>
      </c>
      <c r="AE68" s="32" t="s">
        <v>258</v>
      </c>
      <c r="AF68" s="32" t="s">
        <v>229</v>
      </c>
      <c r="AG68" s="84" t="s">
        <v>58</v>
      </c>
      <c r="AH68" s="84" t="s">
        <v>290</v>
      </c>
      <c r="AI68" s="84" t="s">
        <v>291</v>
      </c>
      <c r="AJ68" s="84" t="s">
        <v>53</v>
      </c>
      <c r="AK68" s="84" t="s">
        <v>54</v>
      </c>
      <c r="AL68" s="36"/>
      <c r="AM68" s="2">
        <v>79.613837315485995</v>
      </c>
      <c r="AN68" s="2">
        <v>175.83980407714799</v>
      </c>
      <c r="AO68" s="174">
        <v>66.270713952871404</v>
      </c>
      <c r="AP68" s="187">
        <v>149.836348724365</v>
      </c>
      <c r="AQ68" s="2">
        <v>60.260359984177803</v>
      </c>
      <c r="AR68" s="2">
        <v>216.34099731445301</v>
      </c>
      <c r="AS68" s="174">
        <v>45.430628849909802</v>
      </c>
      <c r="AT68" s="187">
        <v>127.57290649414</v>
      </c>
      <c r="AU68" s="174">
        <v>27.275991146380999</v>
      </c>
      <c r="AV68" s="187">
        <v>83.037588119506793</v>
      </c>
      <c r="AW68" s="2">
        <v>21.382183918586101</v>
      </c>
      <c r="AX68" s="2">
        <v>114.834735107421</v>
      </c>
      <c r="AY68" s="174">
        <v>13.1841574815603</v>
      </c>
      <c r="AZ68" s="187">
        <v>83.297084426879806</v>
      </c>
      <c r="BA68" s="2">
        <v>14.860706366025401</v>
      </c>
      <c r="BB68" s="2">
        <v>81.191492462158195</v>
      </c>
      <c r="BC68" s="2">
        <v>16.811285128960201</v>
      </c>
      <c r="BD68" s="2">
        <v>73.894224929809496</v>
      </c>
      <c r="BE68" s="8">
        <v>11.0506406563978</v>
      </c>
      <c r="BF68" s="8">
        <v>66.647617340087805</v>
      </c>
      <c r="BG68" s="8">
        <v>10.0866502615121</v>
      </c>
      <c r="BH68" s="8">
        <v>65.950553512573194</v>
      </c>
      <c r="BI68" s="8">
        <v>9.3199940644777701</v>
      </c>
      <c r="BJ68" s="8">
        <v>63.411864089965803</v>
      </c>
      <c r="BK68" s="8">
        <v>6.7283964890700103</v>
      </c>
      <c r="BL68" s="8">
        <v>62.937532806396398</v>
      </c>
      <c r="BM68" s="8"/>
      <c r="BN68" s="8"/>
      <c r="BO68" s="8">
        <v>500</v>
      </c>
      <c r="BP68" s="36"/>
      <c r="BQ68" s="32"/>
      <c r="BR68" s="49"/>
      <c r="BS68" s="133" t="s">
        <v>401</v>
      </c>
      <c r="BT68" s="47" t="s">
        <v>400</v>
      </c>
      <c r="BU68" s="73" t="s">
        <v>399</v>
      </c>
      <c r="BV68" s="73" t="s">
        <v>398</v>
      </c>
      <c r="BW68" s="73" t="s">
        <v>397</v>
      </c>
      <c r="BX68" s="135" t="s">
        <v>396</v>
      </c>
    </row>
    <row r="69" spans="1:97" ht="10.199999999999999" x14ac:dyDescent="0.2">
      <c r="A69" s="30"/>
      <c r="B69" s="47">
        <v>40</v>
      </c>
      <c r="C69" s="49" t="s">
        <v>168</v>
      </c>
      <c r="D69" s="158" t="s">
        <v>458</v>
      </c>
      <c r="E69" s="32" t="s">
        <v>146</v>
      </c>
      <c r="F69" s="30"/>
      <c r="G69" s="35" t="s">
        <v>39</v>
      </c>
      <c r="H69" s="83" t="s">
        <v>239</v>
      </c>
      <c r="I69" s="83" t="s">
        <v>323</v>
      </c>
      <c r="J69" s="83" t="s">
        <v>347</v>
      </c>
      <c r="K69" s="83" t="s">
        <v>348</v>
      </c>
      <c r="L69" s="84">
        <v>500</v>
      </c>
      <c r="M69" s="84">
        <v>30</v>
      </c>
      <c r="N69" s="34">
        <v>62</v>
      </c>
      <c r="O69" s="84" t="s">
        <v>318</v>
      </c>
      <c r="P69" s="84" t="s">
        <v>46</v>
      </c>
      <c r="Q69" s="32" t="s">
        <v>227</v>
      </c>
      <c r="R69" s="32" t="s">
        <v>227</v>
      </c>
      <c r="S69" s="32" t="s">
        <v>227</v>
      </c>
      <c r="T69" s="32" t="s">
        <v>234</v>
      </c>
      <c r="U69" s="47" t="s">
        <v>229</v>
      </c>
      <c r="V69" s="83" t="s">
        <v>224</v>
      </c>
      <c r="W69" s="84" t="s">
        <v>184</v>
      </c>
      <c r="X69" s="84" t="s">
        <v>186</v>
      </c>
      <c r="Y69" s="84" t="s">
        <v>171</v>
      </c>
      <c r="Z69" s="84" t="s">
        <v>203</v>
      </c>
      <c r="AA69" s="47" t="s">
        <v>229</v>
      </c>
      <c r="AB69" s="84" t="s">
        <v>46</v>
      </c>
      <c r="AC69" s="84" t="s">
        <v>381</v>
      </c>
      <c r="AD69" s="84" t="s">
        <v>214</v>
      </c>
      <c r="AE69" s="32" t="s">
        <v>258</v>
      </c>
      <c r="AF69" s="32" t="s">
        <v>229</v>
      </c>
      <c r="AG69" s="84" t="s">
        <v>58</v>
      </c>
      <c r="AH69" s="84" t="s">
        <v>290</v>
      </c>
      <c r="AI69" s="84" t="s">
        <v>291</v>
      </c>
      <c r="AJ69" s="84" t="s">
        <v>53</v>
      </c>
      <c r="AK69" s="84" t="s">
        <v>54</v>
      </c>
      <c r="AL69" s="36"/>
      <c r="AM69" s="2">
        <v>88.351120288555407</v>
      </c>
      <c r="AN69" s="2">
        <v>233.30315246582001</v>
      </c>
      <c r="AO69" s="174">
        <v>74.083017495962295</v>
      </c>
      <c r="AP69" s="187">
        <v>115.344236755371</v>
      </c>
      <c r="AQ69" s="2">
        <v>68.794708545391302</v>
      </c>
      <c r="AR69" s="2">
        <v>151.300239562988</v>
      </c>
      <c r="AS69" s="174">
        <v>47.859511302067602</v>
      </c>
      <c r="AT69" s="187">
        <v>81.051201629638598</v>
      </c>
      <c r="AU69" s="174">
        <v>31.150267380934402</v>
      </c>
      <c r="AV69" s="187">
        <v>74.216021728515599</v>
      </c>
      <c r="AW69" s="2">
        <v>20.055114819453301</v>
      </c>
      <c r="AX69" s="2">
        <v>51.542720794677699</v>
      </c>
      <c r="AY69" s="174">
        <v>15.8456637675945</v>
      </c>
      <c r="AZ69" s="187">
        <v>85.599415969848593</v>
      </c>
      <c r="BA69" s="2">
        <v>17.075503349304199</v>
      </c>
      <c r="BB69" s="2">
        <v>66.4597755432128</v>
      </c>
      <c r="BC69" s="2">
        <v>10.947466740241399</v>
      </c>
      <c r="BD69" s="2">
        <v>53.417679595947199</v>
      </c>
      <c r="BE69" s="8">
        <v>9.9909510795886707</v>
      </c>
      <c r="BF69" s="8">
        <v>54.103751373290997</v>
      </c>
      <c r="BG69" s="8">
        <v>9.3967018127441406</v>
      </c>
      <c r="BH69" s="8">
        <v>51.684416007995601</v>
      </c>
      <c r="BI69" s="8">
        <v>7.5472534986642597</v>
      </c>
      <c r="BJ69" s="8">
        <v>48.813772201538001</v>
      </c>
      <c r="BK69" s="8">
        <v>6.4159433383208002</v>
      </c>
      <c r="BL69" s="8">
        <v>52.3102023124694</v>
      </c>
      <c r="BM69" s="8"/>
      <c r="BN69" s="8"/>
      <c r="BO69" s="8">
        <v>500</v>
      </c>
      <c r="BP69" s="36"/>
      <c r="BQ69" s="32"/>
      <c r="BR69" s="49"/>
      <c r="BS69" s="128" t="s">
        <v>407</v>
      </c>
      <c r="BT69" s="99" t="s">
        <v>406</v>
      </c>
      <c r="BU69" s="135" t="s">
        <v>405</v>
      </c>
      <c r="BV69" s="134" t="s">
        <v>404</v>
      </c>
      <c r="BW69" s="73" t="s">
        <v>403</v>
      </c>
      <c r="BX69" s="135" t="s">
        <v>402</v>
      </c>
    </row>
    <row r="70" spans="1:97" ht="10.199999999999999" x14ac:dyDescent="0.2">
      <c r="A70" s="30"/>
      <c r="B70" s="47"/>
      <c r="C70" s="49"/>
      <c r="D70" s="158"/>
      <c r="E70" s="32"/>
      <c r="F70" s="30"/>
      <c r="G70" s="35"/>
      <c r="H70" s="83"/>
      <c r="I70" s="83"/>
      <c r="J70" s="83"/>
      <c r="K70" s="83"/>
      <c r="L70" s="84"/>
      <c r="M70" s="84"/>
      <c r="N70" s="34"/>
      <c r="O70" s="84"/>
      <c r="P70" s="84"/>
      <c r="Q70" s="32"/>
      <c r="R70" s="32"/>
      <c r="S70" s="32"/>
      <c r="T70" s="32"/>
      <c r="U70" s="47"/>
      <c r="V70" s="83"/>
      <c r="W70" s="84"/>
      <c r="X70" s="84"/>
      <c r="Y70" s="84"/>
      <c r="Z70" s="84"/>
      <c r="AA70" s="47"/>
      <c r="AB70" s="84"/>
      <c r="AC70" s="84"/>
      <c r="AD70" s="84"/>
      <c r="AE70" s="32"/>
      <c r="AF70" s="32"/>
      <c r="AG70" s="84"/>
      <c r="AH70" s="84"/>
      <c r="AI70" s="84"/>
      <c r="AJ70" s="84"/>
      <c r="AK70" s="84"/>
      <c r="AL70" s="36"/>
      <c r="AM70" s="2"/>
      <c r="AN70" s="2"/>
      <c r="AO70" s="174"/>
      <c r="AP70" s="187"/>
      <c r="AQ70" s="2"/>
      <c r="AR70" s="2"/>
      <c r="AS70" s="174"/>
      <c r="AT70" s="187"/>
      <c r="AU70" s="174"/>
      <c r="AV70" s="187"/>
      <c r="AW70" s="2"/>
      <c r="AX70" s="2"/>
      <c r="AY70" s="174"/>
      <c r="AZ70" s="187"/>
      <c r="BA70" s="2"/>
      <c r="BB70" s="2"/>
      <c r="BC70" s="2"/>
      <c r="BD70" s="2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36"/>
      <c r="BQ70" s="32"/>
      <c r="BR70" s="49"/>
      <c r="BS70" s="128"/>
      <c r="BT70" s="99"/>
      <c r="BU70" s="135"/>
      <c r="BV70" s="134"/>
      <c r="BW70" s="73"/>
      <c r="BX70" s="135"/>
    </row>
    <row r="71" spans="1:97" ht="10.199999999999999" x14ac:dyDescent="0.2">
      <c r="A71" s="30"/>
      <c r="B71" s="32">
        <v>17</v>
      </c>
      <c r="C71" s="49" t="s">
        <v>168</v>
      </c>
      <c r="D71" s="141" t="s">
        <v>450</v>
      </c>
      <c r="E71" s="32" t="s">
        <v>146</v>
      </c>
      <c r="F71" s="30"/>
      <c r="G71" s="35" t="s">
        <v>39</v>
      </c>
      <c r="H71" s="115" t="s">
        <v>239</v>
      </c>
      <c r="I71" s="47" t="s">
        <v>169</v>
      </c>
      <c r="J71" s="47" t="s">
        <v>170</v>
      </c>
      <c r="K71" s="47" t="s">
        <v>345</v>
      </c>
      <c r="L71" s="47">
        <v>300</v>
      </c>
      <c r="M71" s="32">
        <v>30</v>
      </c>
      <c r="N71" s="32">
        <v>32</v>
      </c>
      <c r="O71" s="32" t="s">
        <v>240</v>
      </c>
      <c r="P71" s="84" t="s">
        <v>50</v>
      </c>
      <c r="Q71" s="84" t="s">
        <v>199</v>
      </c>
      <c r="R71" s="53" t="s">
        <v>244</v>
      </c>
      <c r="S71" s="53" t="s">
        <v>215</v>
      </c>
      <c r="T71" s="84" t="s">
        <v>200</v>
      </c>
      <c r="U71" s="84" t="s">
        <v>223</v>
      </c>
      <c r="V71" s="84" t="s">
        <v>224</v>
      </c>
      <c r="W71" s="32" t="s">
        <v>209</v>
      </c>
      <c r="X71" s="32" t="s">
        <v>209</v>
      </c>
      <c r="Y71" s="84" t="s">
        <v>171</v>
      </c>
      <c r="Z71" s="32" t="s">
        <v>245</v>
      </c>
      <c r="AA71" s="84" t="s">
        <v>223</v>
      </c>
      <c r="AB71" s="84" t="s">
        <v>46</v>
      </c>
      <c r="AC71" s="83" t="s">
        <v>381</v>
      </c>
      <c r="AD71" s="84" t="s">
        <v>179</v>
      </c>
      <c r="AE71" s="83" t="s">
        <v>209</v>
      </c>
      <c r="AF71" s="84" t="s">
        <v>223</v>
      </c>
      <c r="AG71" s="84" t="s">
        <v>58</v>
      </c>
      <c r="AH71" s="84" t="s">
        <v>128</v>
      </c>
      <c r="AI71" s="84" t="s">
        <v>230</v>
      </c>
      <c r="AJ71" s="84" t="s">
        <v>53</v>
      </c>
      <c r="AK71" s="84" t="s">
        <v>54</v>
      </c>
      <c r="AL71" s="36"/>
      <c r="AM71" s="54">
        <v>91.557287400768601</v>
      </c>
      <c r="AN71" s="54">
        <v>505.62249247233001</v>
      </c>
      <c r="AO71" s="177">
        <v>82.143231299615607</v>
      </c>
      <c r="AP71" s="189">
        <v>225.326736450195</v>
      </c>
      <c r="AQ71" s="54">
        <v>74.664461197391603</v>
      </c>
      <c r="AR71" s="54">
        <v>145.97651672363199</v>
      </c>
      <c r="AS71" s="177">
        <v>50.113202618014398</v>
      </c>
      <c r="AT71" s="189">
        <v>136.639188130696</v>
      </c>
      <c r="AU71" s="177">
        <v>26.666860518916899</v>
      </c>
      <c r="AV71" s="189">
        <v>111.84546661376901</v>
      </c>
      <c r="AW71" s="8">
        <v>16.4593943011376</v>
      </c>
      <c r="AX71" s="8">
        <v>62.0828450520833</v>
      </c>
      <c r="AY71" s="174">
        <v>13.421164635688999</v>
      </c>
      <c r="AZ71" s="187">
        <v>73.0417455037434</v>
      </c>
      <c r="BA71" s="2">
        <v>9.1216085803124205</v>
      </c>
      <c r="BB71" s="2">
        <v>78.026145935058594</v>
      </c>
      <c r="BC71" s="2">
        <v>6.6022818780714401</v>
      </c>
      <c r="BD71" s="2">
        <v>72.363182067871094</v>
      </c>
      <c r="BE71" s="8">
        <v>8.1239127266791495</v>
      </c>
      <c r="BF71" s="8">
        <v>71.591636657714801</v>
      </c>
      <c r="BG71" s="8">
        <v>7.1347055973545199</v>
      </c>
      <c r="BH71" s="8">
        <v>66.147900899251297</v>
      </c>
      <c r="BI71" s="8"/>
      <c r="BJ71" s="8"/>
      <c r="BK71" s="8"/>
      <c r="BL71" s="8"/>
      <c r="BM71" s="8"/>
      <c r="BN71" s="8"/>
      <c r="BO71" s="8">
        <v>300</v>
      </c>
      <c r="BP71" s="36"/>
      <c r="BQ71" s="32"/>
      <c r="BR71" s="49"/>
      <c r="BS71" s="68"/>
      <c r="BT71" s="94" t="s">
        <v>247</v>
      </c>
    </row>
    <row r="72" spans="1:97" ht="10.199999999999999" x14ac:dyDescent="0.2">
      <c r="A72" s="30"/>
      <c r="B72" s="32"/>
      <c r="C72" s="49"/>
      <c r="D72" s="141"/>
      <c r="E72" s="32"/>
      <c r="F72" s="30"/>
      <c r="G72" s="35"/>
      <c r="H72" s="115"/>
      <c r="I72" s="47"/>
      <c r="J72" s="47"/>
      <c r="K72" s="47"/>
      <c r="L72" s="47"/>
      <c r="M72" s="32"/>
      <c r="N72" s="32"/>
      <c r="O72" s="32"/>
      <c r="P72" s="84"/>
      <c r="Q72" s="84"/>
      <c r="R72" s="53"/>
      <c r="S72" s="53"/>
      <c r="T72" s="84"/>
      <c r="U72" s="84"/>
      <c r="V72" s="84"/>
      <c r="W72" s="32"/>
      <c r="X72" s="32"/>
      <c r="Y72" s="84"/>
      <c r="Z72" s="32"/>
      <c r="AA72" s="84"/>
      <c r="AB72" s="84"/>
      <c r="AC72" s="83"/>
      <c r="AD72" s="84"/>
      <c r="AE72" s="83"/>
      <c r="AF72" s="84"/>
      <c r="AG72" s="84"/>
      <c r="AH72" s="84"/>
      <c r="AI72" s="84"/>
      <c r="AJ72" s="84"/>
      <c r="AK72" s="84"/>
      <c r="AL72" s="36"/>
      <c r="AM72" s="54"/>
      <c r="AN72" s="54"/>
      <c r="AO72" s="177"/>
      <c r="AP72" s="189"/>
      <c r="AQ72" s="54"/>
      <c r="AR72" s="54"/>
      <c r="AS72" s="177"/>
      <c r="AT72" s="189"/>
      <c r="AU72" s="177"/>
      <c r="AV72" s="189"/>
      <c r="AW72" s="8"/>
      <c r="AX72" s="8"/>
      <c r="AY72" s="174"/>
      <c r="AZ72" s="187"/>
      <c r="BA72" s="2"/>
      <c r="BB72" s="2"/>
      <c r="BC72" s="2"/>
      <c r="BD72" s="2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36"/>
      <c r="BQ72" s="32"/>
      <c r="BR72" s="49"/>
      <c r="BS72" s="68"/>
      <c r="BT72" s="94"/>
    </row>
    <row r="73" spans="1:97" ht="10.199999999999999" x14ac:dyDescent="0.2">
      <c r="A73" s="30"/>
      <c r="B73" s="47">
        <v>6</v>
      </c>
      <c r="C73" s="76" t="s">
        <v>168</v>
      </c>
      <c r="D73" s="151" t="s">
        <v>454</v>
      </c>
      <c r="E73" s="32" t="s">
        <v>146</v>
      </c>
      <c r="F73" s="30"/>
      <c r="G73" s="35" t="s">
        <v>39</v>
      </c>
      <c r="H73" s="115" t="s">
        <v>239</v>
      </c>
      <c r="I73" s="47" t="s">
        <v>169</v>
      </c>
      <c r="J73" s="47" t="s">
        <v>170</v>
      </c>
      <c r="K73" s="47" t="s">
        <v>345</v>
      </c>
      <c r="L73" s="47">
        <v>500</v>
      </c>
      <c r="M73" s="47">
        <v>1</v>
      </c>
      <c r="N73" s="84">
        <v>62</v>
      </c>
      <c r="O73" s="47" t="s">
        <v>182</v>
      </c>
      <c r="P73" s="47" t="s">
        <v>46</v>
      </c>
      <c r="Q73" s="47" t="s">
        <v>210</v>
      </c>
      <c r="R73" s="47" t="s">
        <v>211</v>
      </c>
      <c r="S73" s="47" t="s">
        <v>212</v>
      </c>
      <c r="T73" s="47" t="s">
        <v>213</v>
      </c>
      <c r="U73" s="47" t="s">
        <v>127</v>
      </c>
      <c r="V73" s="47" t="s">
        <v>178</v>
      </c>
      <c r="W73" s="47" t="s">
        <v>184</v>
      </c>
      <c r="X73" s="47" t="s">
        <v>186</v>
      </c>
      <c r="Y73" s="47" t="s">
        <v>171</v>
      </c>
      <c r="Z73" s="47" t="s">
        <v>203</v>
      </c>
      <c r="AA73" s="47" t="s">
        <v>127</v>
      </c>
      <c r="AB73" s="47" t="s">
        <v>46</v>
      </c>
      <c r="AC73" s="47"/>
      <c r="AD73" s="47" t="s">
        <v>214</v>
      </c>
      <c r="AE73" s="47" t="s">
        <v>215</v>
      </c>
      <c r="AF73" s="47" t="s">
        <v>127</v>
      </c>
      <c r="AG73" s="47" t="s">
        <v>58</v>
      </c>
      <c r="AH73" s="47" t="s">
        <v>135</v>
      </c>
      <c r="AI73" s="47" t="s">
        <v>181</v>
      </c>
      <c r="AJ73" s="47" t="s">
        <v>53</v>
      </c>
      <c r="AK73" s="47" t="s">
        <v>54</v>
      </c>
      <c r="AL73" s="36"/>
      <c r="AM73" s="8">
        <v>42.518969578300002</v>
      </c>
      <c r="AN73" s="8">
        <v>40.329695823400002</v>
      </c>
      <c r="AO73" s="174">
        <v>40.585180065000003</v>
      </c>
      <c r="AP73" s="187">
        <v>38.101653672799998</v>
      </c>
      <c r="AQ73" s="8">
        <v>44.868089345900003</v>
      </c>
      <c r="AR73" s="8">
        <v>37.946642706900001</v>
      </c>
      <c r="AS73" s="174">
        <v>41.094451694</v>
      </c>
      <c r="AT73" s="187">
        <v>38.812474059000003</v>
      </c>
      <c r="AU73" s="177">
        <v>39.835185551499997</v>
      </c>
      <c r="AV73" s="189">
        <v>37.167406226600001</v>
      </c>
      <c r="AW73" s="54">
        <v>37.770227356200003</v>
      </c>
      <c r="AX73" s="54">
        <v>37.0616113536</v>
      </c>
      <c r="AY73" s="175">
        <v>38.520841807499998</v>
      </c>
      <c r="AZ73" s="191">
        <v>37.572688994799996</v>
      </c>
      <c r="BA73" s="2">
        <v>39.144200746800003</v>
      </c>
      <c r="BB73" s="2">
        <v>37.174168335499999</v>
      </c>
      <c r="BC73" s="2">
        <v>37.770996738500003</v>
      </c>
      <c r="BD73" s="2">
        <v>36.870469094699999</v>
      </c>
      <c r="BE73" s="2"/>
      <c r="BF73" s="2"/>
      <c r="BG73" s="2"/>
      <c r="BH73" s="2"/>
      <c r="BI73" s="2"/>
      <c r="BJ73" s="2"/>
      <c r="BK73" s="2"/>
      <c r="BL73" s="2"/>
      <c r="BM73" s="122">
        <v>37.292533762300003</v>
      </c>
      <c r="BN73" s="122">
        <v>36.696512414700003</v>
      </c>
      <c r="BO73" s="8">
        <v>227</v>
      </c>
      <c r="BP73" s="36"/>
      <c r="BQ73" s="32"/>
      <c r="BR73" s="49"/>
      <c r="BS73" s="68"/>
      <c r="BT73" s="47"/>
      <c r="BU73" s="73"/>
      <c r="BV73" s="73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3"/>
      <c r="CO73" s="73"/>
      <c r="CP73" s="73"/>
      <c r="CQ73" s="73"/>
      <c r="CR73" s="73"/>
      <c r="CS73" s="73"/>
    </row>
    <row r="74" spans="1:97" ht="10.199999999999999" x14ac:dyDescent="0.2">
      <c r="A74" s="30"/>
      <c r="B74" s="32">
        <v>7</v>
      </c>
      <c r="C74" s="76" t="s">
        <v>168</v>
      </c>
      <c r="D74" s="151" t="s">
        <v>454</v>
      </c>
      <c r="E74" s="32" t="s">
        <v>146</v>
      </c>
      <c r="F74" s="30"/>
      <c r="G74" s="35" t="s">
        <v>39</v>
      </c>
      <c r="H74" s="115" t="s">
        <v>239</v>
      </c>
      <c r="I74" s="47" t="s">
        <v>169</v>
      </c>
      <c r="J74" s="47" t="s">
        <v>170</v>
      </c>
      <c r="K74" s="47" t="s">
        <v>345</v>
      </c>
      <c r="L74" s="47">
        <v>150</v>
      </c>
      <c r="M74" s="47">
        <v>1</v>
      </c>
      <c r="N74" s="84">
        <v>62</v>
      </c>
      <c r="O74" s="47" t="s">
        <v>182</v>
      </c>
      <c r="P74" s="47" t="s">
        <v>46</v>
      </c>
      <c r="Q74" s="47" t="s">
        <v>199</v>
      </c>
      <c r="R74" s="47" t="s">
        <v>216</v>
      </c>
      <c r="S74" s="47" t="s">
        <v>197</v>
      </c>
      <c r="T74" s="47" t="s">
        <v>200</v>
      </c>
      <c r="U74" s="47" t="s">
        <v>127</v>
      </c>
      <c r="V74" s="47" t="s">
        <v>178</v>
      </c>
      <c r="W74" s="47" t="s">
        <v>184</v>
      </c>
      <c r="X74" s="47" t="s">
        <v>186</v>
      </c>
      <c r="Y74" s="47" t="s">
        <v>171</v>
      </c>
      <c r="Z74" s="47" t="s">
        <v>203</v>
      </c>
      <c r="AA74" s="47" t="s">
        <v>127</v>
      </c>
      <c r="AB74" s="47" t="s">
        <v>46</v>
      </c>
      <c r="AC74" s="47"/>
      <c r="AD74" s="47" t="s">
        <v>214</v>
      </c>
      <c r="AE74" s="47" t="s">
        <v>215</v>
      </c>
      <c r="AF74" s="47" t="s">
        <v>127</v>
      </c>
      <c r="AG74" s="47" t="s">
        <v>59</v>
      </c>
      <c r="AH74" s="47" t="s">
        <v>135</v>
      </c>
      <c r="AI74" s="47" t="s">
        <v>217</v>
      </c>
      <c r="AJ74" s="47" t="s">
        <v>53</v>
      </c>
      <c r="AK74" s="47" t="s">
        <v>54</v>
      </c>
      <c r="AL74" s="36"/>
      <c r="AM74" s="8" t="s">
        <v>222</v>
      </c>
      <c r="AN74" s="8" t="s">
        <v>222</v>
      </c>
      <c r="AO74" s="174" t="s">
        <v>222</v>
      </c>
      <c r="AP74" s="187" t="s">
        <v>222</v>
      </c>
      <c r="AQ74" s="8" t="s">
        <v>222</v>
      </c>
      <c r="AR74" s="8" t="s">
        <v>222</v>
      </c>
      <c r="AS74" s="174" t="s">
        <v>222</v>
      </c>
      <c r="AT74" s="187" t="s">
        <v>222</v>
      </c>
      <c r="AU74" s="174" t="s">
        <v>222</v>
      </c>
      <c r="AV74" s="187" t="s">
        <v>222</v>
      </c>
      <c r="AW74" s="8" t="s">
        <v>222</v>
      </c>
      <c r="AX74" s="8" t="s">
        <v>222</v>
      </c>
      <c r="AY74" s="174"/>
      <c r="AZ74" s="187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 t="s">
        <v>222</v>
      </c>
      <c r="BN74" s="2" t="s">
        <v>222</v>
      </c>
      <c r="BO74" s="8">
        <v>86</v>
      </c>
      <c r="BP74" s="36"/>
      <c r="BQ74" s="32"/>
      <c r="BR74" s="49"/>
      <c r="BS74" s="68"/>
      <c r="BT74" s="47"/>
      <c r="BU74" s="73"/>
      <c r="BV74" s="73"/>
      <c r="BW74" s="73"/>
      <c r="BX74" s="73"/>
      <c r="BY74" s="73"/>
      <c r="BZ74" s="73"/>
      <c r="CA74" s="73"/>
      <c r="CB74" s="73"/>
      <c r="CC74" s="73"/>
      <c r="CD74" s="73"/>
      <c r="CE74" s="73"/>
      <c r="CF74" s="73"/>
      <c r="CG74" s="73"/>
      <c r="CH74" s="73"/>
      <c r="CI74" s="73"/>
      <c r="CJ74" s="73"/>
      <c r="CK74" s="73"/>
      <c r="CL74" s="73"/>
      <c r="CM74" s="73"/>
      <c r="CN74" s="73"/>
      <c r="CO74" s="73"/>
      <c r="CP74" s="73"/>
      <c r="CQ74" s="73"/>
      <c r="CR74" s="73"/>
      <c r="CS74" s="73"/>
    </row>
    <row r="75" spans="1:97" ht="10.199999999999999" x14ac:dyDescent="0.2">
      <c r="A75" s="30"/>
      <c r="B75" s="47">
        <v>8</v>
      </c>
      <c r="C75" s="76" t="s">
        <v>168</v>
      </c>
      <c r="D75" s="151" t="s">
        <v>454</v>
      </c>
      <c r="E75" s="32" t="s">
        <v>146</v>
      </c>
      <c r="F75" s="30"/>
      <c r="G75" s="35" t="s">
        <v>39</v>
      </c>
      <c r="H75" s="115" t="s">
        <v>239</v>
      </c>
      <c r="I75" s="47" t="s">
        <v>169</v>
      </c>
      <c r="J75" s="47" t="s">
        <v>170</v>
      </c>
      <c r="K75" s="47" t="s">
        <v>345</v>
      </c>
      <c r="L75" s="47">
        <v>150</v>
      </c>
      <c r="M75" s="47">
        <v>1</v>
      </c>
      <c r="N75" s="84">
        <v>62</v>
      </c>
      <c r="O75" s="47" t="s">
        <v>182</v>
      </c>
      <c r="P75" s="47" t="s">
        <v>46</v>
      </c>
      <c r="Q75" s="47" t="s">
        <v>199</v>
      </c>
      <c r="R75" s="47" t="s">
        <v>216</v>
      </c>
      <c r="S75" s="47" t="s">
        <v>197</v>
      </c>
      <c r="T75" s="47" t="s">
        <v>200</v>
      </c>
      <c r="U75" s="47" t="s">
        <v>127</v>
      </c>
      <c r="V75" s="47" t="s">
        <v>178</v>
      </c>
      <c r="W75" s="47" t="s">
        <v>184</v>
      </c>
      <c r="X75" s="47" t="s">
        <v>186</v>
      </c>
      <c r="Y75" s="47" t="s">
        <v>171</v>
      </c>
      <c r="Z75" s="47" t="s">
        <v>203</v>
      </c>
      <c r="AA75" s="47" t="s">
        <v>127</v>
      </c>
      <c r="AB75" s="47" t="s">
        <v>46</v>
      </c>
      <c r="AC75" s="47"/>
      <c r="AD75" s="47" t="s">
        <v>214</v>
      </c>
      <c r="AE75" s="47" t="s">
        <v>215</v>
      </c>
      <c r="AF75" s="47" t="s">
        <v>127</v>
      </c>
      <c r="AG75" s="47" t="s">
        <v>52</v>
      </c>
      <c r="AH75" s="47" t="s">
        <v>135</v>
      </c>
      <c r="AI75" s="47" t="s">
        <v>217</v>
      </c>
      <c r="AJ75" s="47" t="s">
        <v>53</v>
      </c>
      <c r="AK75" s="47" t="s">
        <v>54</v>
      </c>
      <c r="AL75" s="36"/>
      <c r="AM75" s="8">
        <v>6239.6021973200004</v>
      </c>
      <c r="AN75" s="8">
        <v>654457751.36500001</v>
      </c>
      <c r="AO75" s="174">
        <v>6239.7886373199999</v>
      </c>
      <c r="AP75" s="187">
        <v>2648815453.46</v>
      </c>
      <c r="AQ75" s="8"/>
      <c r="AR75" s="8"/>
      <c r="AS75" s="174"/>
      <c r="AT75" s="187"/>
      <c r="AU75" s="174"/>
      <c r="AV75" s="187"/>
      <c r="AW75" s="8"/>
      <c r="AX75" s="8"/>
      <c r="AY75" s="174"/>
      <c r="AZ75" s="187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8"/>
      <c r="BP75" s="36"/>
      <c r="BQ75" s="32"/>
      <c r="BR75" s="49"/>
      <c r="BS75" s="68"/>
      <c r="BT75" s="47"/>
      <c r="BU75" s="73"/>
      <c r="BV75" s="73"/>
      <c r="BW75" s="73"/>
      <c r="BX75" s="73"/>
      <c r="BY75" s="73"/>
      <c r="BZ75" s="73"/>
      <c r="CA75" s="73"/>
      <c r="CB75" s="73"/>
      <c r="CC75" s="73"/>
      <c r="CD75" s="73"/>
      <c r="CE75" s="73"/>
      <c r="CF75" s="73"/>
      <c r="CG75" s="73"/>
      <c r="CH75" s="73"/>
      <c r="CI75" s="73"/>
      <c r="CJ75" s="73"/>
      <c r="CK75" s="73"/>
      <c r="CL75" s="73"/>
      <c r="CM75" s="73"/>
      <c r="CN75" s="73"/>
      <c r="CO75" s="73"/>
      <c r="CP75" s="73"/>
      <c r="CQ75" s="73"/>
      <c r="CR75" s="73"/>
      <c r="CS75" s="73"/>
    </row>
    <row r="76" spans="1:97" ht="10.199999999999999" x14ac:dyDescent="0.2">
      <c r="A76" s="30"/>
      <c r="B76" s="47"/>
      <c r="C76" s="76"/>
      <c r="D76" s="151"/>
      <c r="E76" s="32"/>
      <c r="F76" s="30"/>
      <c r="G76" s="35"/>
      <c r="H76" s="115"/>
      <c r="I76" s="47"/>
      <c r="J76" s="47"/>
      <c r="K76" s="47"/>
      <c r="L76" s="47"/>
      <c r="M76" s="47"/>
      <c r="N76" s="84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36"/>
      <c r="AM76" s="8"/>
      <c r="AN76" s="8"/>
      <c r="AO76" s="174"/>
      <c r="AP76" s="187"/>
      <c r="AQ76" s="8"/>
      <c r="AR76" s="8"/>
      <c r="AS76" s="174"/>
      <c r="AT76" s="187"/>
      <c r="AU76" s="174"/>
      <c r="AV76" s="187"/>
      <c r="AW76" s="8"/>
      <c r="AX76" s="8"/>
      <c r="AY76" s="174"/>
      <c r="AZ76" s="187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8"/>
      <c r="BP76" s="36"/>
      <c r="BQ76" s="32"/>
      <c r="BR76" s="49"/>
      <c r="BS76" s="68"/>
      <c r="BT76" s="47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3"/>
      <c r="CG76" s="73"/>
      <c r="CH76" s="73"/>
      <c r="CI76" s="73"/>
      <c r="CJ76" s="73"/>
      <c r="CK76" s="73"/>
      <c r="CL76" s="73"/>
      <c r="CM76" s="73"/>
      <c r="CN76" s="73"/>
      <c r="CO76" s="73"/>
      <c r="CP76" s="73"/>
      <c r="CQ76" s="73"/>
      <c r="CR76" s="73"/>
      <c r="CS76" s="73"/>
    </row>
    <row r="77" spans="1:97" ht="10.199999999999999" x14ac:dyDescent="0.2">
      <c r="A77" s="30"/>
      <c r="B77" s="32">
        <v>0</v>
      </c>
      <c r="C77" s="49" t="s">
        <v>168</v>
      </c>
      <c r="D77" s="149" t="s">
        <v>452</v>
      </c>
      <c r="E77" s="32" t="s">
        <v>146</v>
      </c>
      <c r="F77" s="30"/>
      <c r="G77" s="35" t="s">
        <v>39</v>
      </c>
      <c r="H77" s="115" t="s">
        <v>239</v>
      </c>
      <c r="I77" s="47" t="s">
        <v>169</v>
      </c>
      <c r="J77" s="47" t="s">
        <v>170</v>
      </c>
      <c r="K77" s="47" t="s">
        <v>345</v>
      </c>
      <c r="L77" s="32">
        <v>60</v>
      </c>
      <c r="M77" s="32">
        <v>1</v>
      </c>
      <c r="N77" s="84">
        <v>62</v>
      </c>
      <c r="O77" s="32" t="s">
        <v>242</v>
      </c>
      <c r="P77" s="32" t="s">
        <v>46</v>
      </c>
      <c r="Q77" s="32" t="s">
        <v>190</v>
      </c>
      <c r="R77" s="32" t="s">
        <v>174</v>
      </c>
      <c r="S77" s="32" t="s">
        <v>175</v>
      </c>
      <c r="T77" s="32" t="s">
        <v>176</v>
      </c>
      <c r="U77" s="32" t="s">
        <v>127</v>
      </c>
      <c r="V77" s="32" t="s">
        <v>178</v>
      </c>
      <c r="W77" s="32" t="s">
        <v>184</v>
      </c>
      <c r="X77" s="32" t="s">
        <v>186</v>
      </c>
      <c r="Y77" s="32" t="s">
        <v>171</v>
      </c>
      <c r="Z77" s="32" t="s">
        <v>172</v>
      </c>
      <c r="AA77" s="32" t="s">
        <v>127</v>
      </c>
      <c r="AB77" s="32" t="s">
        <v>46</v>
      </c>
      <c r="AC77" s="32"/>
      <c r="AD77" s="32" t="s">
        <v>179</v>
      </c>
      <c r="AE77" s="32" t="s">
        <v>183</v>
      </c>
      <c r="AF77" s="32" t="s">
        <v>127</v>
      </c>
      <c r="AG77" s="32" t="s">
        <v>58</v>
      </c>
      <c r="AH77" s="32" t="s">
        <v>128</v>
      </c>
      <c r="AI77" s="32" t="s">
        <v>188</v>
      </c>
      <c r="AJ77" s="32" t="s">
        <v>53</v>
      </c>
      <c r="AK77" s="32" t="s">
        <v>54</v>
      </c>
      <c r="AL77" s="36"/>
      <c r="AM77" s="2">
        <v>45.760970427099998</v>
      </c>
      <c r="AN77" s="2">
        <v>40.884015655200002</v>
      </c>
      <c r="AO77" s="174">
        <v>44.014390123200002</v>
      </c>
      <c r="AP77" s="187">
        <v>42.181020523400001</v>
      </c>
      <c r="AQ77" s="2">
        <v>44.9875713068</v>
      </c>
      <c r="AR77" s="2">
        <v>40.4426380791</v>
      </c>
      <c r="AS77" s="174">
        <v>43.881827012000002</v>
      </c>
      <c r="AT77" s="187">
        <v>44.187634136200003</v>
      </c>
      <c r="AU77" s="174">
        <v>41.736475208599998</v>
      </c>
      <c r="AV77" s="187">
        <v>40.252658550699998</v>
      </c>
      <c r="AY77" s="174"/>
      <c r="AZ77" s="187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163">
        <v>40.974152486599998</v>
      </c>
      <c r="BN77" s="163">
        <v>40.252479559299999</v>
      </c>
      <c r="BO77" s="8">
        <v>60</v>
      </c>
      <c r="BP77" s="36"/>
      <c r="BQ77" s="32"/>
      <c r="BR77" s="49"/>
      <c r="BS77" s="165" t="s">
        <v>218</v>
      </c>
      <c r="BT77" s="166"/>
      <c r="BU77" s="132"/>
      <c r="BV77" s="132"/>
      <c r="BW77" s="132"/>
      <c r="BX77" s="132"/>
      <c r="BY77" s="132"/>
    </row>
    <row r="78" spans="1:97" s="113" customFormat="1" ht="10.199999999999999" x14ac:dyDescent="0.2">
      <c r="A78" s="107"/>
      <c r="B78" s="110">
        <v>1</v>
      </c>
      <c r="C78" s="109" t="s">
        <v>168</v>
      </c>
      <c r="D78" s="149" t="s">
        <v>452</v>
      </c>
      <c r="E78" s="110" t="s">
        <v>146</v>
      </c>
      <c r="F78" s="107"/>
      <c r="G78" s="111" t="s">
        <v>39</v>
      </c>
      <c r="H78" s="160" t="s">
        <v>239</v>
      </c>
      <c r="I78" s="136" t="s">
        <v>169</v>
      </c>
      <c r="J78" s="136" t="s">
        <v>170</v>
      </c>
      <c r="K78" s="136" t="s">
        <v>345</v>
      </c>
      <c r="L78" s="110">
        <v>60</v>
      </c>
      <c r="M78" s="110">
        <v>1</v>
      </c>
      <c r="N78" s="161">
        <v>62</v>
      </c>
      <c r="O78" s="110" t="s">
        <v>242</v>
      </c>
      <c r="P78" s="110" t="s">
        <v>46</v>
      </c>
      <c r="Q78" s="110" t="s">
        <v>190</v>
      </c>
      <c r="R78" s="110" t="s">
        <v>189</v>
      </c>
      <c r="S78" s="110" t="s">
        <v>191</v>
      </c>
      <c r="T78" s="110" t="s">
        <v>192</v>
      </c>
      <c r="U78" s="110" t="s">
        <v>127</v>
      </c>
      <c r="V78" s="110" t="s">
        <v>178</v>
      </c>
      <c r="W78" s="110" t="s">
        <v>194</v>
      </c>
      <c r="X78" s="110" t="s">
        <v>193</v>
      </c>
      <c r="Y78" s="110" t="s">
        <v>171</v>
      </c>
      <c r="Z78" s="110" t="s">
        <v>195</v>
      </c>
      <c r="AA78" s="110" t="s">
        <v>127</v>
      </c>
      <c r="AB78" s="110" t="s">
        <v>46</v>
      </c>
      <c r="AC78" s="110"/>
      <c r="AD78" s="110" t="s">
        <v>179</v>
      </c>
      <c r="AE78" s="110" t="s">
        <v>184</v>
      </c>
      <c r="AF78" s="110" t="s">
        <v>127</v>
      </c>
      <c r="AG78" s="110" t="s">
        <v>58</v>
      </c>
      <c r="AH78" s="110" t="s">
        <v>128</v>
      </c>
      <c r="AI78" s="110" t="s">
        <v>196</v>
      </c>
      <c r="AJ78" s="110" t="s">
        <v>53</v>
      </c>
      <c r="AK78" s="110" t="s">
        <v>54</v>
      </c>
      <c r="AL78" s="112"/>
      <c r="AM78" s="126">
        <v>44.922661188600003</v>
      </c>
      <c r="AN78" s="126">
        <v>42.418497072800001</v>
      </c>
      <c r="AO78" s="178">
        <v>44.0645268942</v>
      </c>
      <c r="AP78" s="190">
        <v>41.687080094000002</v>
      </c>
      <c r="AQ78" s="126">
        <v>44.907551962100001</v>
      </c>
      <c r="AR78" s="126">
        <v>46.189045870000001</v>
      </c>
      <c r="AS78" s="178">
        <v>41.889941698400001</v>
      </c>
      <c r="AT78" s="190">
        <v>40.415627317199998</v>
      </c>
      <c r="AU78" s="178">
        <v>41.813179335299999</v>
      </c>
      <c r="AV78" s="190">
        <v>40.273637155899998</v>
      </c>
      <c r="AW78" s="126"/>
      <c r="AX78" s="126"/>
      <c r="AY78" s="178"/>
      <c r="AZ78" s="190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64">
        <v>42.314071614500001</v>
      </c>
      <c r="BN78" s="164">
        <v>41.453146885099997</v>
      </c>
      <c r="BO78" s="127">
        <v>60</v>
      </c>
      <c r="BP78" s="112"/>
      <c r="BQ78" s="110"/>
      <c r="BR78" s="109"/>
      <c r="BS78" s="68" t="s">
        <v>219</v>
      </c>
      <c r="BT78" s="32"/>
      <c r="BU78" s="15"/>
      <c r="BV78" s="15"/>
      <c r="BW78" s="15"/>
      <c r="BX78" s="15"/>
      <c r="BY78" s="15"/>
    </row>
    <row r="79" spans="1:97" ht="10.199999999999999" x14ac:dyDescent="0.2">
      <c r="A79" s="30"/>
      <c r="B79" s="32">
        <v>2</v>
      </c>
      <c r="C79" s="49" t="s">
        <v>168</v>
      </c>
      <c r="D79" s="149" t="s">
        <v>452</v>
      </c>
      <c r="E79" s="32" t="s">
        <v>146</v>
      </c>
      <c r="F79" s="30"/>
      <c r="G79" s="35" t="s">
        <v>39</v>
      </c>
      <c r="H79" s="115" t="s">
        <v>239</v>
      </c>
      <c r="I79" s="47" t="s">
        <v>169</v>
      </c>
      <c r="J79" s="47" t="s">
        <v>170</v>
      </c>
      <c r="K79" s="47" t="s">
        <v>345</v>
      </c>
      <c r="L79" s="32">
        <v>60</v>
      </c>
      <c r="M79" s="32">
        <v>1</v>
      </c>
      <c r="N79" s="84">
        <v>62</v>
      </c>
      <c r="O79" s="32" t="s">
        <v>242</v>
      </c>
      <c r="P79" s="32" t="s">
        <v>46</v>
      </c>
      <c r="Q79" s="32" t="s">
        <v>171</v>
      </c>
      <c r="R79" s="32" t="s">
        <v>172</v>
      </c>
      <c r="S79" s="32" t="s">
        <v>173</v>
      </c>
      <c r="T79" s="32" t="s">
        <v>177</v>
      </c>
      <c r="U79" s="32" t="s">
        <v>50</v>
      </c>
      <c r="V79" s="32" t="s">
        <v>178</v>
      </c>
      <c r="W79" s="32" t="s">
        <v>173</v>
      </c>
      <c r="X79" s="32" t="s">
        <v>173</v>
      </c>
      <c r="Y79" s="32" t="s">
        <v>171</v>
      </c>
      <c r="Z79" s="32" t="s">
        <v>172</v>
      </c>
      <c r="AA79" s="32" t="s">
        <v>50</v>
      </c>
      <c r="AB79" s="32" t="s">
        <v>46</v>
      </c>
      <c r="AC79" s="32"/>
      <c r="AD79" s="32" t="s">
        <v>179</v>
      </c>
      <c r="AE79" s="32" t="s">
        <v>173</v>
      </c>
      <c r="AF79" s="32" t="s">
        <v>50</v>
      </c>
      <c r="AG79" s="32" t="s">
        <v>58</v>
      </c>
      <c r="AH79" s="32" t="s">
        <v>135</v>
      </c>
      <c r="AI79" s="32" t="s">
        <v>181</v>
      </c>
      <c r="AJ79" s="32" t="s">
        <v>53</v>
      </c>
      <c r="AK79" s="32" t="s">
        <v>54</v>
      </c>
      <c r="AL79" s="36"/>
      <c r="AM79" s="2">
        <v>55.917037260000001</v>
      </c>
      <c r="AN79" s="2">
        <v>837135429.49399996</v>
      </c>
      <c r="AO79" s="174">
        <v>64.7480749116</v>
      </c>
      <c r="AP79" s="187">
        <v>3069400117.8400002</v>
      </c>
      <c r="AQ79" s="2">
        <v>62.847341804000003</v>
      </c>
      <c r="AR79" s="2">
        <v>2077455609.6800001</v>
      </c>
      <c r="AS79" s="174">
        <v>49.939643825399997</v>
      </c>
      <c r="AT79" s="187">
        <v>947753473.99899995</v>
      </c>
      <c r="AU79" s="174"/>
      <c r="AV79" s="187"/>
      <c r="AW79" s="2"/>
      <c r="AX79" s="2"/>
      <c r="AY79" s="174"/>
      <c r="AZ79" s="187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122">
        <v>52.014397136500001</v>
      </c>
      <c r="BN79" s="122">
        <v>378477030.71899998</v>
      </c>
      <c r="BO79" s="8">
        <v>31</v>
      </c>
      <c r="BP79" s="36"/>
      <c r="BQ79" s="32"/>
      <c r="BR79" s="49"/>
      <c r="BS79" s="68"/>
      <c r="BT79" s="32"/>
    </row>
    <row r="80" spans="1:97" ht="10.199999999999999" x14ac:dyDescent="0.2">
      <c r="A80" s="30"/>
      <c r="B80" s="80">
        <v>10</v>
      </c>
      <c r="C80" s="81" t="s">
        <v>168</v>
      </c>
      <c r="D80" s="149" t="s">
        <v>452</v>
      </c>
      <c r="E80" s="80" t="s">
        <v>146</v>
      </c>
      <c r="F80" s="30"/>
      <c r="G80" s="82" t="s">
        <v>39</v>
      </c>
      <c r="H80" s="116" t="s">
        <v>239</v>
      </c>
      <c r="I80" s="47" t="s">
        <v>169</v>
      </c>
      <c r="J80" s="47" t="s">
        <v>170</v>
      </c>
      <c r="K80" s="47" t="s">
        <v>345</v>
      </c>
      <c r="L80" s="80">
        <v>150</v>
      </c>
      <c r="M80" s="80">
        <v>22</v>
      </c>
      <c r="N80" s="106">
        <v>62</v>
      </c>
      <c r="O80" s="80" t="s">
        <v>242</v>
      </c>
      <c r="P80" s="80" t="s">
        <v>50</v>
      </c>
      <c r="Q80" s="80" t="s">
        <v>199</v>
      </c>
      <c r="R80" s="80" t="s">
        <v>216</v>
      </c>
      <c r="S80" s="80" t="s">
        <v>197</v>
      </c>
      <c r="T80" s="80" t="s">
        <v>200</v>
      </c>
      <c r="U80" s="80" t="s">
        <v>223</v>
      </c>
      <c r="V80" s="80" t="s">
        <v>224</v>
      </c>
      <c r="W80" s="80" t="s">
        <v>184</v>
      </c>
      <c r="X80" s="80" t="s">
        <v>186</v>
      </c>
      <c r="Y80" s="80" t="s">
        <v>171</v>
      </c>
      <c r="Z80" s="80" t="s">
        <v>203</v>
      </c>
      <c r="AA80" s="80" t="s">
        <v>223</v>
      </c>
      <c r="AB80" s="80" t="s">
        <v>46</v>
      </c>
      <c r="AC80" s="80" t="s">
        <v>381</v>
      </c>
      <c r="AD80" s="80" t="s">
        <v>179</v>
      </c>
      <c r="AE80" s="80" t="s">
        <v>209</v>
      </c>
      <c r="AF80" s="80" t="s">
        <v>223</v>
      </c>
      <c r="AG80" s="80" t="s">
        <v>58</v>
      </c>
      <c r="AH80" s="80" t="s">
        <v>128</v>
      </c>
      <c r="AI80" s="80" t="s">
        <v>217</v>
      </c>
      <c r="AJ80" s="80" t="s">
        <v>53</v>
      </c>
      <c r="AK80" s="80" t="s">
        <v>54</v>
      </c>
      <c r="AL80" s="36"/>
      <c r="AM80" s="54">
        <v>73.9801197667</v>
      </c>
      <c r="AN80" s="55">
        <v>151.77295176199999</v>
      </c>
      <c r="AO80" s="176">
        <v>63.389403312399999</v>
      </c>
      <c r="AP80" s="188">
        <v>76.167577107699998</v>
      </c>
      <c r="AQ80" s="55">
        <v>57.746205606799997</v>
      </c>
      <c r="AR80" s="55">
        <v>55.299683888799997</v>
      </c>
      <c r="AS80" s="176">
        <v>36.567607510499997</v>
      </c>
      <c r="AT80" s="188">
        <v>38.085965474399998</v>
      </c>
      <c r="AU80" s="176">
        <v>19.7595384659</v>
      </c>
      <c r="AV80" s="188">
        <v>46.482660929399998</v>
      </c>
      <c r="AW80" s="8">
        <v>11.155259317000001</v>
      </c>
      <c r="AX80" s="8">
        <v>21.518608411199999</v>
      </c>
      <c r="AY80" s="174">
        <v>9.3249150399200005</v>
      </c>
      <c r="AZ80" s="187">
        <v>16.200447400400002</v>
      </c>
      <c r="BA80" s="2">
        <v>6.6105859202700001</v>
      </c>
      <c r="BB80" s="2">
        <v>20.305551528900001</v>
      </c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8">
        <v>150</v>
      </c>
      <c r="BP80" s="36"/>
      <c r="BQ80" s="32"/>
      <c r="BR80" s="49"/>
      <c r="BS80" s="68" t="s">
        <v>231</v>
      </c>
      <c r="BT80" s="73" t="s">
        <v>226</v>
      </c>
      <c r="BU80" s="73" t="s">
        <v>225</v>
      </c>
      <c r="BV80" s="73"/>
      <c r="BW80" s="73"/>
      <c r="BX80" s="73"/>
      <c r="BZ80" s="73"/>
      <c r="CA80" s="73"/>
      <c r="CB80" s="73"/>
      <c r="CC80" s="73"/>
      <c r="CD80" s="73"/>
      <c r="CE80" s="73"/>
      <c r="CF80" s="73"/>
      <c r="CG80" s="73"/>
      <c r="CH80" s="73"/>
      <c r="CI80" s="73"/>
      <c r="CJ80" s="73"/>
      <c r="CK80" s="73"/>
      <c r="CL80" s="73"/>
      <c r="CM80" s="73"/>
      <c r="CN80" s="73"/>
      <c r="CO80" s="73"/>
      <c r="CP80" s="73"/>
      <c r="CQ80" s="73"/>
      <c r="CR80" s="73"/>
      <c r="CS80" s="73"/>
    </row>
    <row r="81" spans="1:97" ht="10.199999999999999" x14ac:dyDescent="0.2">
      <c r="A81" s="30"/>
      <c r="B81" s="32">
        <v>11</v>
      </c>
      <c r="C81" s="49" t="s">
        <v>168</v>
      </c>
      <c r="D81" s="149" t="s">
        <v>452</v>
      </c>
      <c r="E81" s="32" t="s">
        <v>146</v>
      </c>
      <c r="F81" s="30"/>
      <c r="G81" s="35" t="s">
        <v>39</v>
      </c>
      <c r="H81" s="115" t="s">
        <v>239</v>
      </c>
      <c r="I81" s="47" t="s">
        <v>169</v>
      </c>
      <c r="J81" s="47" t="s">
        <v>170</v>
      </c>
      <c r="K81" s="47" t="s">
        <v>345</v>
      </c>
      <c r="L81" s="47">
        <v>200</v>
      </c>
      <c r="M81" s="83">
        <v>22</v>
      </c>
      <c r="N81" s="83">
        <v>62</v>
      </c>
      <c r="O81" s="83" t="s">
        <v>242</v>
      </c>
      <c r="P81" s="83" t="s">
        <v>50</v>
      </c>
      <c r="Q81" s="47" t="s">
        <v>227</v>
      </c>
      <c r="R81" s="47" t="s">
        <v>227</v>
      </c>
      <c r="S81" s="47" t="s">
        <v>227</v>
      </c>
      <c r="T81" s="47" t="s">
        <v>234</v>
      </c>
      <c r="U81" s="47" t="s">
        <v>229</v>
      </c>
      <c r="V81" s="83" t="s">
        <v>224</v>
      </c>
      <c r="W81" s="47" t="s">
        <v>228</v>
      </c>
      <c r="X81" s="47" t="s">
        <v>175</v>
      </c>
      <c r="Y81" s="47" t="s">
        <v>190</v>
      </c>
      <c r="Z81" s="47" t="s">
        <v>189</v>
      </c>
      <c r="AA81" s="47" t="s">
        <v>229</v>
      </c>
      <c r="AB81" s="83" t="s">
        <v>46</v>
      </c>
      <c r="AC81" s="83" t="s">
        <v>381</v>
      </c>
      <c r="AD81" s="83" t="s">
        <v>179</v>
      </c>
      <c r="AE81" s="83" t="s">
        <v>209</v>
      </c>
      <c r="AF81" s="47" t="s">
        <v>229</v>
      </c>
      <c r="AG81" s="83" t="s">
        <v>58</v>
      </c>
      <c r="AH81" s="83" t="s">
        <v>128</v>
      </c>
      <c r="AI81" s="83" t="s">
        <v>230</v>
      </c>
      <c r="AJ81" s="83" t="s">
        <v>53</v>
      </c>
      <c r="AK81" s="83" t="s">
        <v>54</v>
      </c>
      <c r="AL81" s="36"/>
      <c r="AM81" s="8">
        <v>211.04922633000001</v>
      </c>
      <c r="AN81" s="8">
        <v>283.54170735700001</v>
      </c>
      <c r="AO81" s="174">
        <v>179.42533480700001</v>
      </c>
      <c r="AP81" s="187">
        <v>176.42661539700001</v>
      </c>
      <c r="AQ81" s="8">
        <v>141.03684308499999</v>
      </c>
      <c r="AR81" s="8">
        <v>152.73701985700001</v>
      </c>
      <c r="AS81" s="174">
        <v>62.809213699799997</v>
      </c>
      <c r="AT81" s="187">
        <v>87.575684865300005</v>
      </c>
      <c r="AU81" s="174">
        <v>27.8595002082</v>
      </c>
      <c r="AV81" s="187">
        <v>60.504605611199999</v>
      </c>
      <c r="AW81" s="8">
        <v>17.616053519699999</v>
      </c>
      <c r="AX81" s="8">
        <v>31.698563257899998</v>
      </c>
      <c r="AY81" s="174">
        <v>17.354968409400001</v>
      </c>
      <c r="AZ81" s="187">
        <v>31.659396489500001</v>
      </c>
      <c r="BA81" s="2">
        <v>19.543007573800001</v>
      </c>
      <c r="BB81" s="2">
        <v>73.035125732400004</v>
      </c>
      <c r="BC81" s="2">
        <v>11.2527928814</v>
      </c>
      <c r="BD81" s="2">
        <v>40.128363927199999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8">
        <v>200</v>
      </c>
      <c r="BP81" s="36"/>
      <c r="BQ81" s="32"/>
      <c r="BR81" s="49"/>
      <c r="BS81" s="68"/>
      <c r="BT81" s="88" t="s">
        <v>233</v>
      </c>
      <c r="BU81" s="88" t="s">
        <v>232</v>
      </c>
      <c r="BV81" s="73"/>
      <c r="BW81" s="73"/>
      <c r="BX81" s="73"/>
      <c r="BZ81" s="73"/>
      <c r="CA81" s="73"/>
      <c r="CB81" s="73"/>
      <c r="CC81" s="73"/>
      <c r="CD81" s="73"/>
      <c r="CE81" s="73"/>
      <c r="CF81" s="73"/>
      <c r="CG81" s="73"/>
      <c r="CH81" s="73"/>
      <c r="CI81" s="73"/>
      <c r="CJ81" s="73"/>
      <c r="CK81" s="73"/>
      <c r="CL81" s="73"/>
      <c r="CM81" s="73"/>
      <c r="CN81" s="73"/>
      <c r="CO81" s="73"/>
      <c r="CP81" s="73"/>
      <c r="CQ81" s="73"/>
      <c r="CR81" s="73"/>
      <c r="CS81" s="73"/>
    </row>
    <row r="82" spans="1:97" ht="10.199999999999999" x14ac:dyDescent="0.2">
      <c r="A82" s="30"/>
      <c r="B82" s="32">
        <v>12</v>
      </c>
      <c r="C82" s="49" t="s">
        <v>168</v>
      </c>
      <c r="D82" s="149" t="s">
        <v>452</v>
      </c>
      <c r="E82" s="32" t="s">
        <v>146</v>
      </c>
      <c r="F82" s="30"/>
      <c r="G82" s="35" t="s">
        <v>39</v>
      </c>
      <c r="H82" s="115" t="s">
        <v>239</v>
      </c>
      <c r="I82" s="47" t="s">
        <v>169</v>
      </c>
      <c r="J82" s="47" t="s">
        <v>170</v>
      </c>
      <c r="K82" s="47" t="s">
        <v>345</v>
      </c>
      <c r="L82" s="47">
        <v>200</v>
      </c>
      <c r="M82" s="83">
        <v>22</v>
      </c>
      <c r="N82" s="83">
        <v>62</v>
      </c>
      <c r="O82" s="83" t="s">
        <v>242</v>
      </c>
      <c r="P82" s="47" t="s">
        <v>46</v>
      </c>
      <c r="Q82" s="83" t="s">
        <v>199</v>
      </c>
      <c r="R82" s="47" t="s">
        <v>235</v>
      </c>
      <c r="S82" s="83" t="s">
        <v>197</v>
      </c>
      <c r="T82" s="83" t="s">
        <v>200</v>
      </c>
      <c r="U82" s="83" t="s">
        <v>223</v>
      </c>
      <c r="V82" s="83" t="s">
        <v>224</v>
      </c>
      <c r="W82" s="47" t="s">
        <v>228</v>
      </c>
      <c r="X82" s="47" t="s">
        <v>175</v>
      </c>
      <c r="Y82" s="47" t="s">
        <v>190</v>
      </c>
      <c r="Z82" s="47" t="s">
        <v>189</v>
      </c>
      <c r="AA82" s="83" t="s">
        <v>223</v>
      </c>
      <c r="AB82" s="83" t="s">
        <v>46</v>
      </c>
      <c r="AC82" s="83" t="s">
        <v>381</v>
      </c>
      <c r="AD82" s="83" t="s">
        <v>179</v>
      </c>
      <c r="AE82" s="83" t="s">
        <v>209</v>
      </c>
      <c r="AF82" s="83" t="s">
        <v>223</v>
      </c>
      <c r="AG82" s="83" t="s">
        <v>58</v>
      </c>
      <c r="AH82" s="83" t="s">
        <v>128</v>
      </c>
      <c r="AI82" s="83" t="s">
        <v>230</v>
      </c>
      <c r="AJ82" s="83" t="s">
        <v>53</v>
      </c>
      <c r="AK82" s="83" t="s">
        <v>54</v>
      </c>
      <c r="AL82" s="36"/>
      <c r="AM82" s="55">
        <v>115.828681207</v>
      </c>
      <c r="AN82" s="55">
        <v>689.27480061799997</v>
      </c>
      <c r="AO82" s="176">
        <v>104.08299673800001</v>
      </c>
      <c r="AP82" s="188">
        <v>112.398109436</v>
      </c>
      <c r="AQ82" s="55">
        <v>90.681109520700005</v>
      </c>
      <c r="AR82" s="55">
        <v>128.22497812899999</v>
      </c>
      <c r="AS82" s="176">
        <v>55.1315574646</v>
      </c>
      <c r="AT82" s="188">
        <v>94.030375162799999</v>
      </c>
      <c r="AU82" s="176">
        <v>26.8091286075</v>
      </c>
      <c r="AV82" s="188">
        <v>68.433279673300007</v>
      </c>
      <c r="AW82" s="8">
        <v>13.8764432169</v>
      </c>
      <c r="AX82" s="8">
        <v>64.646900812799998</v>
      </c>
      <c r="AY82" s="174">
        <v>12.729417924</v>
      </c>
      <c r="AZ82" s="187">
        <v>39.348037401799999</v>
      </c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21">
        <v>12.8222738697</v>
      </c>
      <c r="BN82" s="121">
        <v>37.640041351299999</v>
      </c>
      <c r="BO82" s="8">
        <v>108</v>
      </c>
      <c r="BP82" s="36"/>
      <c r="BQ82" s="32"/>
      <c r="BR82" s="49"/>
      <c r="BS82" s="68"/>
      <c r="BT82" s="73"/>
      <c r="BU82" s="73"/>
      <c r="BV82" s="73"/>
      <c r="BW82" s="73"/>
      <c r="BX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</row>
    <row r="83" spans="1:97" ht="10.199999999999999" x14ac:dyDescent="0.2">
      <c r="A83" s="30"/>
      <c r="B83" s="32">
        <v>13</v>
      </c>
      <c r="C83" s="49" t="s">
        <v>168</v>
      </c>
      <c r="D83" s="149" t="s">
        <v>452</v>
      </c>
      <c r="E83" s="32" t="s">
        <v>146</v>
      </c>
      <c r="F83" s="30"/>
      <c r="G83" s="35" t="s">
        <v>39</v>
      </c>
      <c r="H83" s="115" t="s">
        <v>239</v>
      </c>
      <c r="I83" s="47" t="s">
        <v>169</v>
      </c>
      <c r="J83" s="47" t="s">
        <v>170</v>
      </c>
      <c r="K83" s="47" t="s">
        <v>345</v>
      </c>
      <c r="L83" s="47">
        <v>300</v>
      </c>
      <c r="M83" s="83">
        <v>22</v>
      </c>
      <c r="N83" s="83">
        <v>62</v>
      </c>
      <c r="O83" s="84" t="s">
        <v>242</v>
      </c>
      <c r="P83" s="32" t="s">
        <v>70</v>
      </c>
      <c r="Q83" s="32" t="s">
        <v>171</v>
      </c>
      <c r="R83" s="32" t="s">
        <v>203</v>
      </c>
      <c r="S83" s="32" t="s">
        <v>183</v>
      </c>
      <c r="T83" s="32" t="s">
        <v>177</v>
      </c>
      <c r="U83" s="47" t="s">
        <v>236</v>
      </c>
      <c r="V83" s="83" t="s">
        <v>224</v>
      </c>
      <c r="W83" s="47" t="s">
        <v>183</v>
      </c>
      <c r="X83" s="47" t="s">
        <v>183</v>
      </c>
      <c r="Y83" s="83" t="s">
        <v>171</v>
      </c>
      <c r="Z83" s="83" t="s">
        <v>203</v>
      </c>
      <c r="AA83" s="47" t="s">
        <v>236</v>
      </c>
      <c r="AB83" s="83" t="s">
        <v>46</v>
      </c>
      <c r="AC83" s="83" t="s">
        <v>381</v>
      </c>
      <c r="AD83" s="83" t="s">
        <v>179</v>
      </c>
      <c r="AE83" s="83" t="s">
        <v>209</v>
      </c>
      <c r="AF83" s="47" t="s">
        <v>236</v>
      </c>
      <c r="AG83" s="83" t="s">
        <v>58</v>
      </c>
      <c r="AH83" s="83" t="s">
        <v>128</v>
      </c>
      <c r="AI83" s="83" t="s">
        <v>230</v>
      </c>
      <c r="AJ83" s="83" t="s">
        <v>53</v>
      </c>
      <c r="AK83" s="83" t="s">
        <v>54</v>
      </c>
      <c r="AL83" s="36"/>
      <c r="AM83" s="55">
        <v>56.281242370599998</v>
      </c>
      <c r="AN83" s="55">
        <v>141.054885864</v>
      </c>
      <c r="AO83" s="176">
        <v>51.072075382400001</v>
      </c>
      <c r="AP83" s="188">
        <v>48.749692281100003</v>
      </c>
      <c r="AQ83" s="55">
        <v>43.521123209300001</v>
      </c>
      <c r="AR83" s="55">
        <v>78.928578694699993</v>
      </c>
      <c r="AS83" s="176">
        <v>32.733281843100002</v>
      </c>
      <c r="AT83" s="188">
        <v>80.9446919759</v>
      </c>
      <c r="AU83" s="176">
        <v>23.012960557</v>
      </c>
      <c r="AV83" s="188">
        <v>109.895113627</v>
      </c>
      <c r="AW83" s="8">
        <v>19.415703865800001</v>
      </c>
      <c r="AX83" s="8">
        <v>75.608596801800005</v>
      </c>
      <c r="AY83" s="174">
        <v>16.702194706099998</v>
      </c>
      <c r="AZ83" s="187">
        <v>64.720867792799993</v>
      </c>
      <c r="BA83" s="2">
        <v>16.208214083000001</v>
      </c>
      <c r="BB83" s="2">
        <v>72.218255996699995</v>
      </c>
      <c r="BC83" s="2">
        <v>14.2990221823</v>
      </c>
      <c r="BD83" s="2">
        <v>70.963415781699993</v>
      </c>
      <c r="BE83" s="2">
        <v>11.9388867963</v>
      </c>
      <c r="BF83" s="2">
        <v>68.868260701500006</v>
      </c>
      <c r="BG83" s="2">
        <v>10.0436258316</v>
      </c>
      <c r="BH83" s="2">
        <v>70.404165267899998</v>
      </c>
      <c r="BI83" s="2"/>
      <c r="BJ83" s="2"/>
      <c r="BK83" s="2"/>
      <c r="BL83" s="2"/>
      <c r="BM83" s="2"/>
      <c r="BN83" s="2"/>
      <c r="BO83" s="8">
        <v>300</v>
      </c>
      <c r="BP83" s="36"/>
      <c r="BQ83" s="32"/>
      <c r="BR83" s="49"/>
      <c r="BS83" s="68"/>
      <c r="BT83" s="73"/>
      <c r="BU83" s="73"/>
      <c r="BV83" s="73"/>
      <c r="BW83" s="73"/>
      <c r="BX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</row>
    <row r="84" spans="1:97" ht="10.199999999999999" x14ac:dyDescent="0.2">
      <c r="A84" s="30"/>
      <c r="B84" s="32">
        <v>14</v>
      </c>
      <c r="C84" s="49" t="s">
        <v>168</v>
      </c>
      <c r="D84" s="149" t="s">
        <v>452</v>
      </c>
      <c r="E84" s="32" t="s">
        <v>146</v>
      </c>
      <c r="F84" s="30"/>
      <c r="G84" s="35" t="s">
        <v>39</v>
      </c>
      <c r="H84" s="115" t="s">
        <v>239</v>
      </c>
      <c r="I84" s="47" t="s">
        <v>169</v>
      </c>
      <c r="J84" s="47" t="s">
        <v>170</v>
      </c>
      <c r="K84" s="47" t="s">
        <v>345</v>
      </c>
      <c r="L84" s="47">
        <v>300</v>
      </c>
      <c r="M84" s="83">
        <v>22</v>
      </c>
      <c r="N84" s="83">
        <v>62</v>
      </c>
      <c r="O84" s="84" t="s">
        <v>242</v>
      </c>
      <c r="P84" s="32" t="s">
        <v>46</v>
      </c>
      <c r="Q84" s="84" t="s">
        <v>199</v>
      </c>
      <c r="R84" s="84" t="s">
        <v>216</v>
      </c>
      <c r="S84" s="53" t="s">
        <v>237</v>
      </c>
      <c r="T84" s="84" t="s">
        <v>200</v>
      </c>
      <c r="U84" s="47" t="s">
        <v>236</v>
      </c>
      <c r="V84" s="83" t="s">
        <v>224</v>
      </c>
      <c r="W84" s="32" t="s">
        <v>237</v>
      </c>
      <c r="X84" s="32" t="s">
        <v>237</v>
      </c>
      <c r="Y84" s="32" t="s">
        <v>199</v>
      </c>
      <c r="Z84" s="32" t="s">
        <v>216</v>
      </c>
      <c r="AA84" s="47" t="s">
        <v>236</v>
      </c>
      <c r="AB84" s="83" t="s">
        <v>46</v>
      </c>
      <c r="AC84" s="83" t="s">
        <v>381</v>
      </c>
      <c r="AD84" s="83" t="s">
        <v>179</v>
      </c>
      <c r="AE84" s="83" t="s">
        <v>209</v>
      </c>
      <c r="AF84" s="47" t="s">
        <v>236</v>
      </c>
      <c r="AG84" s="83" t="s">
        <v>58</v>
      </c>
      <c r="AH84" s="83" t="s">
        <v>128</v>
      </c>
      <c r="AI84" s="83" t="s">
        <v>230</v>
      </c>
      <c r="AJ84" s="83" t="s">
        <v>53</v>
      </c>
      <c r="AK84" s="83" t="s">
        <v>54</v>
      </c>
      <c r="AL84" s="36"/>
      <c r="AM84" s="55">
        <v>41.320455981800002</v>
      </c>
      <c r="AN84" s="55">
        <v>56.886271158900001</v>
      </c>
      <c r="AO84" s="176">
        <v>35.322126696200002</v>
      </c>
      <c r="AP84" s="188">
        <v>55.390209198000001</v>
      </c>
      <c r="AQ84" s="55">
        <v>33.788293592400002</v>
      </c>
      <c r="AR84" s="55">
        <v>100.478736877</v>
      </c>
      <c r="AS84" s="176">
        <v>24.050245284999999</v>
      </c>
      <c r="AT84" s="188">
        <v>48.283097585</v>
      </c>
      <c r="AU84" s="176">
        <v>15.233642854999999</v>
      </c>
      <c r="AV84" s="188">
        <v>33.312213261899998</v>
      </c>
      <c r="AW84" s="8">
        <v>11.5856754088</v>
      </c>
      <c r="AX84" s="8">
        <v>28.998339970899998</v>
      </c>
      <c r="AY84" s="174">
        <v>10.023134477699999</v>
      </c>
      <c r="AZ84" s="187">
        <v>25.201429685000001</v>
      </c>
      <c r="BA84" s="2">
        <v>10.35468766</v>
      </c>
      <c r="BB84" s="2">
        <v>24.730092684399999</v>
      </c>
      <c r="BC84" s="2">
        <v>18.870902307600002</v>
      </c>
      <c r="BD84" s="2">
        <v>95.647435506199997</v>
      </c>
      <c r="BE84" s="2">
        <v>19.542807486699999</v>
      </c>
      <c r="BF84" s="2">
        <v>49.226595560699998</v>
      </c>
      <c r="BG84" s="2">
        <v>11.518736562400001</v>
      </c>
      <c r="BH84" s="2">
        <v>38.231535593700002</v>
      </c>
      <c r="BI84" s="2"/>
      <c r="BJ84" s="2"/>
      <c r="BK84" s="2"/>
      <c r="BL84" s="2"/>
      <c r="BM84" s="2"/>
      <c r="BN84" s="2"/>
      <c r="BO84" s="8">
        <v>300</v>
      </c>
      <c r="BP84" s="36"/>
      <c r="BQ84" s="32"/>
      <c r="BR84" s="49"/>
      <c r="BS84" s="68"/>
    </row>
    <row r="85" spans="1:97" ht="10.199999999999999" x14ac:dyDescent="0.2">
      <c r="A85" s="30"/>
      <c r="B85" s="32"/>
      <c r="C85" s="49"/>
      <c r="D85" s="149"/>
      <c r="E85" s="32"/>
      <c r="F85" s="30"/>
      <c r="G85" s="35"/>
      <c r="H85" s="115"/>
      <c r="I85" s="47"/>
      <c r="J85" s="47"/>
      <c r="K85" s="47"/>
      <c r="L85" s="47"/>
      <c r="M85" s="83"/>
      <c r="N85" s="83"/>
      <c r="O85" s="84"/>
      <c r="P85" s="32"/>
      <c r="Q85" s="84"/>
      <c r="R85" s="84"/>
      <c r="S85" s="53"/>
      <c r="T85" s="84"/>
      <c r="U85" s="47"/>
      <c r="V85" s="83"/>
      <c r="W85" s="32"/>
      <c r="X85" s="32"/>
      <c r="Y85" s="32"/>
      <c r="Z85" s="32"/>
      <c r="AA85" s="47"/>
      <c r="AB85" s="83"/>
      <c r="AC85" s="83"/>
      <c r="AD85" s="83"/>
      <c r="AE85" s="83"/>
      <c r="AF85" s="47"/>
      <c r="AG85" s="83"/>
      <c r="AH85" s="83"/>
      <c r="AI85" s="83"/>
      <c r="AJ85" s="83"/>
      <c r="AK85" s="83"/>
      <c r="AL85" s="36"/>
      <c r="AM85" s="55"/>
      <c r="AN85" s="55"/>
      <c r="AO85" s="176"/>
      <c r="AP85" s="188"/>
      <c r="AQ85" s="55"/>
      <c r="AR85" s="55"/>
      <c r="AS85" s="176"/>
      <c r="AT85" s="188"/>
      <c r="AU85" s="176"/>
      <c r="AV85" s="188"/>
      <c r="AW85" s="8"/>
      <c r="AX85" s="8"/>
      <c r="AY85" s="174"/>
      <c r="AZ85" s="187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8"/>
      <c r="BP85" s="36"/>
      <c r="BQ85" s="32"/>
      <c r="BR85" s="49"/>
      <c r="BS85" s="68"/>
    </row>
    <row r="86" spans="1:97" ht="10.199999999999999" x14ac:dyDescent="0.2">
      <c r="A86" s="30"/>
      <c r="B86" s="32">
        <v>15</v>
      </c>
      <c r="C86" s="49" t="s">
        <v>168</v>
      </c>
      <c r="D86" s="139" t="s">
        <v>449</v>
      </c>
      <c r="E86" s="32" t="s">
        <v>146</v>
      </c>
      <c r="F86" s="30"/>
      <c r="G86" s="35" t="s">
        <v>39</v>
      </c>
      <c r="H86" s="115" t="s">
        <v>239</v>
      </c>
      <c r="I86" s="47" t="s">
        <v>169</v>
      </c>
      <c r="J86" s="47" t="s">
        <v>170</v>
      </c>
      <c r="K86" s="47" t="s">
        <v>345</v>
      </c>
      <c r="L86" s="47">
        <v>300</v>
      </c>
      <c r="M86" s="47">
        <v>15</v>
      </c>
      <c r="N86" s="83">
        <v>62</v>
      </c>
      <c r="O86" s="32" t="s">
        <v>240</v>
      </c>
      <c r="P86" s="84" t="s">
        <v>50</v>
      </c>
      <c r="Q86" s="84" t="s">
        <v>199</v>
      </c>
      <c r="R86" s="53" t="s">
        <v>244</v>
      </c>
      <c r="S86" s="53" t="s">
        <v>215</v>
      </c>
      <c r="T86" s="84" t="s">
        <v>200</v>
      </c>
      <c r="U86" s="84" t="s">
        <v>223</v>
      </c>
      <c r="V86" s="84" t="s">
        <v>224</v>
      </c>
      <c r="W86" s="32" t="s">
        <v>209</v>
      </c>
      <c r="X86" s="32" t="s">
        <v>209</v>
      </c>
      <c r="Y86" s="84" t="s">
        <v>171</v>
      </c>
      <c r="Z86" s="32" t="s">
        <v>245</v>
      </c>
      <c r="AA86" s="84" t="s">
        <v>223</v>
      </c>
      <c r="AB86" s="84" t="s">
        <v>46</v>
      </c>
      <c r="AC86" s="83" t="s">
        <v>381</v>
      </c>
      <c r="AD86" s="84" t="s">
        <v>179</v>
      </c>
      <c r="AE86" s="83" t="s">
        <v>209</v>
      </c>
      <c r="AF86" s="84" t="s">
        <v>223</v>
      </c>
      <c r="AG86" s="84" t="s">
        <v>58</v>
      </c>
      <c r="AH86" s="84" t="s">
        <v>128</v>
      </c>
      <c r="AI86" s="84" t="s">
        <v>230</v>
      </c>
      <c r="AJ86" s="84" t="s">
        <v>53</v>
      </c>
      <c r="AK86" s="84" t="s">
        <v>54</v>
      </c>
      <c r="AL86" s="36"/>
      <c r="AM86" s="55">
        <v>95.454976358721296</v>
      </c>
      <c r="AN86" s="55">
        <v>126.787563323974</v>
      </c>
      <c r="AO86" s="176">
        <v>86.2131165535219</v>
      </c>
      <c r="AP86" s="188">
        <v>146.928923288981</v>
      </c>
      <c r="AQ86" s="55">
        <v>71.940272854220396</v>
      </c>
      <c r="AR86" s="55">
        <v>169.947748819986</v>
      </c>
      <c r="AS86" s="176">
        <v>44.241473105645902</v>
      </c>
      <c r="AT86" s="188">
        <v>121.84639485677</v>
      </c>
      <c r="AU86" s="176">
        <v>29.236817359924299</v>
      </c>
      <c r="AV86" s="188">
        <v>106.13718954722</v>
      </c>
      <c r="AW86" s="55">
        <v>42.899227972953497</v>
      </c>
      <c r="AX86" s="55">
        <v>61.602459589640297</v>
      </c>
      <c r="AY86" s="176">
        <v>97.978664275138598</v>
      </c>
      <c r="AZ86" s="188">
        <v>90.297149658203097</v>
      </c>
      <c r="BA86" s="124">
        <v>46.814210030340298</v>
      </c>
      <c r="BB86" s="124">
        <v>43.9836400349934</v>
      </c>
      <c r="BC86" s="124">
        <v>35.394158271051197</v>
      </c>
      <c r="BD86" s="124">
        <v>51.770109812418603</v>
      </c>
      <c r="BE86" s="8">
        <v>32.034045557821898</v>
      </c>
      <c r="BF86" s="8">
        <v>34.6019070943196</v>
      </c>
      <c r="BG86" s="8">
        <v>27.284150215887198</v>
      </c>
      <c r="BH86" s="8">
        <v>31.344270070393801</v>
      </c>
      <c r="BI86" s="8"/>
      <c r="BJ86" s="8"/>
      <c r="BK86" s="8"/>
      <c r="BL86" s="8"/>
      <c r="BM86" s="8"/>
      <c r="BN86" s="8"/>
      <c r="BO86" s="8">
        <v>300</v>
      </c>
      <c r="BP86" s="36"/>
      <c r="BQ86" s="32"/>
      <c r="BR86" s="49"/>
      <c r="BS86" s="68"/>
      <c r="BT86" s="94" t="s">
        <v>246</v>
      </c>
      <c r="BU86" s="94" t="s">
        <v>248</v>
      </c>
      <c r="BV86" s="94" t="s">
        <v>249</v>
      </c>
      <c r="BW86" s="94" t="s">
        <v>250</v>
      </c>
      <c r="BX86" s="94" t="s">
        <v>251</v>
      </c>
    </row>
    <row r="87" spans="1:97" ht="10.199999999999999" x14ac:dyDescent="0.2">
      <c r="A87" s="30"/>
      <c r="B87" s="32">
        <v>21</v>
      </c>
      <c r="C87" s="49" t="s">
        <v>168</v>
      </c>
      <c r="D87" s="139" t="s">
        <v>449</v>
      </c>
      <c r="E87" s="32" t="s">
        <v>146</v>
      </c>
      <c r="F87" s="30"/>
      <c r="G87" s="35" t="s">
        <v>39</v>
      </c>
      <c r="H87" s="47" t="s">
        <v>239</v>
      </c>
      <c r="I87" s="47" t="s">
        <v>169</v>
      </c>
      <c r="J87" s="47" t="s">
        <v>170</v>
      </c>
      <c r="K87" s="47" t="s">
        <v>345</v>
      </c>
      <c r="L87" s="47">
        <v>300</v>
      </c>
      <c r="M87" s="32">
        <v>30</v>
      </c>
      <c r="N87" s="34">
        <v>62</v>
      </c>
      <c r="O87" s="32" t="s">
        <v>240</v>
      </c>
      <c r="P87" s="34" t="s">
        <v>50</v>
      </c>
      <c r="Q87" s="34" t="s">
        <v>199</v>
      </c>
      <c r="R87" s="34" t="s">
        <v>216</v>
      </c>
      <c r="S87" s="84" t="s">
        <v>197</v>
      </c>
      <c r="T87" s="34" t="s">
        <v>200</v>
      </c>
      <c r="U87" s="84" t="s">
        <v>223</v>
      </c>
      <c r="V87" s="34" t="s">
        <v>224</v>
      </c>
      <c r="W87" s="84" t="s">
        <v>184</v>
      </c>
      <c r="X87" s="32" t="s">
        <v>184</v>
      </c>
      <c r="Y87" s="34" t="s">
        <v>171</v>
      </c>
      <c r="Z87" s="34" t="s">
        <v>203</v>
      </c>
      <c r="AA87" s="84" t="s">
        <v>223</v>
      </c>
      <c r="AB87" s="34" t="s">
        <v>46</v>
      </c>
      <c r="AC87" s="83" t="s">
        <v>381</v>
      </c>
      <c r="AD87" s="34" t="s">
        <v>179</v>
      </c>
      <c r="AE87" s="32" t="s">
        <v>257</v>
      </c>
      <c r="AF87" s="84" t="s">
        <v>223</v>
      </c>
      <c r="AG87" s="34" t="s">
        <v>58</v>
      </c>
      <c r="AH87" s="84" t="s">
        <v>128</v>
      </c>
      <c r="AI87" s="84" t="s">
        <v>230</v>
      </c>
      <c r="AJ87" s="34" t="s">
        <v>53</v>
      </c>
      <c r="AK87" s="34" t="s">
        <v>54</v>
      </c>
      <c r="AL87" s="36"/>
      <c r="AM87" s="8">
        <v>84.176912861485604</v>
      </c>
      <c r="AN87" s="8">
        <v>197.17005666097</v>
      </c>
      <c r="AO87" s="174">
        <v>74.589408382292703</v>
      </c>
      <c r="AP87" s="187">
        <v>98.958114624023395</v>
      </c>
      <c r="AQ87" s="8">
        <v>68.349090207007606</v>
      </c>
      <c r="AR87" s="8">
        <v>139.28936513264901</v>
      </c>
      <c r="AS87" s="174">
        <v>50.8649054496519</v>
      </c>
      <c r="AT87" s="187">
        <v>93.879686991373703</v>
      </c>
      <c r="AU87" s="174">
        <v>29.4500771184121</v>
      </c>
      <c r="AV87" s="187">
        <v>61.5848795572916</v>
      </c>
      <c r="AW87" s="8">
        <v>17.729425553352598</v>
      </c>
      <c r="AX87" s="8">
        <v>55.131617228190102</v>
      </c>
      <c r="AY87" s="174">
        <v>18.5857873424406</v>
      </c>
      <c r="AZ87" s="187">
        <v>58.594123840332003</v>
      </c>
      <c r="BA87" s="2">
        <v>19.9106142290176</v>
      </c>
      <c r="BB87" s="2">
        <v>45.546112060546797</v>
      </c>
      <c r="BC87" s="2">
        <v>15.530796574008001</v>
      </c>
      <c r="BD87" s="2">
        <v>35.314830780029297</v>
      </c>
      <c r="BE87" s="8">
        <v>10.5638574630983</v>
      </c>
      <c r="BF87" s="8">
        <v>31.861809412638301</v>
      </c>
      <c r="BG87" s="8">
        <v>9.9798514919896206</v>
      </c>
      <c r="BH87" s="8">
        <v>31.202830632527601</v>
      </c>
      <c r="BI87" s="8"/>
      <c r="BJ87" s="8"/>
      <c r="BK87" s="8"/>
      <c r="BL87" s="8"/>
      <c r="BM87" s="8"/>
      <c r="BN87" s="8"/>
      <c r="BO87" s="8">
        <v>300</v>
      </c>
      <c r="BP87" s="36"/>
      <c r="BQ87" s="32"/>
      <c r="BR87" s="49"/>
      <c r="BS87" s="68"/>
      <c r="BT87" s="32" t="s">
        <v>269</v>
      </c>
      <c r="BU87" s="15" t="s">
        <v>270</v>
      </c>
      <c r="BV87" s="15" t="s">
        <v>271</v>
      </c>
      <c r="BW87" s="15" t="s">
        <v>272</v>
      </c>
      <c r="BX87" s="15" t="s">
        <v>273</v>
      </c>
    </row>
    <row r="88" spans="1:97" ht="10.199999999999999" x14ac:dyDescent="0.2">
      <c r="A88" s="30"/>
      <c r="B88" s="32">
        <v>22</v>
      </c>
      <c r="C88" s="49" t="s">
        <v>168</v>
      </c>
      <c r="D88" s="139" t="s">
        <v>449</v>
      </c>
      <c r="E88" s="32" t="s">
        <v>146</v>
      </c>
      <c r="F88" s="30"/>
      <c r="G88" s="35" t="s">
        <v>39</v>
      </c>
      <c r="H88" s="47" t="s">
        <v>239</v>
      </c>
      <c r="I88" s="47" t="s">
        <v>169</v>
      </c>
      <c r="J88" s="47" t="s">
        <v>170</v>
      </c>
      <c r="K88" s="47" t="s">
        <v>345</v>
      </c>
      <c r="L88" s="47">
        <v>300</v>
      </c>
      <c r="M88" s="32">
        <v>30</v>
      </c>
      <c r="N88" s="34">
        <v>62</v>
      </c>
      <c r="O88" s="32" t="s">
        <v>240</v>
      </c>
      <c r="P88" s="34" t="s">
        <v>50</v>
      </c>
      <c r="Q88" s="34" t="s">
        <v>199</v>
      </c>
      <c r="R88" s="34" t="s">
        <v>216</v>
      </c>
      <c r="S88" s="84" t="s">
        <v>197</v>
      </c>
      <c r="T88" s="34" t="s">
        <v>200</v>
      </c>
      <c r="U88" s="84" t="s">
        <v>223</v>
      </c>
      <c r="V88" s="34" t="s">
        <v>224</v>
      </c>
      <c r="W88" s="84" t="s">
        <v>184</v>
      </c>
      <c r="X88" s="32" t="s">
        <v>184</v>
      </c>
      <c r="Y88" s="34" t="s">
        <v>171</v>
      </c>
      <c r="Z88" s="34" t="s">
        <v>203</v>
      </c>
      <c r="AA88" s="84" t="s">
        <v>223</v>
      </c>
      <c r="AB88" s="34" t="s">
        <v>46</v>
      </c>
      <c r="AC88" s="83" t="s">
        <v>381</v>
      </c>
      <c r="AD88" s="32" t="s">
        <v>214</v>
      </c>
      <c r="AE88" s="32" t="s">
        <v>258</v>
      </c>
      <c r="AF88" s="84" t="s">
        <v>223</v>
      </c>
      <c r="AG88" s="34" t="s">
        <v>58</v>
      </c>
      <c r="AH88" s="84" t="s">
        <v>128</v>
      </c>
      <c r="AI88" s="84" t="s">
        <v>230</v>
      </c>
      <c r="AJ88" s="34" t="s">
        <v>53</v>
      </c>
      <c r="AK88" s="34" t="s">
        <v>54</v>
      </c>
      <c r="AL88" s="36"/>
      <c r="AM88" s="8">
        <v>72.256646925403203</v>
      </c>
      <c r="AN88" s="8">
        <v>72.514537811279297</v>
      </c>
      <c r="AO88" s="174">
        <v>60.979968286329701</v>
      </c>
      <c r="AP88" s="187">
        <v>65.136375427246094</v>
      </c>
      <c r="AQ88" s="8">
        <v>54.935813657699001</v>
      </c>
      <c r="AR88" s="8">
        <v>88.935096740722599</v>
      </c>
      <c r="AS88" s="174">
        <v>36.686268714166403</v>
      </c>
      <c r="AT88" s="187">
        <v>62.663243611653598</v>
      </c>
      <c r="AU88" s="174">
        <v>23.380853776008799</v>
      </c>
      <c r="AV88" s="187">
        <v>30.221285502115801</v>
      </c>
      <c r="AW88" s="8">
        <v>18.183596272622299</v>
      </c>
      <c r="AX88" s="8">
        <v>35.651736577351798</v>
      </c>
      <c r="AY88" s="174">
        <v>19.3124386264431</v>
      </c>
      <c r="AZ88" s="187">
        <v>48.691319147745702</v>
      </c>
      <c r="BA88" s="2">
        <v>30.754365428801499</v>
      </c>
      <c r="BB88" s="2">
        <v>44.628273010253899</v>
      </c>
      <c r="BC88" s="2">
        <v>27.789270093364099</v>
      </c>
      <c r="BD88" s="2">
        <v>41.250807444254498</v>
      </c>
      <c r="BE88" s="8">
        <v>19.734359372046601</v>
      </c>
      <c r="BF88" s="8">
        <v>27.845109939575099</v>
      </c>
      <c r="BG88" s="8">
        <v>18.633163667494198</v>
      </c>
      <c r="BH88" s="8">
        <v>26.4103597005208</v>
      </c>
      <c r="BI88" s="8"/>
      <c r="BJ88" s="8"/>
      <c r="BK88" s="8"/>
      <c r="BL88" s="8"/>
      <c r="BM88" s="8"/>
      <c r="BN88" s="8"/>
      <c r="BO88" s="8">
        <v>300</v>
      </c>
      <c r="BP88" s="36"/>
      <c r="BQ88" s="32"/>
      <c r="BR88" s="49"/>
      <c r="BS88" s="68"/>
      <c r="BT88" s="32" t="s">
        <v>274</v>
      </c>
      <c r="BU88" s="15" t="s">
        <v>275</v>
      </c>
      <c r="BV88" s="15" t="s">
        <v>276</v>
      </c>
      <c r="BW88" s="15" t="s">
        <v>277</v>
      </c>
      <c r="BX88" s="15" t="s">
        <v>278</v>
      </c>
    </row>
    <row r="89" spans="1:97" ht="10.199999999999999" x14ac:dyDescent="0.2">
      <c r="A89" s="30"/>
      <c r="B89" s="32"/>
      <c r="C89" s="49"/>
      <c r="D89" s="139"/>
      <c r="E89" s="32"/>
      <c r="F89" s="30"/>
      <c r="G89" s="35"/>
      <c r="H89" s="47"/>
      <c r="I89" s="47"/>
      <c r="J89" s="47"/>
      <c r="K89" s="47"/>
      <c r="L89" s="47"/>
      <c r="M89" s="32"/>
      <c r="N89" s="34"/>
      <c r="O89" s="32"/>
      <c r="P89" s="34"/>
      <c r="Q89" s="34"/>
      <c r="R89" s="34"/>
      <c r="S89" s="84"/>
      <c r="T89" s="34"/>
      <c r="U89" s="84"/>
      <c r="V89" s="34"/>
      <c r="W89" s="84"/>
      <c r="X89" s="32"/>
      <c r="Y89" s="34"/>
      <c r="Z89" s="34"/>
      <c r="AA89" s="84"/>
      <c r="AB89" s="34"/>
      <c r="AC89" s="83"/>
      <c r="AD89" s="32"/>
      <c r="AE89" s="32"/>
      <c r="AF89" s="84"/>
      <c r="AG89" s="34"/>
      <c r="AH89" s="84"/>
      <c r="AI89" s="84"/>
      <c r="AJ89" s="34"/>
      <c r="AK89" s="34"/>
      <c r="AL89" s="36"/>
      <c r="AM89" s="8"/>
      <c r="AN89" s="8"/>
      <c r="AO89" s="174"/>
      <c r="AP89" s="187"/>
      <c r="AQ89" s="8"/>
      <c r="AR89" s="8"/>
      <c r="AS89" s="174"/>
      <c r="AT89" s="187"/>
      <c r="AU89" s="174"/>
      <c r="AV89" s="187"/>
      <c r="AW89" s="8"/>
      <c r="AX89" s="8"/>
      <c r="AY89" s="174"/>
      <c r="AZ89" s="187"/>
      <c r="BA89" s="2"/>
      <c r="BB89" s="2"/>
      <c r="BC89" s="2"/>
      <c r="BD89" s="2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36"/>
      <c r="BQ89" s="32"/>
      <c r="BR89" s="49"/>
      <c r="BS89" s="68"/>
      <c r="BT89" s="32"/>
    </row>
    <row r="90" spans="1:97" ht="10.199999999999999" x14ac:dyDescent="0.2">
      <c r="A90" s="30"/>
      <c r="B90" s="32">
        <v>30</v>
      </c>
      <c r="C90" s="49" t="s">
        <v>168</v>
      </c>
      <c r="D90" s="147" t="s">
        <v>457</v>
      </c>
      <c r="E90" s="32" t="s">
        <v>146</v>
      </c>
      <c r="F90" s="30"/>
      <c r="G90" s="35" t="s">
        <v>39</v>
      </c>
      <c r="H90" s="47" t="s">
        <v>239</v>
      </c>
      <c r="I90" s="47" t="s">
        <v>169</v>
      </c>
      <c r="J90" s="47" t="s">
        <v>336</v>
      </c>
      <c r="K90" s="47" t="s">
        <v>346</v>
      </c>
      <c r="L90" s="32">
        <v>500</v>
      </c>
      <c r="M90" s="32">
        <v>30</v>
      </c>
      <c r="N90" s="34">
        <v>62</v>
      </c>
      <c r="O90" s="32" t="s">
        <v>318</v>
      </c>
      <c r="P90" s="32" t="s">
        <v>46</v>
      </c>
      <c r="Q90" s="34" t="s">
        <v>199</v>
      </c>
      <c r="R90" s="84" t="s">
        <v>216</v>
      </c>
      <c r="S90" s="32" t="s">
        <v>320</v>
      </c>
      <c r="T90" s="34" t="s">
        <v>200</v>
      </c>
      <c r="U90" s="47" t="s">
        <v>319</v>
      </c>
      <c r="V90" s="83" t="s">
        <v>224</v>
      </c>
      <c r="W90" s="84" t="s">
        <v>184</v>
      </c>
      <c r="X90" s="84" t="s">
        <v>186</v>
      </c>
      <c r="Y90" s="84" t="s">
        <v>171</v>
      </c>
      <c r="Z90" s="84" t="s">
        <v>203</v>
      </c>
      <c r="AA90" s="47" t="s">
        <v>319</v>
      </c>
      <c r="AB90" s="34" t="s">
        <v>46</v>
      </c>
      <c r="AC90" s="34" t="s">
        <v>381</v>
      </c>
      <c r="AD90" s="32" t="s">
        <v>214</v>
      </c>
      <c r="AE90" s="32" t="s">
        <v>321</v>
      </c>
      <c r="AF90" s="32" t="s">
        <v>322</v>
      </c>
      <c r="AG90" s="34" t="s">
        <v>58</v>
      </c>
      <c r="AH90" s="32" t="s">
        <v>290</v>
      </c>
      <c r="AI90" s="32" t="s">
        <v>291</v>
      </c>
      <c r="AJ90" s="34" t="s">
        <v>53</v>
      </c>
      <c r="AK90" s="34" t="s">
        <v>54</v>
      </c>
      <c r="AL90" s="36"/>
      <c r="AM90" s="2">
        <v>65.843781647858705</v>
      </c>
      <c r="AN90" s="2">
        <v>155.261360168457</v>
      </c>
      <c r="AO90" s="174">
        <v>55.656403294316</v>
      </c>
      <c r="AP90" s="187">
        <v>136.90518760681101</v>
      </c>
      <c r="AQ90" s="2">
        <v>51.056926303439603</v>
      </c>
      <c r="AR90" s="2">
        <v>181.00384902954099</v>
      </c>
      <c r="AS90" s="174">
        <v>41.407469714129398</v>
      </c>
      <c r="AT90" s="187">
        <v>102.232278823852</v>
      </c>
      <c r="AU90" s="174">
        <v>28.05708694458</v>
      </c>
      <c r="AV90" s="187">
        <v>102.326016902923</v>
      </c>
      <c r="AW90" s="2">
        <v>19.795200559828</v>
      </c>
      <c r="AX90" s="2">
        <v>75.317995548248206</v>
      </c>
      <c r="AY90" s="174">
        <v>17.361704261214602</v>
      </c>
      <c r="AZ90" s="187">
        <v>86.035057544708195</v>
      </c>
      <c r="BA90" s="2">
        <v>19.402980345266801</v>
      </c>
      <c r="BB90" s="2">
        <v>82.5229425430297</v>
      </c>
      <c r="BC90" s="2">
        <v>10.223069102675799</v>
      </c>
      <c r="BD90" s="2">
        <v>77.427926063537598</v>
      </c>
      <c r="BE90" s="8">
        <v>10.1118775297094</v>
      </c>
      <c r="BF90" s="8">
        <v>79.352541923522907</v>
      </c>
      <c r="BG90" s="8">
        <v>9.9111326712149097</v>
      </c>
      <c r="BH90" s="8">
        <v>79.1156680583953</v>
      </c>
      <c r="BI90" s="8">
        <v>8.8596499760945608</v>
      </c>
      <c r="BJ90" s="8">
        <v>78.121259927749605</v>
      </c>
      <c r="BK90" s="8">
        <v>10.046718067593</v>
      </c>
      <c r="BL90" s="8">
        <v>78.321667671203599</v>
      </c>
      <c r="BM90" s="8"/>
      <c r="BN90" s="8"/>
      <c r="BO90" s="8">
        <v>500</v>
      </c>
      <c r="BP90" s="36"/>
      <c r="BQ90" s="32"/>
      <c r="BR90" s="49"/>
      <c r="BS90" s="128"/>
      <c r="BT90" s="47" t="s">
        <v>335</v>
      </c>
      <c r="BU90" s="73" t="s">
        <v>334</v>
      </c>
      <c r="BV90" s="73" t="s">
        <v>332</v>
      </c>
      <c r="BW90" s="73" t="s">
        <v>331</v>
      </c>
      <c r="BX90" s="73" t="s">
        <v>330</v>
      </c>
    </row>
    <row r="91" spans="1:97" ht="10.199999999999999" x14ac:dyDescent="0.2">
      <c r="A91" s="30"/>
      <c r="B91" s="99">
        <v>32</v>
      </c>
      <c r="C91" s="49" t="s">
        <v>168</v>
      </c>
      <c r="D91" s="147" t="s">
        <v>457</v>
      </c>
      <c r="E91" s="32" t="s">
        <v>146</v>
      </c>
      <c r="F91" s="30"/>
      <c r="G91" s="35" t="s">
        <v>39</v>
      </c>
      <c r="H91" s="80" t="s">
        <v>239</v>
      </c>
      <c r="I91" s="80" t="s">
        <v>117</v>
      </c>
      <c r="J91" s="80" t="s">
        <v>347</v>
      </c>
      <c r="K91" s="80" t="s">
        <v>348</v>
      </c>
      <c r="L91" s="80">
        <v>500</v>
      </c>
      <c r="M91" s="80">
        <v>30</v>
      </c>
      <c r="N91" s="80">
        <v>62</v>
      </c>
      <c r="O91" s="80" t="s">
        <v>318</v>
      </c>
      <c r="P91" s="80" t="s">
        <v>46</v>
      </c>
      <c r="Q91" s="80" t="s">
        <v>199</v>
      </c>
      <c r="R91" s="80" t="s">
        <v>216</v>
      </c>
      <c r="S91" s="80" t="s">
        <v>320</v>
      </c>
      <c r="T91" s="80" t="s">
        <v>200</v>
      </c>
      <c r="U91" s="80" t="s">
        <v>319</v>
      </c>
      <c r="V91" s="80" t="s">
        <v>224</v>
      </c>
      <c r="W91" s="80" t="s">
        <v>184</v>
      </c>
      <c r="X91" s="80" t="s">
        <v>186</v>
      </c>
      <c r="Y91" s="80" t="s">
        <v>171</v>
      </c>
      <c r="Z91" s="80" t="s">
        <v>203</v>
      </c>
      <c r="AA91" s="80" t="s">
        <v>319</v>
      </c>
      <c r="AB91" s="80" t="s">
        <v>46</v>
      </c>
      <c r="AC91" s="80" t="s">
        <v>381</v>
      </c>
      <c r="AD91" s="80" t="s">
        <v>214</v>
      </c>
      <c r="AE91" s="80" t="s">
        <v>321</v>
      </c>
      <c r="AF91" s="80" t="s">
        <v>322</v>
      </c>
      <c r="AG91" s="80" t="s">
        <v>58</v>
      </c>
      <c r="AH91" s="80" t="s">
        <v>290</v>
      </c>
      <c r="AI91" s="80" t="s">
        <v>291</v>
      </c>
      <c r="AJ91" s="80" t="s">
        <v>53</v>
      </c>
      <c r="AK91" s="80" t="s">
        <v>54</v>
      </c>
      <c r="AL91" s="36"/>
      <c r="AM91" s="2">
        <v>62.877708875215902</v>
      </c>
      <c r="AN91" s="2">
        <v>94.952963256835901</v>
      </c>
      <c r="AO91" s="174">
        <v>56.1078781714806</v>
      </c>
      <c r="AP91" s="187">
        <v>105.029967498779</v>
      </c>
      <c r="AQ91" s="2">
        <v>52.745119388286803</v>
      </c>
      <c r="AR91" s="2">
        <v>70.629306793212805</v>
      </c>
      <c r="AS91" s="174">
        <v>40.976320266723597</v>
      </c>
      <c r="AT91" s="187">
        <v>99.029536437988199</v>
      </c>
      <c r="AU91" s="174">
        <v>27.236779506389901</v>
      </c>
      <c r="AV91" s="187">
        <v>80.115940475463802</v>
      </c>
      <c r="AW91" s="2">
        <v>17.8412153537456</v>
      </c>
      <c r="AX91" s="2">
        <v>50.423555755615197</v>
      </c>
      <c r="AY91" s="174">
        <v>18.0975671914907</v>
      </c>
      <c r="AZ91" s="187">
        <v>44.042997741699203</v>
      </c>
      <c r="BA91" s="2">
        <v>16.9491234192481</v>
      </c>
      <c r="BB91" s="2">
        <v>77.385494232177706</v>
      </c>
      <c r="BC91" s="2">
        <v>14.4335609582754</v>
      </c>
      <c r="BD91" s="2">
        <v>44.902422714233303</v>
      </c>
      <c r="BE91" s="8">
        <v>12.1879046146686</v>
      </c>
      <c r="BF91" s="8">
        <v>56.658317184448201</v>
      </c>
      <c r="BG91" s="8">
        <v>10.795161173893799</v>
      </c>
      <c r="BH91" s="8">
        <v>50.215784072875898</v>
      </c>
      <c r="BI91" s="8">
        <v>12.7014615719135</v>
      </c>
      <c r="BJ91" s="8">
        <v>49.435476303100501</v>
      </c>
      <c r="BK91" s="8">
        <v>9.92226872077355</v>
      </c>
      <c r="BL91" s="8">
        <v>49.419598770141597</v>
      </c>
      <c r="BM91" s="8"/>
      <c r="BN91" s="8"/>
      <c r="BO91" s="8">
        <v>500</v>
      </c>
      <c r="BP91" s="36"/>
      <c r="BQ91" s="32"/>
      <c r="BR91" s="49"/>
      <c r="BS91" s="133" t="s">
        <v>355</v>
      </c>
      <c r="BT91" s="99" t="s">
        <v>354</v>
      </c>
      <c r="BU91" s="73" t="s">
        <v>353</v>
      </c>
      <c r="BV91" s="73" t="s">
        <v>352</v>
      </c>
      <c r="BW91" s="134" t="s">
        <v>351</v>
      </c>
      <c r="BX91" s="73" t="s">
        <v>350</v>
      </c>
    </row>
    <row r="92" spans="1:97" ht="10.199999999999999" x14ac:dyDescent="0.2">
      <c r="A92" s="30"/>
      <c r="B92" s="99"/>
      <c r="C92" s="49"/>
      <c r="D92" s="147"/>
      <c r="E92" s="32"/>
      <c r="F92" s="30"/>
      <c r="G92" s="35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36"/>
      <c r="AM92" s="2"/>
      <c r="AN92" s="2"/>
      <c r="AO92" s="174"/>
      <c r="AP92" s="187"/>
      <c r="AQ92" s="2"/>
      <c r="AR92" s="2"/>
      <c r="AS92" s="174"/>
      <c r="AT92" s="187"/>
      <c r="AU92" s="174"/>
      <c r="AV92" s="187"/>
      <c r="AW92" s="2"/>
      <c r="AX92" s="2"/>
      <c r="AY92" s="174"/>
      <c r="AZ92" s="187"/>
      <c r="BA92" s="2"/>
      <c r="BB92" s="2"/>
      <c r="BC92" s="2"/>
      <c r="BD92" s="2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36"/>
      <c r="BQ92" s="32"/>
      <c r="BR92" s="49"/>
      <c r="BS92" s="133"/>
      <c r="BT92" s="99"/>
      <c r="BU92" s="73"/>
      <c r="BV92" s="73"/>
      <c r="BW92" s="134"/>
      <c r="BX92" s="73"/>
    </row>
    <row r="93" spans="1:97" ht="10.199999999999999" x14ac:dyDescent="0.2">
      <c r="A93" s="30"/>
      <c r="B93" s="32">
        <v>3</v>
      </c>
      <c r="C93" s="49" t="s">
        <v>168</v>
      </c>
      <c r="D93" s="150" t="s">
        <v>453</v>
      </c>
      <c r="E93" s="32" t="s">
        <v>146</v>
      </c>
      <c r="F93" s="30"/>
      <c r="G93" s="35" t="s">
        <v>39</v>
      </c>
      <c r="H93" s="115" t="s">
        <v>239</v>
      </c>
      <c r="I93" s="47" t="s">
        <v>169</v>
      </c>
      <c r="J93" s="47" t="s">
        <v>170</v>
      </c>
      <c r="K93" s="47" t="s">
        <v>345</v>
      </c>
      <c r="L93" s="32">
        <v>500</v>
      </c>
      <c r="M93" s="32">
        <v>1</v>
      </c>
      <c r="N93" s="84">
        <v>62</v>
      </c>
      <c r="O93" s="32" t="s">
        <v>243</v>
      </c>
      <c r="P93" s="47" t="s">
        <v>46</v>
      </c>
      <c r="Q93" s="32" t="s">
        <v>199</v>
      </c>
      <c r="R93" s="32" t="s">
        <v>198</v>
      </c>
      <c r="S93" s="47" t="s">
        <v>197</v>
      </c>
      <c r="T93" s="47" t="s">
        <v>200</v>
      </c>
      <c r="U93" s="32" t="s">
        <v>127</v>
      </c>
      <c r="V93" s="32" t="s">
        <v>178</v>
      </c>
      <c r="W93" s="32" t="s">
        <v>197</v>
      </c>
      <c r="X93" s="47" t="s">
        <v>202</v>
      </c>
      <c r="Y93" s="47" t="s">
        <v>199</v>
      </c>
      <c r="Z93" s="47" t="s">
        <v>198</v>
      </c>
      <c r="AA93" s="32" t="s">
        <v>127</v>
      </c>
      <c r="AB93" s="47" t="s">
        <v>46</v>
      </c>
      <c r="AC93" s="47"/>
      <c r="AD93" s="32" t="s">
        <v>179</v>
      </c>
      <c r="AE93" s="47" t="s">
        <v>184</v>
      </c>
      <c r="AF93" s="32" t="s">
        <v>127</v>
      </c>
      <c r="AG93" s="32" t="s">
        <v>58</v>
      </c>
      <c r="AH93" s="47" t="s">
        <v>135</v>
      </c>
      <c r="AI93" s="47" t="s">
        <v>181</v>
      </c>
      <c r="AJ93" s="47" t="s">
        <v>53</v>
      </c>
      <c r="AK93" s="47" t="s">
        <v>54</v>
      </c>
      <c r="AL93" s="36"/>
      <c r="AM93" s="2">
        <v>6.4362610700599996</v>
      </c>
      <c r="AN93" s="2">
        <v>5.2694237567500002</v>
      </c>
      <c r="AO93" s="174">
        <v>5.8108293945199998</v>
      </c>
      <c r="AP93" s="187">
        <v>5.35455890248</v>
      </c>
      <c r="AQ93" s="2">
        <v>6.4308544257099998</v>
      </c>
      <c r="AR93" s="2">
        <v>5.3843403815600004</v>
      </c>
      <c r="AS93" s="174">
        <v>6.0251000363399996</v>
      </c>
      <c r="AT93" s="187">
        <v>5.3136834887199997</v>
      </c>
      <c r="AU93" s="174"/>
      <c r="AV93" s="187"/>
      <c r="AW93" s="2"/>
      <c r="AX93" s="2"/>
      <c r="AY93" s="174"/>
      <c r="AZ93" s="187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122">
        <v>6.1083165388299996</v>
      </c>
      <c r="BN93" s="122">
        <v>6.2542171527899999</v>
      </c>
      <c r="BO93" s="8">
        <v>33</v>
      </c>
      <c r="BP93" s="36"/>
      <c r="BQ93" s="32"/>
      <c r="BR93" s="49"/>
      <c r="BS93" s="68" t="s">
        <v>220</v>
      </c>
      <c r="BT93" s="47"/>
      <c r="BU93" s="73"/>
      <c r="BV93" s="73"/>
      <c r="BW93" s="73"/>
      <c r="BX93" s="73"/>
      <c r="BY93" s="73"/>
      <c r="BZ93" s="73"/>
      <c r="CA93" s="73"/>
      <c r="CB93" s="73"/>
      <c r="CC93" s="73"/>
      <c r="CD93" s="73"/>
      <c r="CE93" s="73"/>
      <c r="CF93" s="73"/>
      <c r="CG93" s="73"/>
      <c r="CH93" s="73"/>
      <c r="CI93" s="73"/>
      <c r="CJ93" s="73"/>
      <c r="CK93" s="73"/>
      <c r="CL93" s="73"/>
      <c r="CM93" s="73"/>
      <c r="CN93" s="73"/>
      <c r="CO93" s="73"/>
      <c r="CP93" s="73"/>
      <c r="CQ93" s="73"/>
      <c r="CR93" s="73"/>
      <c r="CS93" s="73"/>
    </row>
    <row r="94" spans="1:97" ht="10.199999999999999" x14ac:dyDescent="0.2">
      <c r="A94" s="30"/>
      <c r="B94" s="47">
        <v>4</v>
      </c>
      <c r="C94" s="76" t="s">
        <v>168</v>
      </c>
      <c r="D94" s="150" t="s">
        <v>453</v>
      </c>
      <c r="E94" s="32" t="s">
        <v>146</v>
      </c>
      <c r="F94" s="30"/>
      <c r="G94" s="35" t="s">
        <v>39</v>
      </c>
      <c r="H94" s="115" t="s">
        <v>239</v>
      </c>
      <c r="I94" s="47" t="s">
        <v>169</v>
      </c>
      <c r="J94" s="47" t="s">
        <v>170</v>
      </c>
      <c r="K94" s="47" t="s">
        <v>345</v>
      </c>
      <c r="L94" s="32">
        <v>500</v>
      </c>
      <c r="M94" s="32">
        <v>1</v>
      </c>
      <c r="N94" s="84">
        <v>62</v>
      </c>
      <c r="O94" s="32" t="s">
        <v>243</v>
      </c>
      <c r="P94" s="47" t="s">
        <v>46</v>
      </c>
      <c r="Q94" s="47" t="s">
        <v>171</v>
      </c>
      <c r="R94" s="47" t="s">
        <v>201</v>
      </c>
      <c r="S94" s="47" t="s">
        <v>184</v>
      </c>
      <c r="T94" s="47" t="s">
        <v>177</v>
      </c>
      <c r="U94" s="32" t="s">
        <v>127</v>
      </c>
      <c r="V94" s="32" t="s">
        <v>178</v>
      </c>
      <c r="W94" s="32" t="s">
        <v>184</v>
      </c>
      <c r="X94" s="47" t="s">
        <v>186</v>
      </c>
      <c r="Y94" s="47" t="s">
        <v>171</v>
      </c>
      <c r="Z94" s="47" t="s">
        <v>203</v>
      </c>
      <c r="AA94" s="32" t="s">
        <v>127</v>
      </c>
      <c r="AB94" s="47" t="s">
        <v>46</v>
      </c>
      <c r="AC94" s="47"/>
      <c r="AD94" s="32" t="s">
        <v>179</v>
      </c>
      <c r="AE94" s="47" t="s">
        <v>184</v>
      </c>
      <c r="AF94" s="32" t="s">
        <v>127</v>
      </c>
      <c r="AG94" s="32" t="s">
        <v>58</v>
      </c>
      <c r="AH94" s="47" t="s">
        <v>135</v>
      </c>
      <c r="AI94" s="47" t="s">
        <v>181</v>
      </c>
      <c r="AJ94" s="47" t="s">
        <v>53</v>
      </c>
      <c r="AK94" s="47" t="s">
        <v>54</v>
      </c>
      <c r="AL94" s="36"/>
      <c r="AM94" s="2">
        <v>6.2977540846100002</v>
      </c>
      <c r="AN94" s="2">
        <v>5.5082147073699996</v>
      </c>
      <c r="AO94" s="174">
        <v>6.4986315442700002</v>
      </c>
      <c r="AP94" s="187">
        <v>5.2617301382099999</v>
      </c>
      <c r="AQ94" s="2">
        <v>6.0038475863</v>
      </c>
      <c r="AR94" s="2">
        <v>5.5613082704399996</v>
      </c>
      <c r="AS94" s="174"/>
      <c r="AT94" s="187"/>
      <c r="AU94" s="174"/>
      <c r="AV94" s="187"/>
      <c r="AW94" s="2"/>
      <c r="AX94" s="2"/>
      <c r="AY94" s="174"/>
      <c r="AZ94" s="187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22">
        <v>6.1788244098199998</v>
      </c>
      <c r="BN94" s="122">
        <v>6.2292333729599996</v>
      </c>
      <c r="BO94" s="8">
        <v>22</v>
      </c>
      <c r="BP94" s="36"/>
      <c r="BQ94" s="32"/>
      <c r="BR94" s="49"/>
      <c r="BS94" s="68" t="s">
        <v>220</v>
      </c>
      <c r="BT94" s="47"/>
      <c r="BU94" s="73"/>
      <c r="BV94" s="73"/>
      <c r="BW94" s="73"/>
      <c r="BX94" s="73"/>
      <c r="BY94" s="73"/>
      <c r="BZ94" s="73"/>
      <c r="CA94" s="73"/>
      <c r="CB94" s="73"/>
      <c r="CC94" s="73"/>
      <c r="CD94" s="73"/>
      <c r="CE94" s="73"/>
      <c r="CF94" s="73"/>
      <c r="CG94" s="73"/>
      <c r="CH94" s="73"/>
      <c r="CI94" s="73"/>
      <c r="CJ94" s="73"/>
      <c r="CK94" s="73"/>
      <c r="CL94" s="73"/>
      <c r="CM94" s="73"/>
      <c r="CN94" s="73"/>
      <c r="CO94" s="73"/>
      <c r="CP94" s="73"/>
      <c r="CQ94" s="73"/>
      <c r="CR94" s="73"/>
      <c r="CS94" s="73"/>
    </row>
    <row r="95" spans="1:97" ht="10.199999999999999" x14ac:dyDescent="0.2">
      <c r="A95" s="30"/>
      <c r="B95" s="32">
        <v>5</v>
      </c>
      <c r="C95" s="76" t="s">
        <v>168</v>
      </c>
      <c r="D95" s="150" t="s">
        <v>453</v>
      </c>
      <c r="E95" s="32" t="s">
        <v>146</v>
      </c>
      <c r="F95" s="30"/>
      <c r="G95" s="35" t="s">
        <v>39</v>
      </c>
      <c r="H95" s="115" t="s">
        <v>239</v>
      </c>
      <c r="I95" s="47" t="s">
        <v>169</v>
      </c>
      <c r="J95" s="47" t="s">
        <v>170</v>
      </c>
      <c r="K95" s="47" t="s">
        <v>345</v>
      </c>
      <c r="L95" s="47">
        <v>500</v>
      </c>
      <c r="M95" s="47">
        <v>1</v>
      </c>
      <c r="N95" s="84">
        <v>62</v>
      </c>
      <c r="O95" s="32" t="s">
        <v>243</v>
      </c>
      <c r="P95" s="47" t="s">
        <v>46</v>
      </c>
      <c r="Q95" s="47" t="s">
        <v>190</v>
      </c>
      <c r="R95" s="47" t="s">
        <v>204</v>
      </c>
      <c r="S95" s="47" t="s">
        <v>175</v>
      </c>
      <c r="T95" s="47" t="s">
        <v>176</v>
      </c>
      <c r="U95" s="32" t="s">
        <v>127</v>
      </c>
      <c r="V95" s="47" t="s">
        <v>178</v>
      </c>
      <c r="W95" s="47" t="s">
        <v>205</v>
      </c>
      <c r="X95" s="47" t="s">
        <v>206</v>
      </c>
      <c r="Y95" s="47" t="s">
        <v>207</v>
      </c>
      <c r="Z95" s="47" t="s">
        <v>208</v>
      </c>
      <c r="AA95" s="47" t="s">
        <v>127</v>
      </c>
      <c r="AB95" s="47" t="s">
        <v>46</v>
      </c>
      <c r="AC95" s="47"/>
      <c r="AD95" s="47" t="s">
        <v>179</v>
      </c>
      <c r="AE95" s="47" t="s">
        <v>209</v>
      </c>
      <c r="AF95" s="47" t="s">
        <v>127</v>
      </c>
      <c r="AG95" s="47" t="s">
        <v>58</v>
      </c>
      <c r="AH95" s="47" t="s">
        <v>135</v>
      </c>
      <c r="AI95" s="47" t="s">
        <v>181</v>
      </c>
      <c r="AJ95" s="47" t="s">
        <v>53</v>
      </c>
      <c r="AK95" s="47" t="s">
        <v>54</v>
      </c>
      <c r="AL95" s="36"/>
      <c r="AM95" s="2">
        <v>6.6958920723700004</v>
      </c>
      <c r="AN95" s="2">
        <v>8.6619955822799994</v>
      </c>
      <c r="AO95" s="174">
        <v>6.2860652436800004</v>
      </c>
      <c r="AP95" s="187">
        <v>10.110847851300001</v>
      </c>
      <c r="AQ95" s="2">
        <v>6.06394944985</v>
      </c>
      <c r="AR95" s="2">
        <v>5.3780384082300001</v>
      </c>
      <c r="AS95" s="174">
        <v>7.2757269261799999</v>
      </c>
      <c r="AT95" s="187">
        <v>5.3076330600299997</v>
      </c>
      <c r="AU95" s="174">
        <v>6.7814836331999997</v>
      </c>
      <c r="AV95" s="187">
        <v>5.2720485292400001</v>
      </c>
      <c r="AW95" s="2">
        <v>5.5293295259399997</v>
      </c>
      <c r="AX95" s="2">
        <v>5.5269471450600003</v>
      </c>
      <c r="AY95" s="174">
        <v>5.8642092322900004</v>
      </c>
      <c r="AZ95" s="187">
        <v>5.4529900075300004</v>
      </c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22">
        <v>5.5200101017799996</v>
      </c>
      <c r="BN95" s="122">
        <v>5.2966569503800001</v>
      </c>
      <c r="BO95" s="8">
        <v>117</v>
      </c>
      <c r="BP95" s="36"/>
      <c r="BQ95" s="32"/>
      <c r="BR95" s="49"/>
      <c r="BS95" s="68" t="s">
        <v>220</v>
      </c>
      <c r="BT95" s="47"/>
      <c r="BU95" s="73"/>
      <c r="BV95" s="73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3"/>
      <c r="CO95" s="73"/>
      <c r="CP95" s="73"/>
      <c r="CQ95" s="73"/>
      <c r="CR95" s="73"/>
      <c r="CS95" s="73"/>
    </row>
    <row r="96" spans="1:97" ht="10.199999999999999" x14ac:dyDescent="0.2">
      <c r="A96" s="30"/>
      <c r="B96" s="32"/>
      <c r="C96" s="76"/>
      <c r="D96" s="150"/>
      <c r="E96" s="32"/>
      <c r="F96" s="30"/>
      <c r="G96" s="35"/>
      <c r="H96" s="115"/>
      <c r="I96" s="47"/>
      <c r="J96" s="47"/>
      <c r="K96" s="47"/>
      <c r="L96" s="47"/>
      <c r="M96" s="47"/>
      <c r="N96" s="84"/>
      <c r="O96" s="32"/>
      <c r="P96" s="47"/>
      <c r="Q96" s="47"/>
      <c r="R96" s="47"/>
      <c r="S96" s="47"/>
      <c r="T96" s="47"/>
      <c r="U96" s="32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36"/>
      <c r="AM96" s="2"/>
      <c r="AN96" s="2"/>
      <c r="AO96" s="174"/>
      <c r="AP96" s="187"/>
      <c r="AQ96" s="2"/>
      <c r="AR96" s="2"/>
      <c r="AS96" s="174"/>
      <c r="AT96" s="187"/>
      <c r="AU96" s="174"/>
      <c r="AV96" s="187"/>
      <c r="AW96" s="2"/>
      <c r="AX96" s="2"/>
      <c r="AY96" s="174"/>
      <c r="AZ96" s="187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22"/>
      <c r="BN96" s="122"/>
      <c r="BO96" s="8"/>
      <c r="BP96" s="36"/>
      <c r="BQ96" s="32"/>
      <c r="BR96" s="49"/>
      <c r="BS96" s="68"/>
      <c r="BT96" s="47"/>
      <c r="BU96" s="73"/>
      <c r="BV96" s="73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3"/>
      <c r="CO96" s="73"/>
      <c r="CP96" s="73"/>
      <c r="CQ96" s="73"/>
      <c r="CR96" s="73"/>
      <c r="CS96" s="73"/>
    </row>
    <row r="97" spans="1:97" ht="10.199999999999999" x14ac:dyDescent="0.2">
      <c r="A97" s="30"/>
      <c r="B97" s="32">
        <v>16</v>
      </c>
      <c r="C97" s="49" t="s">
        <v>168</v>
      </c>
      <c r="D97" s="140" t="s">
        <v>451</v>
      </c>
      <c r="E97" s="32" t="s">
        <v>146</v>
      </c>
      <c r="F97" s="30"/>
      <c r="G97" s="35" t="s">
        <v>39</v>
      </c>
      <c r="H97" s="115" t="s">
        <v>239</v>
      </c>
      <c r="I97" s="47" t="s">
        <v>169</v>
      </c>
      <c r="J97" s="47" t="s">
        <v>170</v>
      </c>
      <c r="K97" s="47" t="s">
        <v>345</v>
      </c>
      <c r="L97" s="47">
        <v>300</v>
      </c>
      <c r="M97" s="32">
        <v>10</v>
      </c>
      <c r="N97" s="32">
        <v>92</v>
      </c>
      <c r="O97" s="32" t="s">
        <v>240</v>
      </c>
      <c r="P97" s="84" t="s">
        <v>50</v>
      </c>
      <c r="Q97" s="84" t="s">
        <v>199</v>
      </c>
      <c r="R97" s="53" t="s">
        <v>244</v>
      </c>
      <c r="S97" s="53" t="s">
        <v>215</v>
      </c>
      <c r="T97" s="84" t="s">
        <v>200</v>
      </c>
      <c r="U97" s="84" t="s">
        <v>223</v>
      </c>
      <c r="V97" s="84" t="s">
        <v>224</v>
      </c>
      <c r="W97" s="32" t="s">
        <v>209</v>
      </c>
      <c r="X97" s="32" t="s">
        <v>209</v>
      </c>
      <c r="Y97" s="84" t="s">
        <v>171</v>
      </c>
      <c r="Z97" s="32" t="s">
        <v>245</v>
      </c>
      <c r="AA97" s="84" t="s">
        <v>223</v>
      </c>
      <c r="AB97" s="84" t="s">
        <v>46</v>
      </c>
      <c r="AC97" s="83" t="s">
        <v>381</v>
      </c>
      <c r="AD97" s="84" t="s">
        <v>179</v>
      </c>
      <c r="AE97" s="83" t="s">
        <v>209</v>
      </c>
      <c r="AF97" s="84" t="s">
        <v>223</v>
      </c>
      <c r="AG97" s="84" t="s">
        <v>58</v>
      </c>
      <c r="AH97" s="84" t="s">
        <v>128</v>
      </c>
      <c r="AI97" s="84" t="s">
        <v>230</v>
      </c>
      <c r="AJ97" s="84" t="s">
        <v>53</v>
      </c>
      <c r="AK97" s="84" t="s">
        <v>54</v>
      </c>
      <c r="AL97" s="36"/>
      <c r="AM97" s="55">
        <v>169.38347404233801</v>
      </c>
      <c r="AN97" s="55">
        <v>249.48200310601101</v>
      </c>
      <c r="AO97" s="176">
        <v>199.31076328728699</v>
      </c>
      <c r="AP97" s="188">
        <v>246.02244398328901</v>
      </c>
      <c r="AQ97" s="55">
        <v>169.117846745316</v>
      </c>
      <c r="AR97" s="55">
        <v>178.91800435384101</v>
      </c>
      <c r="AS97" s="176">
        <v>94.875027318154594</v>
      </c>
      <c r="AT97" s="188">
        <v>140.81301795111699</v>
      </c>
      <c r="AU97" s="174">
        <v>103.062176201933</v>
      </c>
      <c r="AV97" s="187">
        <v>211.50851101345401</v>
      </c>
      <c r="AW97" s="8">
        <v>95.023078672347495</v>
      </c>
      <c r="AX97" s="8">
        <v>87.086141798231296</v>
      </c>
      <c r="AY97" s="174">
        <v>86.512806553994395</v>
      </c>
      <c r="AZ97" s="187">
        <v>77.434124840630403</v>
      </c>
      <c r="BA97" s="2"/>
      <c r="BB97" s="2"/>
      <c r="BC97" s="2"/>
      <c r="BD97" s="2"/>
      <c r="BE97" s="8"/>
      <c r="BF97" s="8"/>
      <c r="BG97" s="8"/>
      <c r="BH97" s="8"/>
      <c r="BI97" s="8"/>
      <c r="BJ97" s="8"/>
      <c r="BK97" s="8"/>
      <c r="BL97" s="8"/>
      <c r="BM97" s="125">
        <v>90.173676521547307</v>
      </c>
      <c r="BN97" s="125">
        <v>898.39953613281205</v>
      </c>
      <c r="BO97" s="8">
        <v>134</v>
      </c>
      <c r="BP97" s="36"/>
      <c r="BQ97" s="32"/>
      <c r="BR97" s="49"/>
      <c r="BS97" s="68"/>
    </row>
    <row r="98" spans="1:97" ht="10.199999999999999" x14ac:dyDescent="0.2">
      <c r="A98" s="30"/>
      <c r="B98" s="32"/>
      <c r="C98" s="49"/>
      <c r="D98" s="140"/>
      <c r="E98" s="32"/>
      <c r="F98" s="30"/>
      <c r="G98" s="35"/>
      <c r="H98" s="115"/>
      <c r="I98" s="47"/>
      <c r="J98" s="47"/>
      <c r="K98" s="47"/>
      <c r="L98" s="47"/>
      <c r="M98" s="32"/>
      <c r="N98" s="32"/>
      <c r="O98" s="32"/>
      <c r="P98" s="84"/>
      <c r="Q98" s="84"/>
      <c r="R98" s="53"/>
      <c r="S98" s="53"/>
      <c r="T98" s="84"/>
      <c r="U98" s="84"/>
      <c r="V98" s="84"/>
      <c r="W98" s="32"/>
      <c r="X98" s="32"/>
      <c r="Y98" s="84"/>
      <c r="Z98" s="32"/>
      <c r="AA98" s="84"/>
      <c r="AB98" s="84"/>
      <c r="AC98" s="83"/>
      <c r="AD98" s="84"/>
      <c r="AE98" s="83"/>
      <c r="AF98" s="84"/>
      <c r="AG98" s="84"/>
      <c r="AH98" s="84"/>
      <c r="AI98" s="84"/>
      <c r="AJ98" s="84"/>
      <c r="AK98" s="84"/>
      <c r="AL98" s="36"/>
      <c r="AM98" s="55"/>
      <c r="AN98" s="55"/>
      <c r="AO98" s="176"/>
      <c r="AP98" s="188"/>
      <c r="AQ98" s="55"/>
      <c r="AR98" s="55"/>
      <c r="AS98" s="176"/>
      <c r="AT98" s="188"/>
      <c r="AU98" s="174"/>
      <c r="AV98" s="187"/>
      <c r="AW98" s="8"/>
      <c r="AX98" s="8"/>
      <c r="AY98" s="174"/>
      <c r="AZ98" s="187"/>
      <c r="BA98" s="2"/>
      <c r="BB98" s="2"/>
      <c r="BC98" s="2"/>
      <c r="BD98" s="2"/>
      <c r="BE98" s="8"/>
      <c r="BF98" s="8"/>
      <c r="BG98" s="8"/>
      <c r="BH98" s="8"/>
      <c r="BI98" s="8"/>
      <c r="BJ98" s="8"/>
      <c r="BK98" s="8"/>
      <c r="BL98" s="8"/>
      <c r="BM98" s="125"/>
      <c r="BN98" s="125"/>
      <c r="BO98" s="8"/>
      <c r="BP98" s="36"/>
      <c r="BQ98" s="32"/>
      <c r="BR98" s="49"/>
      <c r="BS98" s="68"/>
    </row>
    <row r="99" spans="1:97" ht="10.199999999999999" x14ac:dyDescent="0.2">
      <c r="A99" s="30"/>
      <c r="B99" s="32">
        <v>18</v>
      </c>
      <c r="C99" s="49" t="s">
        <v>168</v>
      </c>
      <c r="D99" s="153" t="s">
        <v>445</v>
      </c>
      <c r="E99" s="32" t="s">
        <v>146</v>
      </c>
      <c r="F99" s="30"/>
      <c r="G99" s="35" t="s">
        <v>39</v>
      </c>
      <c r="H99" s="115" t="s">
        <v>254</v>
      </c>
      <c r="I99" s="47" t="s">
        <v>169</v>
      </c>
      <c r="J99" s="47" t="s">
        <v>170</v>
      </c>
      <c r="K99" s="47" t="s">
        <v>345</v>
      </c>
      <c r="L99" s="47">
        <v>300</v>
      </c>
      <c r="M99" s="32">
        <v>30</v>
      </c>
      <c r="N99" s="32">
        <v>42</v>
      </c>
      <c r="O99" s="32" t="s">
        <v>240</v>
      </c>
      <c r="P99" s="84" t="s">
        <v>50</v>
      </c>
      <c r="Q99" s="84" t="s">
        <v>199</v>
      </c>
      <c r="R99" s="34" t="s">
        <v>216</v>
      </c>
      <c r="S99" s="32" t="s">
        <v>252</v>
      </c>
      <c r="T99" s="34" t="s">
        <v>200</v>
      </c>
      <c r="U99" s="84" t="s">
        <v>223</v>
      </c>
      <c r="V99" s="34" t="s">
        <v>224</v>
      </c>
      <c r="W99" s="32" t="s">
        <v>209</v>
      </c>
      <c r="X99" s="32" t="s">
        <v>183</v>
      </c>
      <c r="Y99" s="34" t="s">
        <v>171</v>
      </c>
      <c r="Z99" s="32" t="s">
        <v>195</v>
      </c>
      <c r="AA99" s="84" t="s">
        <v>223</v>
      </c>
      <c r="AB99" s="34" t="s">
        <v>46</v>
      </c>
      <c r="AC99" s="83" t="s">
        <v>381</v>
      </c>
      <c r="AD99" s="32" t="s">
        <v>253</v>
      </c>
      <c r="AE99" s="32" t="s">
        <v>255</v>
      </c>
      <c r="AF99" s="84" t="s">
        <v>223</v>
      </c>
      <c r="AG99" s="34" t="s">
        <v>58</v>
      </c>
      <c r="AH99" s="84" t="s">
        <v>128</v>
      </c>
      <c r="AI99" s="84" t="s">
        <v>230</v>
      </c>
      <c r="AJ99" s="34" t="s">
        <v>53</v>
      </c>
      <c r="AK99" s="34" t="s">
        <v>54</v>
      </c>
      <c r="AL99" s="36"/>
      <c r="AM99" s="54">
        <v>222.30226529029099</v>
      </c>
      <c r="AN99" s="54">
        <v>499.50866699218699</v>
      </c>
      <c r="AO99" s="177">
        <v>196.21232604980401</v>
      </c>
      <c r="AP99" s="189">
        <v>262.779062906901</v>
      </c>
      <c r="AQ99" s="54">
        <v>167.141550863942</v>
      </c>
      <c r="AR99" s="54">
        <v>259.593017578125</v>
      </c>
      <c r="AS99" s="177">
        <v>92.403793088851401</v>
      </c>
      <c r="AT99" s="189">
        <v>137.048746744791</v>
      </c>
      <c r="AU99" s="177">
        <v>38.495529297859399</v>
      </c>
      <c r="AV99" s="189">
        <v>77.268764495849595</v>
      </c>
      <c r="AW99" s="8">
        <v>22.012452525477201</v>
      </c>
      <c r="AX99" s="8">
        <v>47.711226145426402</v>
      </c>
      <c r="AY99" s="174">
        <v>23.117343164259299</v>
      </c>
      <c r="AZ99" s="187">
        <v>58.089775085449197</v>
      </c>
      <c r="BA99" s="2">
        <v>38.7698941384592</v>
      </c>
      <c r="BB99" s="2">
        <v>87.007965087890597</v>
      </c>
      <c r="BC99" s="2">
        <v>19.229660095707001</v>
      </c>
      <c r="BD99" s="2">
        <v>65.968217213948506</v>
      </c>
      <c r="BE99" s="8">
        <v>17.986843632113501</v>
      </c>
      <c r="BF99" s="8">
        <v>63.368193308512303</v>
      </c>
      <c r="BG99" s="8">
        <v>14.268927912558199</v>
      </c>
      <c r="BH99" s="8">
        <v>61.260924657185797</v>
      </c>
      <c r="BI99" s="8"/>
      <c r="BJ99" s="8"/>
      <c r="BK99" s="8"/>
      <c r="BL99" s="8"/>
      <c r="BM99" s="8"/>
      <c r="BN99" s="8"/>
      <c r="BO99" s="8">
        <v>300</v>
      </c>
      <c r="BP99" s="36"/>
      <c r="BQ99" s="32"/>
      <c r="BR99" s="49"/>
      <c r="BS99" s="68"/>
      <c r="BT99" s="32" t="s">
        <v>259</v>
      </c>
    </row>
    <row r="100" spans="1:97" ht="10.199999999999999" x14ac:dyDescent="0.2">
      <c r="A100" s="30"/>
      <c r="B100" s="32"/>
      <c r="C100" s="49"/>
      <c r="D100" s="153"/>
      <c r="E100" s="32"/>
      <c r="F100" s="30"/>
      <c r="G100" s="35"/>
      <c r="H100" s="115"/>
      <c r="I100" s="47"/>
      <c r="J100" s="47"/>
      <c r="K100" s="47"/>
      <c r="L100" s="47"/>
      <c r="M100" s="32"/>
      <c r="N100" s="32"/>
      <c r="O100" s="32"/>
      <c r="P100" s="84"/>
      <c r="Q100" s="84"/>
      <c r="R100" s="34"/>
      <c r="S100" s="32"/>
      <c r="T100" s="34"/>
      <c r="U100" s="84"/>
      <c r="V100" s="34"/>
      <c r="W100" s="32"/>
      <c r="X100" s="32"/>
      <c r="Y100" s="34"/>
      <c r="Z100" s="32"/>
      <c r="AA100" s="84"/>
      <c r="AB100" s="34"/>
      <c r="AC100" s="83"/>
      <c r="AD100" s="32"/>
      <c r="AE100" s="32"/>
      <c r="AF100" s="84"/>
      <c r="AG100" s="34"/>
      <c r="AH100" s="84"/>
      <c r="AI100" s="84"/>
      <c r="AJ100" s="34"/>
      <c r="AK100" s="34"/>
      <c r="AL100" s="36"/>
      <c r="AM100" s="54"/>
      <c r="AN100" s="54"/>
      <c r="AO100" s="177"/>
      <c r="AP100" s="189"/>
      <c r="AQ100" s="54"/>
      <c r="AR100" s="54"/>
      <c r="AS100" s="177"/>
      <c r="AT100" s="189"/>
      <c r="AU100" s="177"/>
      <c r="AV100" s="189"/>
      <c r="AW100" s="8"/>
      <c r="AX100" s="8"/>
      <c r="AY100" s="174"/>
      <c r="AZ100" s="187"/>
      <c r="BA100" s="2"/>
      <c r="BB100" s="2"/>
      <c r="BC100" s="2"/>
      <c r="BD100" s="2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36"/>
      <c r="BQ100" s="32"/>
      <c r="BR100" s="49"/>
      <c r="BS100" s="68"/>
      <c r="BT100" s="32"/>
    </row>
    <row r="101" spans="1:97" ht="10.199999999999999" x14ac:dyDescent="0.2">
      <c r="A101" s="30"/>
      <c r="B101" s="32">
        <v>19</v>
      </c>
      <c r="C101" s="49" t="s">
        <v>168</v>
      </c>
      <c r="D101" s="154" t="s">
        <v>446</v>
      </c>
      <c r="E101" s="32" t="s">
        <v>146</v>
      </c>
      <c r="F101" s="30"/>
      <c r="G101" s="35" t="s">
        <v>39</v>
      </c>
      <c r="H101" s="115" t="s">
        <v>254</v>
      </c>
      <c r="I101" s="47" t="s">
        <v>169</v>
      </c>
      <c r="J101" s="47" t="s">
        <v>170</v>
      </c>
      <c r="K101" s="47" t="s">
        <v>345</v>
      </c>
      <c r="L101" s="47">
        <v>300</v>
      </c>
      <c r="M101" s="32">
        <v>30</v>
      </c>
      <c r="N101" s="34">
        <v>62</v>
      </c>
      <c r="O101" s="32" t="s">
        <v>240</v>
      </c>
      <c r="P101" s="34" t="s">
        <v>50</v>
      </c>
      <c r="Q101" s="34" t="s">
        <v>199</v>
      </c>
      <c r="R101" s="34" t="s">
        <v>216</v>
      </c>
      <c r="S101" s="32" t="s">
        <v>252</v>
      </c>
      <c r="T101" s="34" t="s">
        <v>200</v>
      </c>
      <c r="U101" s="84" t="s">
        <v>223</v>
      </c>
      <c r="V101" s="34" t="s">
        <v>224</v>
      </c>
      <c r="W101" s="32" t="s">
        <v>255</v>
      </c>
      <c r="X101" s="32" t="s">
        <v>209</v>
      </c>
      <c r="Y101" s="34" t="s">
        <v>171</v>
      </c>
      <c r="Z101" s="34" t="s">
        <v>203</v>
      </c>
      <c r="AA101" s="84" t="s">
        <v>223</v>
      </c>
      <c r="AB101" s="34" t="s">
        <v>46</v>
      </c>
      <c r="AC101" s="83" t="s">
        <v>381</v>
      </c>
      <c r="AD101" s="34" t="s">
        <v>179</v>
      </c>
      <c r="AE101" s="32" t="s">
        <v>255</v>
      </c>
      <c r="AF101" s="84" t="s">
        <v>223</v>
      </c>
      <c r="AG101" s="34" t="s">
        <v>58</v>
      </c>
      <c r="AH101" s="84" t="s">
        <v>128</v>
      </c>
      <c r="AI101" s="84" t="s">
        <v>230</v>
      </c>
      <c r="AJ101" s="34" t="s">
        <v>53</v>
      </c>
      <c r="AK101" s="34" t="s">
        <v>54</v>
      </c>
      <c r="AL101" s="36"/>
      <c r="AM101" s="8">
        <v>135.79606579195999</v>
      </c>
      <c r="AN101" s="8">
        <v>666.51963297526004</v>
      </c>
      <c r="AO101" s="174">
        <v>123.723212457472</v>
      </c>
      <c r="AP101" s="187">
        <v>138.91548156738199</v>
      </c>
      <c r="AQ101" s="8">
        <v>110.830795041976</v>
      </c>
      <c r="AR101" s="8">
        <v>210.094706217447</v>
      </c>
      <c r="AS101" s="174">
        <v>83.529019263482795</v>
      </c>
      <c r="AT101" s="187">
        <v>268.48106892903598</v>
      </c>
      <c r="AU101" s="174">
        <v>52.718409876669597</v>
      </c>
      <c r="AV101" s="187">
        <v>193.99091593424399</v>
      </c>
      <c r="AW101" s="8">
        <v>37.767996880315899</v>
      </c>
      <c r="AX101" s="8">
        <v>165.903755187988</v>
      </c>
      <c r="AY101" s="174">
        <v>30.904746394003499</v>
      </c>
      <c r="AZ101" s="187">
        <v>147.115971883138</v>
      </c>
      <c r="BA101" s="2">
        <v>21.267605135517702</v>
      </c>
      <c r="BB101" s="2">
        <v>119.328234354654</v>
      </c>
      <c r="BC101" s="2">
        <v>14.2577221778131</v>
      </c>
      <c r="BD101" s="2">
        <v>122.16212972005199</v>
      </c>
      <c r="BE101" s="8">
        <v>11.866983244496</v>
      </c>
      <c r="BF101" s="8">
        <v>98.225902557373004</v>
      </c>
      <c r="BG101" s="8">
        <v>8.8064473367506402</v>
      </c>
      <c r="BH101" s="8">
        <v>143.66495513916001</v>
      </c>
      <c r="BI101" s="8"/>
      <c r="BJ101" s="8"/>
      <c r="BK101" s="8"/>
      <c r="BL101" s="8"/>
      <c r="BM101" s="8"/>
      <c r="BN101" s="8"/>
      <c r="BO101" s="8">
        <v>300</v>
      </c>
      <c r="BP101" s="36"/>
      <c r="BQ101" s="32"/>
      <c r="BR101" s="49"/>
      <c r="BS101" s="68"/>
      <c r="BT101" s="32" t="s">
        <v>260</v>
      </c>
      <c r="BU101" s="15" t="s">
        <v>261</v>
      </c>
      <c r="BV101" s="15" t="s">
        <v>262</v>
      </c>
      <c r="BW101" s="15" t="s">
        <v>263</v>
      </c>
    </row>
    <row r="102" spans="1:97" ht="10.199999999999999" x14ac:dyDescent="0.2">
      <c r="A102" s="100"/>
      <c r="B102" s="95">
        <v>9</v>
      </c>
      <c r="C102" s="96" t="s">
        <v>168</v>
      </c>
      <c r="D102" s="148"/>
      <c r="E102" s="95" t="s">
        <v>146</v>
      </c>
      <c r="F102" s="100"/>
      <c r="G102" s="101" t="s">
        <v>39</v>
      </c>
      <c r="H102" s="115" t="s">
        <v>239</v>
      </c>
      <c r="I102" s="47" t="s">
        <v>169</v>
      </c>
      <c r="J102" s="47" t="s">
        <v>170</v>
      </c>
      <c r="K102" s="47" t="s">
        <v>345</v>
      </c>
      <c r="L102" s="95">
        <v>150</v>
      </c>
      <c r="M102" s="95">
        <v>1</v>
      </c>
      <c r="N102" s="105">
        <v>62</v>
      </c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102"/>
      <c r="AM102" s="123"/>
      <c r="AN102" s="123"/>
      <c r="AO102" s="174"/>
      <c r="AP102" s="187"/>
      <c r="AQ102" s="123"/>
      <c r="AR102" s="123"/>
      <c r="AS102" s="174"/>
      <c r="AT102" s="187"/>
      <c r="AU102" s="174"/>
      <c r="AV102" s="187"/>
      <c r="AW102" s="123"/>
      <c r="AX102" s="123"/>
      <c r="AY102" s="174"/>
      <c r="AZ102" s="187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02"/>
      <c r="BQ102" s="95"/>
      <c r="BR102" s="96"/>
      <c r="BS102" s="103"/>
      <c r="BT102" s="95"/>
      <c r="BU102" s="104"/>
      <c r="BV102" s="104"/>
      <c r="BW102" s="104"/>
      <c r="BX102" s="104"/>
      <c r="BY102" s="104"/>
      <c r="BZ102" s="104"/>
      <c r="CA102" s="104"/>
      <c r="CB102" s="104"/>
      <c r="CC102" s="104"/>
      <c r="CD102" s="104"/>
      <c r="CE102" s="104"/>
      <c r="CF102" s="104"/>
      <c r="CG102" s="104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</row>
    <row r="103" spans="1:97" s="44" customFormat="1" ht="10.199999999999999" x14ac:dyDescent="0.2">
      <c r="A103" s="30"/>
      <c r="B103" s="30"/>
      <c r="C103" s="41"/>
      <c r="D103" s="41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42"/>
      <c r="AN103" s="42"/>
      <c r="AO103" s="171"/>
      <c r="AP103" s="183"/>
      <c r="AQ103" s="42"/>
      <c r="AR103" s="42"/>
      <c r="AS103" s="171"/>
      <c r="AT103" s="183"/>
      <c r="AU103" s="171"/>
      <c r="AV103" s="183"/>
      <c r="AW103" s="42"/>
      <c r="AX103" s="42"/>
      <c r="AY103" s="171"/>
      <c r="AZ103" s="183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30"/>
      <c r="BQ103" s="30"/>
      <c r="BR103" s="41"/>
      <c r="BS103" s="70"/>
      <c r="BT103" s="30"/>
    </row>
    <row r="104" spans="1:97" ht="10.199999999999999" x14ac:dyDescent="0.2">
      <c r="A104" s="30"/>
      <c r="B104" s="32">
        <v>0</v>
      </c>
      <c r="C104" s="49" t="s">
        <v>168</v>
      </c>
      <c r="D104" s="49" t="s">
        <v>37</v>
      </c>
      <c r="E104" s="32" t="s">
        <v>409</v>
      </c>
      <c r="F104" s="30"/>
      <c r="G104" s="32" t="s">
        <v>383</v>
      </c>
      <c r="H104" s="136" t="s">
        <v>239</v>
      </c>
      <c r="I104" s="136" t="s">
        <v>117</v>
      </c>
      <c r="J104" s="137">
        <v>0.2</v>
      </c>
      <c r="K104" s="136" t="s">
        <v>348</v>
      </c>
      <c r="L104" s="136">
        <v>500</v>
      </c>
      <c r="M104" s="136">
        <v>30</v>
      </c>
      <c r="N104" s="136">
        <v>62</v>
      </c>
      <c r="O104" s="136" t="s">
        <v>318</v>
      </c>
      <c r="P104" s="136" t="s">
        <v>46</v>
      </c>
      <c r="Q104" s="136" t="s">
        <v>199</v>
      </c>
      <c r="R104" s="136" t="s">
        <v>216</v>
      </c>
      <c r="S104" s="136" t="s">
        <v>320</v>
      </c>
      <c r="T104" s="136" t="s">
        <v>200</v>
      </c>
      <c r="U104" s="136" t="s">
        <v>319</v>
      </c>
      <c r="V104" s="136" t="s">
        <v>224</v>
      </c>
      <c r="W104" s="136" t="s">
        <v>184</v>
      </c>
      <c r="X104" s="136" t="s">
        <v>186</v>
      </c>
      <c r="Y104" s="136" t="s">
        <v>171</v>
      </c>
      <c r="Z104" s="136" t="s">
        <v>203</v>
      </c>
      <c r="AA104" s="136" t="s">
        <v>319</v>
      </c>
      <c r="AB104" s="136" t="s">
        <v>46</v>
      </c>
      <c r="AC104" s="136" t="s">
        <v>381</v>
      </c>
      <c r="AD104" s="136" t="s">
        <v>214</v>
      </c>
      <c r="AE104" s="136" t="s">
        <v>321</v>
      </c>
      <c r="AF104" s="136" t="s">
        <v>322</v>
      </c>
      <c r="AG104" s="136" t="s">
        <v>58</v>
      </c>
      <c r="AH104" s="136" t="s">
        <v>290</v>
      </c>
      <c r="AI104" s="136" t="s">
        <v>291</v>
      </c>
      <c r="AJ104" s="136" t="s">
        <v>53</v>
      </c>
      <c r="AK104" s="136" t="s">
        <v>54</v>
      </c>
      <c r="AL104" s="36"/>
      <c r="AM104" s="2"/>
      <c r="AN104" s="2"/>
      <c r="AO104" s="174"/>
      <c r="AP104" s="187"/>
      <c r="AQ104" s="2"/>
      <c r="AR104" s="2"/>
      <c r="AS104" s="174"/>
      <c r="AT104" s="187"/>
      <c r="AU104" s="174"/>
      <c r="AV104" s="187"/>
      <c r="AW104" s="2"/>
      <c r="AX104" s="2"/>
      <c r="AY104" s="174"/>
      <c r="AZ104" s="187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8"/>
      <c r="BP104" s="36"/>
      <c r="BQ104" s="32"/>
      <c r="BR104" s="49"/>
      <c r="BS104" s="68"/>
      <c r="BT104" s="32"/>
    </row>
    <row r="105" spans="1:97" ht="10.199999999999999" x14ac:dyDescent="0.2">
      <c r="A105" s="30"/>
      <c r="B105" s="32">
        <v>1</v>
      </c>
      <c r="C105" s="49" t="s">
        <v>168</v>
      </c>
      <c r="D105" s="49" t="s">
        <v>37</v>
      </c>
      <c r="E105" s="32" t="s">
        <v>409</v>
      </c>
      <c r="F105" s="30"/>
      <c r="G105" s="32" t="s">
        <v>383</v>
      </c>
      <c r="H105" s="47" t="s">
        <v>239</v>
      </c>
      <c r="I105" s="47" t="s">
        <v>323</v>
      </c>
      <c r="J105" s="137">
        <v>0.2</v>
      </c>
      <c r="K105" s="47" t="s">
        <v>348</v>
      </c>
      <c r="L105" s="47">
        <v>500</v>
      </c>
      <c r="M105" s="47">
        <v>30</v>
      </c>
      <c r="N105" s="47">
        <v>62</v>
      </c>
      <c r="O105" s="47" t="s">
        <v>318</v>
      </c>
      <c r="P105" s="47" t="s">
        <v>46</v>
      </c>
      <c r="Q105" s="47" t="s">
        <v>199</v>
      </c>
      <c r="R105" s="47" t="s">
        <v>216</v>
      </c>
      <c r="S105" s="47" t="s">
        <v>320</v>
      </c>
      <c r="T105" s="47" t="s">
        <v>200</v>
      </c>
      <c r="U105" s="47" t="s">
        <v>319</v>
      </c>
      <c r="V105" s="47" t="s">
        <v>224</v>
      </c>
      <c r="W105" s="47" t="s">
        <v>184</v>
      </c>
      <c r="X105" s="47" t="s">
        <v>186</v>
      </c>
      <c r="Y105" s="47" t="s">
        <v>171</v>
      </c>
      <c r="Z105" s="47" t="s">
        <v>203</v>
      </c>
      <c r="AA105" s="47" t="s">
        <v>319</v>
      </c>
      <c r="AB105" s="47" t="s">
        <v>46</v>
      </c>
      <c r="AC105" s="47" t="s">
        <v>381</v>
      </c>
      <c r="AD105" s="47" t="s">
        <v>214</v>
      </c>
      <c r="AE105" s="47" t="s">
        <v>321</v>
      </c>
      <c r="AF105" s="47" t="s">
        <v>322</v>
      </c>
      <c r="AG105" s="47" t="s">
        <v>58</v>
      </c>
      <c r="AH105" s="47" t="s">
        <v>290</v>
      </c>
      <c r="AI105" s="47" t="s">
        <v>291</v>
      </c>
      <c r="AJ105" s="47" t="s">
        <v>53</v>
      </c>
      <c r="AK105" s="47" t="s">
        <v>54</v>
      </c>
      <c r="AL105" s="36"/>
      <c r="AM105" s="2"/>
      <c r="AN105" s="2"/>
      <c r="AO105" s="174"/>
      <c r="AP105" s="187"/>
      <c r="AQ105" s="2"/>
      <c r="AR105" s="2"/>
      <c r="AS105" s="174"/>
      <c r="AT105" s="187"/>
      <c r="AU105" s="174"/>
      <c r="AV105" s="187"/>
      <c r="AW105" s="2"/>
      <c r="AX105" s="2"/>
      <c r="AY105" s="174"/>
      <c r="AZ105" s="187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8"/>
      <c r="BP105" s="36"/>
      <c r="BQ105" s="32"/>
      <c r="BR105" s="49"/>
      <c r="BS105" s="68"/>
      <c r="BT105" s="32"/>
    </row>
    <row r="106" spans="1:97" ht="10.199999999999999" x14ac:dyDescent="0.2">
      <c r="A106" s="30"/>
      <c r="B106" s="32">
        <v>2</v>
      </c>
      <c r="C106" s="49" t="s">
        <v>168</v>
      </c>
      <c r="D106" s="49" t="s">
        <v>37</v>
      </c>
      <c r="E106" s="32" t="s">
        <v>409</v>
      </c>
      <c r="F106" s="30"/>
      <c r="G106" s="32" t="s">
        <v>383</v>
      </c>
      <c r="H106" s="47" t="s">
        <v>256</v>
      </c>
      <c r="I106" s="47" t="s">
        <v>323</v>
      </c>
      <c r="J106" s="137">
        <v>0.2</v>
      </c>
      <c r="K106" s="47" t="s">
        <v>348</v>
      </c>
      <c r="L106" s="47">
        <v>500</v>
      </c>
      <c r="M106" s="47">
        <v>30</v>
      </c>
      <c r="N106" s="47">
        <v>62</v>
      </c>
      <c r="O106" s="47" t="s">
        <v>318</v>
      </c>
      <c r="P106" s="47" t="s">
        <v>46</v>
      </c>
      <c r="Q106" s="47" t="s">
        <v>227</v>
      </c>
      <c r="R106" s="47" t="s">
        <v>227</v>
      </c>
      <c r="S106" s="47" t="s">
        <v>227</v>
      </c>
      <c r="T106" s="47" t="s">
        <v>234</v>
      </c>
      <c r="U106" s="47" t="s">
        <v>229</v>
      </c>
      <c r="V106" s="47" t="s">
        <v>224</v>
      </c>
      <c r="W106" s="47" t="s">
        <v>184</v>
      </c>
      <c r="X106" s="47" t="s">
        <v>186</v>
      </c>
      <c r="Y106" s="47" t="s">
        <v>171</v>
      </c>
      <c r="Z106" s="47" t="s">
        <v>203</v>
      </c>
      <c r="AA106" s="47" t="s">
        <v>229</v>
      </c>
      <c r="AB106" s="47" t="s">
        <v>46</v>
      </c>
      <c r="AC106" s="47" t="s">
        <v>381</v>
      </c>
      <c r="AD106" s="47" t="s">
        <v>214</v>
      </c>
      <c r="AE106" s="47" t="s">
        <v>258</v>
      </c>
      <c r="AF106" s="47" t="s">
        <v>229</v>
      </c>
      <c r="AG106" s="47" t="s">
        <v>58</v>
      </c>
      <c r="AH106" s="47" t="s">
        <v>290</v>
      </c>
      <c r="AI106" s="47" t="s">
        <v>291</v>
      </c>
      <c r="AJ106" s="47" t="s">
        <v>53</v>
      </c>
      <c r="AK106" s="47" t="s">
        <v>54</v>
      </c>
      <c r="AL106" s="36"/>
      <c r="AM106" s="2"/>
      <c r="AN106" s="2"/>
      <c r="AO106" s="174"/>
      <c r="AP106" s="187"/>
      <c r="AQ106" s="2"/>
      <c r="AR106" s="2"/>
      <c r="AS106" s="174"/>
      <c r="AT106" s="187"/>
      <c r="AU106" s="174"/>
      <c r="AV106" s="187"/>
      <c r="AW106" s="2"/>
      <c r="AX106" s="2"/>
      <c r="AY106" s="174"/>
      <c r="AZ106" s="187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8"/>
      <c r="BP106" s="36"/>
      <c r="BQ106" s="32"/>
      <c r="BR106" s="49"/>
      <c r="BS106" s="68"/>
      <c r="BT106" s="32"/>
    </row>
    <row r="107" spans="1:97" ht="10.199999999999999" x14ac:dyDescent="0.2">
      <c r="A107" s="30"/>
      <c r="B107" s="32">
        <v>3</v>
      </c>
      <c r="C107" s="49" t="s">
        <v>168</v>
      </c>
      <c r="D107" s="49" t="s">
        <v>37</v>
      </c>
      <c r="E107" s="32" t="s">
        <v>409</v>
      </c>
      <c r="F107" s="30"/>
      <c r="G107" s="32" t="s">
        <v>383</v>
      </c>
      <c r="H107" s="47" t="s">
        <v>256</v>
      </c>
      <c r="I107" s="47" t="s">
        <v>323</v>
      </c>
      <c r="J107" s="137">
        <v>0.2</v>
      </c>
      <c r="K107" s="47" t="s">
        <v>348</v>
      </c>
      <c r="L107" s="47">
        <v>500</v>
      </c>
      <c r="M107" s="47">
        <v>60</v>
      </c>
      <c r="N107" s="47">
        <v>62</v>
      </c>
      <c r="O107" s="47" t="s">
        <v>318</v>
      </c>
      <c r="P107" s="47" t="s">
        <v>46</v>
      </c>
      <c r="Q107" s="47" t="s">
        <v>199</v>
      </c>
      <c r="R107" s="47" t="s">
        <v>293</v>
      </c>
      <c r="S107" s="47" t="s">
        <v>294</v>
      </c>
      <c r="T107" s="47" t="s">
        <v>200</v>
      </c>
      <c r="U107" s="47" t="s">
        <v>229</v>
      </c>
      <c r="V107" s="47" t="s">
        <v>224</v>
      </c>
      <c r="W107" s="47" t="s">
        <v>197</v>
      </c>
      <c r="X107" s="47" t="s">
        <v>202</v>
      </c>
      <c r="Y107" s="47" t="s">
        <v>199</v>
      </c>
      <c r="Z107" s="47" t="s">
        <v>244</v>
      </c>
      <c r="AA107" s="47" t="s">
        <v>229</v>
      </c>
      <c r="AB107" s="47" t="s">
        <v>46</v>
      </c>
      <c r="AC107" s="47" t="s">
        <v>381</v>
      </c>
      <c r="AD107" s="47" t="s">
        <v>214</v>
      </c>
      <c r="AE107" s="47" t="s">
        <v>258</v>
      </c>
      <c r="AF107" s="47" t="s">
        <v>236</v>
      </c>
      <c r="AG107" s="47" t="s">
        <v>58</v>
      </c>
      <c r="AH107" s="47" t="s">
        <v>290</v>
      </c>
      <c r="AI107" s="47" t="s">
        <v>291</v>
      </c>
      <c r="AJ107" s="47" t="s">
        <v>53</v>
      </c>
      <c r="AK107" s="47" t="s">
        <v>54</v>
      </c>
      <c r="AL107" s="36"/>
      <c r="AM107" s="2"/>
      <c r="AN107" s="2"/>
      <c r="AO107" s="174"/>
      <c r="AP107" s="187"/>
      <c r="AQ107" s="2"/>
      <c r="AR107" s="2"/>
      <c r="AS107" s="174"/>
      <c r="AT107" s="187"/>
      <c r="AU107" s="174"/>
      <c r="AV107" s="187"/>
      <c r="AW107" s="2"/>
      <c r="AX107" s="2"/>
      <c r="AY107" s="174"/>
      <c r="AZ107" s="187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8"/>
      <c r="BP107" s="36"/>
      <c r="BQ107" s="32"/>
      <c r="BR107" s="49"/>
      <c r="BS107" s="68"/>
      <c r="BT107" s="32"/>
    </row>
    <row r="108" spans="1:97" ht="10.199999999999999" x14ac:dyDescent="0.2">
      <c r="A108" s="30"/>
      <c r="B108" s="32">
        <v>4</v>
      </c>
      <c r="C108" s="49" t="s">
        <v>168</v>
      </c>
      <c r="D108" s="49" t="s">
        <v>37</v>
      </c>
      <c r="E108" s="32" t="s">
        <v>409</v>
      </c>
      <c r="F108" s="30"/>
      <c r="G108" s="32" t="s">
        <v>383</v>
      </c>
      <c r="H108" s="47" t="s">
        <v>256</v>
      </c>
      <c r="I108" s="47" t="s">
        <v>117</v>
      </c>
      <c r="J108" s="137">
        <v>0.2</v>
      </c>
      <c r="K108" s="47" t="s">
        <v>348</v>
      </c>
      <c r="L108" s="47">
        <v>500</v>
      </c>
      <c r="M108" s="47">
        <v>60</v>
      </c>
      <c r="N108" s="47">
        <v>62</v>
      </c>
      <c r="O108" s="47" t="s">
        <v>318</v>
      </c>
      <c r="P108" s="47" t="s">
        <v>46</v>
      </c>
      <c r="Q108" s="47" t="s">
        <v>199</v>
      </c>
      <c r="R108" s="47" t="s">
        <v>293</v>
      </c>
      <c r="S108" s="47" t="s">
        <v>294</v>
      </c>
      <c r="T108" s="47" t="s">
        <v>200</v>
      </c>
      <c r="U108" s="47" t="s">
        <v>229</v>
      </c>
      <c r="V108" s="47" t="s">
        <v>224</v>
      </c>
      <c r="W108" s="47" t="s">
        <v>197</v>
      </c>
      <c r="X108" s="47" t="s">
        <v>202</v>
      </c>
      <c r="Y108" s="47" t="s">
        <v>199</v>
      </c>
      <c r="Z108" s="47" t="s">
        <v>244</v>
      </c>
      <c r="AA108" s="47" t="s">
        <v>229</v>
      </c>
      <c r="AB108" s="47" t="s">
        <v>46</v>
      </c>
      <c r="AC108" s="47" t="s">
        <v>381</v>
      </c>
      <c r="AD108" s="47" t="s">
        <v>214</v>
      </c>
      <c r="AE108" s="47" t="s">
        <v>258</v>
      </c>
      <c r="AF108" s="47" t="s">
        <v>236</v>
      </c>
      <c r="AG108" s="47" t="s">
        <v>58</v>
      </c>
      <c r="AH108" s="47" t="s">
        <v>290</v>
      </c>
      <c r="AI108" s="47" t="s">
        <v>291</v>
      </c>
      <c r="AJ108" s="47" t="s">
        <v>53</v>
      </c>
      <c r="AK108" s="47" t="s">
        <v>54</v>
      </c>
      <c r="AL108" s="36"/>
      <c r="AM108" s="2"/>
      <c r="AN108" s="2"/>
      <c r="AO108" s="174"/>
      <c r="AP108" s="187"/>
      <c r="AQ108" s="2"/>
      <c r="AR108" s="2"/>
      <c r="AS108" s="174"/>
      <c r="AT108" s="187"/>
      <c r="AU108" s="174"/>
      <c r="AV108" s="187"/>
      <c r="AW108" s="2"/>
      <c r="AX108" s="2"/>
      <c r="AY108" s="174"/>
      <c r="AZ108" s="187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8"/>
      <c r="BP108" s="36"/>
      <c r="BQ108" s="32"/>
      <c r="BR108" s="49"/>
      <c r="BS108" s="68"/>
      <c r="BT108" s="32"/>
    </row>
    <row r="109" spans="1:97" ht="10.199999999999999" x14ac:dyDescent="0.2">
      <c r="A109" s="30"/>
      <c r="B109" s="32"/>
      <c r="C109" s="49"/>
      <c r="D109" s="49"/>
      <c r="E109" s="32"/>
      <c r="F109" s="30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6"/>
      <c r="AM109" s="2"/>
      <c r="AN109" s="2"/>
      <c r="AO109" s="174"/>
      <c r="AP109" s="187"/>
      <c r="AQ109" s="2"/>
      <c r="AR109" s="2"/>
      <c r="AS109" s="174"/>
      <c r="AT109" s="187"/>
      <c r="AU109" s="174"/>
      <c r="AV109" s="187"/>
      <c r="AW109" s="2"/>
      <c r="AX109" s="2"/>
      <c r="AY109" s="174"/>
      <c r="AZ109" s="187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8"/>
      <c r="BP109" s="36"/>
      <c r="BQ109" s="32"/>
      <c r="BR109" s="49"/>
      <c r="BS109" s="68"/>
      <c r="BT109" s="32"/>
    </row>
    <row r="110" spans="1:97" ht="10.199999999999999" x14ac:dyDescent="0.2">
      <c r="A110" s="30"/>
      <c r="B110" s="32"/>
      <c r="C110" s="49"/>
      <c r="D110" s="49"/>
      <c r="E110" s="32"/>
      <c r="F110" s="30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6"/>
      <c r="AM110" s="2"/>
      <c r="AN110" s="2"/>
      <c r="AO110" s="174"/>
      <c r="AP110" s="187"/>
      <c r="AQ110" s="2"/>
      <c r="AR110" s="2"/>
      <c r="AS110" s="174"/>
      <c r="AT110" s="187"/>
      <c r="AU110" s="174"/>
      <c r="AV110" s="187"/>
      <c r="AW110" s="2"/>
      <c r="AX110" s="2"/>
      <c r="AY110" s="174"/>
      <c r="AZ110" s="187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8"/>
      <c r="BP110" s="36"/>
      <c r="BQ110" s="32"/>
      <c r="BR110" s="49"/>
      <c r="BS110" s="68"/>
      <c r="BT110" s="32"/>
    </row>
    <row r="111" spans="1:97" ht="10.199999999999999" x14ac:dyDescent="0.2">
      <c r="A111" s="30"/>
      <c r="B111" s="32"/>
      <c r="C111" s="49"/>
      <c r="D111" s="49"/>
      <c r="E111" s="32"/>
      <c r="F111" s="30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6"/>
      <c r="AM111" s="2"/>
      <c r="AN111" s="2"/>
      <c r="AO111" s="174"/>
      <c r="AP111" s="187"/>
      <c r="AQ111" s="2"/>
      <c r="AR111" s="2"/>
      <c r="AS111" s="174"/>
      <c r="AT111" s="187"/>
      <c r="AU111" s="174"/>
      <c r="AV111" s="187"/>
      <c r="AW111" s="2"/>
      <c r="AX111" s="2"/>
      <c r="AY111" s="174"/>
      <c r="AZ111" s="187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8"/>
      <c r="BP111" s="36"/>
      <c r="BQ111" s="32"/>
      <c r="BR111" s="49"/>
      <c r="BS111" s="68"/>
      <c r="BT111" s="32"/>
    </row>
    <row r="112" spans="1:97" ht="10.199999999999999" x14ac:dyDescent="0.2">
      <c r="A112" s="30"/>
      <c r="B112" s="32"/>
      <c r="C112" s="49"/>
      <c r="D112" s="49"/>
      <c r="E112" s="32"/>
      <c r="F112" s="30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6"/>
      <c r="AM112" s="2"/>
      <c r="AN112" s="2"/>
      <c r="AO112" s="174"/>
      <c r="AP112" s="187"/>
      <c r="AQ112" s="2"/>
      <c r="AR112" s="2"/>
      <c r="AS112" s="174"/>
      <c r="AT112" s="187"/>
      <c r="AU112" s="174"/>
      <c r="AV112" s="187"/>
      <c r="AW112" s="2"/>
      <c r="AX112" s="2"/>
      <c r="AY112" s="174"/>
      <c r="AZ112" s="187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8"/>
      <c r="BP112" s="36"/>
      <c r="BQ112" s="32"/>
      <c r="BR112" s="49"/>
      <c r="BS112" s="68"/>
      <c r="BT112" s="32"/>
    </row>
    <row r="113" spans="1:72" ht="10.199999999999999" x14ac:dyDescent="0.2">
      <c r="A113" s="30"/>
      <c r="B113" s="32"/>
      <c r="C113" s="49"/>
      <c r="D113" s="49"/>
      <c r="E113" s="32"/>
      <c r="F113" s="30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6"/>
      <c r="AM113" s="2"/>
      <c r="AN113" s="2"/>
      <c r="AO113" s="174"/>
      <c r="AP113" s="187"/>
      <c r="AQ113" s="2"/>
      <c r="AR113" s="2"/>
      <c r="AS113" s="174"/>
      <c r="AT113" s="187"/>
      <c r="AU113" s="174"/>
      <c r="AV113" s="187"/>
      <c r="AW113" s="2"/>
      <c r="AX113" s="2"/>
      <c r="AY113" s="174"/>
      <c r="AZ113" s="187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8"/>
      <c r="BP113" s="36"/>
      <c r="BQ113" s="32"/>
      <c r="BR113" s="49"/>
      <c r="BS113" s="68"/>
      <c r="BT113" s="32"/>
    </row>
    <row r="114" spans="1:72" ht="10.199999999999999" x14ac:dyDescent="0.2">
      <c r="A114" s="30"/>
      <c r="B114" s="32"/>
      <c r="C114" s="49"/>
      <c r="D114" s="49"/>
      <c r="E114" s="32"/>
      <c r="F114" s="30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6"/>
      <c r="AM114" s="2"/>
      <c r="AN114" s="2"/>
      <c r="AO114" s="174"/>
      <c r="AP114" s="187"/>
      <c r="AQ114" s="2"/>
      <c r="AR114" s="2"/>
      <c r="AS114" s="174"/>
      <c r="AT114" s="187"/>
      <c r="AU114" s="174"/>
      <c r="AV114" s="187"/>
      <c r="AW114" s="2"/>
      <c r="AX114" s="2"/>
      <c r="AY114" s="174"/>
      <c r="AZ114" s="187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8"/>
      <c r="BP114" s="36"/>
      <c r="BQ114" s="32"/>
      <c r="BR114" s="49"/>
      <c r="BS114" s="68"/>
      <c r="BT114" s="32"/>
    </row>
    <row r="115" spans="1:72" ht="10.199999999999999" x14ac:dyDescent="0.2">
      <c r="A115" s="30"/>
      <c r="B115" s="32"/>
      <c r="C115" s="49"/>
      <c r="D115" s="49"/>
      <c r="E115" s="32"/>
      <c r="F115" s="30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6"/>
      <c r="AM115" s="2"/>
      <c r="AN115" s="2"/>
      <c r="AO115" s="174"/>
      <c r="AP115" s="187"/>
      <c r="AQ115" s="2"/>
      <c r="AR115" s="2"/>
      <c r="AS115" s="174"/>
      <c r="AT115" s="187"/>
      <c r="AU115" s="174"/>
      <c r="AV115" s="187"/>
      <c r="AW115" s="2"/>
      <c r="AX115" s="2"/>
      <c r="AY115" s="174"/>
      <c r="AZ115" s="187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8"/>
      <c r="BP115" s="36"/>
      <c r="BQ115" s="32"/>
      <c r="BR115" s="49"/>
      <c r="BS115" s="68"/>
      <c r="BT115" s="32"/>
    </row>
    <row r="116" spans="1:72" ht="10.199999999999999" x14ac:dyDescent="0.2">
      <c r="A116" s="30"/>
      <c r="B116" s="32"/>
      <c r="C116" s="49"/>
      <c r="D116" s="49"/>
      <c r="E116" s="32"/>
      <c r="F116" s="30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6"/>
      <c r="AM116" s="2"/>
      <c r="AN116" s="2"/>
      <c r="AO116" s="174"/>
      <c r="AP116" s="187"/>
      <c r="AQ116" s="2"/>
      <c r="AR116" s="2"/>
      <c r="AS116" s="174"/>
      <c r="AT116" s="187"/>
      <c r="AU116" s="174"/>
      <c r="AV116" s="187"/>
      <c r="AW116" s="2"/>
      <c r="AX116" s="2"/>
      <c r="AY116" s="174"/>
      <c r="AZ116" s="187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8"/>
      <c r="BP116" s="36"/>
      <c r="BQ116" s="32"/>
      <c r="BR116" s="49"/>
      <c r="BS116" s="68"/>
      <c r="BT116" s="32"/>
    </row>
    <row r="117" spans="1:72" ht="10.199999999999999" x14ac:dyDescent="0.2">
      <c r="A117" s="30"/>
      <c r="B117" s="32"/>
      <c r="C117" s="49"/>
      <c r="D117" s="49"/>
      <c r="E117" s="32"/>
      <c r="F117" s="30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6"/>
      <c r="AM117" s="2"/>
      <c r="AN117" s="2"/>
      <c r="AO117" s="174"/>
      <c r="AP117" s="187"/>
      <c r="AQ117" s="2"/>
      <c r="AR117" s="2"/>
      <c r="AS117" s="174"/>
      <c r="AT117" s="187"/>
      <c r="AU117" s="174"/>
      <c r="AV117" s="187"/>
      <c r="AW117" s="2"/>
      <c r="AX117" s="2"/>
      <c r="AY117" s="174"/>
      <c r="AZ117" s="187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8"/>
      <c r="BP117" s="36"/>
      <c r="BQ117" s="32"/>
      <c r="BR117" s="49"/>
      <c r="BS117" s="68"/>
      <c r="BT117" s="32"/>
    </row>
    <row r="118" spans="1:72" ht="10.199999999999999" x14ac:dyDescent="0.2">
      <c r="A118" s="30"/>
      <c r="B118" s="32"/>
      <c r="C118" s="49"/>
      <c r="D118" s="49"/>
      <c r="E118" s="32"/>
      <c r="F118" s="30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6"/>
      <c r="AM118" s="2"/>
      <c r="AN118" s="2"/>
      <c r="AO118" s="174"/>
      <c r="AP118" s="187"/>
      <c r="AQ118" s="2"/>
      <c r="AR118" s="2"/>
      <c r="AS118" s="174"/>
      <c r="AT118" s="187"/>
      <c r="AU118" s="174"/>
      <c r="AV118" s="187"/>
      <c r="AW118" s="2"/>
      <c r="AX118" s="2"/>
      <c r="AY118" s="174"/>
      <c r="AZ118" s="187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8"/>
      <c r="BP118" s="36"/>
      <c r="BQ118" s="32"/>
      <c r="BR118" s="49"/>
      <c r="BS118" s="68"/>
      <c r="BT118" s="32"/>
    </row>
    <row r="119" spans="1:72" ht="10.199999999999999" x14ac:dyDescent="0.2">
      <c r="A119" s="30"/>
      <c r="B119" s="32"/>
      <c r="C119" s="49"/>
      <c r="D119" s="49"/>
      <c r="E119" s="32"/>
      <c r="F119" s="30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6"/>
      <c r="AM119" s="2"/>
      <c r="AN119" s="2"/>
      <c r="AO119" s="174"/>
      <c r="AP119" s="187"/>
      <c r="AQ119" s="2"/>
      <c r="AR119" s="2"/>
      <c r="AS119" s="174"/>
      <c r="AT119" s="187"/>
      <c r="AU119" s="174"/>
      <c r="AV119" s="187"/>
      <c r="AW119" s="2"/>
      <c r="AX119" s="2"/>
      <c r="AY119" s="174"/>
      <c r="AZ119" s="187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8"/>
      <c r="BP119" s="36"/>
      <c r="BQ119" s="32"/>
      <c r="BR119" s="49"/>
      <c r="BS119" s="68"/>
      <c r="BT119" s="32"/>
    </row>
    <row r="120" spans="1:72" ht="10.199999999999999" x14ac:dyDescent="0.2">
      <c r="A120" s="30"/>
      <c r="B120" s="32"/>
      <c r="C120" s="49"/>
      <c r="D120" s="49"/>
      <c r="E120" s="32"/>
      <c r="F120" s="30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6"/>
      <c r="AM120" s="2"/>
      <c r="AN120" s="2"/>
      <c r="AO120" s="174"/>
      <c r="AP120" s="187"/>
      <c r="AQ120" s="2"/>
      <c r="AR120" s="2"/>
      <c r="AS120" s="174"/>
      <c r="AT120" s="187"/>
      <c r="AU120" s="174"/>
      <c r="AV120" s="187"/>
      <c r="AW120" s="2"/>
      <c r="AX120" s="2"/>
      <c r="AY120" s="174"/>
      <c r="AZ120" s="187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8"/>
      <c r="BP120" s="36"/>
      <c r="BQ120" s="32"/>
      <c r="BR120" s="49"/>
      <c r="BS120" s="68"/>
      <c r="BT120" s="32"/>
    </row>
    <row r="121" spans="1:72" ht="10.199999999999999" x14ac:dyDescent="0.2">
      <c r="A121" s="30"/>
      <c r="B121" s="32"/>
      <c r="C121" s="49"/>
      <c r="D121" s="49"/>
      <c r="E121" s="32"/>
      <c r="F121" s="30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6"/>
      <c r="AM121" s="2"/>
      <c r="AN121" s="2"/>
      <c r="AO121" s="174"/>
      <c r="AP121" s="187"/>
      <c r="AQ121" s="2"/>
      <c r="AR121" s="2"/>
      <c r="AS121" s="174"/>
      <c r="AT121" s="187"/>
      <c r="AU121" s="174"/>
      <c r="AV121" s="187"/>
      <c r="AW121" s="2"/>
      <c r="AX121" s="2"/>
      <c r="AY121" s="174"/>
      <c r="AZ121" s="187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8"/>
      <c r="BP121" s="36"/>
      <c r="BQ121" s="32"/>
      <c r="BR121" s="49"/>
      <c r="BS121" s="68"/>
      <c r="BT121" s="32"/>
    </row>
    <row r="122" spans="1:72" ht="10.199999999999999" x14ac:dyDescent="0.2">
      <c r="A122" s="30"/>
      <c r="B122" s="32"/>
      <c r="C122" s="49"/>
      <c r="D122" s="49"/>
      <c r="E122" s="32"/>
      <c r="F122" s="30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6"/>
      <c r="AM122" s="2"/>
      <c r="AN122" s="2"/>
      <c r="AO122" s="174"/>
      <c r="AP122" s="187"/>
      <c r="AQ122" s="2"/>
      <c r="AR122" s="2"/>
      <c r="AS122" s="174"/>
      <c r="AT122" s="187"/>
      <c r="AU122" s="174"/>
      <c r="AV122" s="187"/>
      <c r="AW122" s="2"/>
      <c r="AX122" s="2"/>
      <c r="AY122" s="174"/>
      <c r="AZ122" s="187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8"/>
      <c r="BP122" s="36"/>
      <c r="BQ122" s="32"/>
      <c r="BR122" s="49"/>
      <c r="BS122" s="68"/>
      <c r="BT122" s="32"/>
    </row>
    <row r="123" spans="1:72" ht="10.199999999999999" x14ac:dyDescent="0.2">
      <c r="A123" s="30"/>
      <c r="B123" s="32"/>
      <c r="C123" s="49"/>
      <c r="D123" s="49"/>
      <c r="E123" s="32"/>
      <c r="F123" s="30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6"/>
      <c r="AM123" s="2"/>
      <c r="AN123" s="2"/>
      <c r="AO123" s="174"/>
      <c r="AP123" s="187"/>
      <c r="AQ123" s="2"/>
      <c r="AR123" s="2"/>
      <c r="AS123" s="174"/>
      <c r="AT123" s="187"/>
      <c r="AU123" s="174"/>
      <c r="AV123" s="187"/>
      <c r="AW123" s="2"/>
      <c r="AX123" s="2"/>
      <c r="AY123" s="174"/>
      <c r="AZ123" s="187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8"/>
      <c r="BP123" s="36"/>
      <c r="BQ123" s="32"/>
      <c r="BR123" s="49"/>
      <c r="BS123" s="68"/>
      <c r="BT123" s="32"/>
    </row>
    <row r="124" spans="1:72" ht="10.199999999999999" x14ac:dyDescent="0.2">
      <c r="A124" s="30"/>
      <c r="B124" s="32"/>
      <c r="C124" s="49"/>
      <c r="D124" s="49"/>
      <c r="E124" s="32"/>
      <c r="F124" s="30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6"/>
      <c r="AM124" s="2"/>
      <c r="AN124" s="2"/>
      <c r="AO124" s="174"/>
      <c r="AP124" s="187"/>
      <c r="AQ124" s="2"/>
      <c r="AR124" s="2"/>
      <c r="AS124" s="174"/>
      <c r="AT124" s="187"/>
      <c r="AU124" s="174"/>
      <c r="AV124" s="187"/>
      <c r="AW124" s="2"/>
      <c r="AX124" s="2"/>
      <c r="AY124" s="174"/>
      <c r="AZ124" s="187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8"/>
      <c r="BP124" s="36"/>
      <c r="BQ124" s="32"/>
      <c r="BR124" s="49"/>
      <c r="BS124" s="68"/>
      <c r="BT124" s="32"/>
    </row>
    <row r="125" spans="1:72" ht="10.199999999999999" x14ac:dyDescent="0.2">
      <c r="A125" s="30"/>
      <c r="B125" s="32"/>
      <c r="C125" s="49"/>
      <c r="D125" s="49"/>
      <c r="E125" s="32"/>
      <c r="F125" s="30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6"/>
      <c r="AM125" s="2"/>
      <c r="AN125" s="2"/>
      <c r="AO125" s="174"/>
      <c r="AP125" s="187"/>
      <c r="AQ125" s="2"/>
      <c r="AR125" s="2"/>
      <c r="AS125" s="174"/>
      <c r="AT125" s="187"/>
      <c r="AU125" s="174"/>
      <c r="AV125" s="187"/>
      <c r="AW125" s="2"/>
      <c r="AX125" s="2"/>
      <c r="AY125" s="174"/>
      <c r="AZ125" s="187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8"/>
      <c r="BP125" s="36"/>
      <c r="BQ125" s="32"/>
      <c r="BR125" s="49"/>
      <c r="BS125" s="68"/>
      <c r="BT125" s="32"/>
    </row>
    <row r="126" spans="1:72" ht="10.199999999999999" x14ac:dyDescent="0.2">
      <c r="A126" s="30"/>
      <c r="B126" s="32"/>
      <c r="C126" s="49"/>
      <c r="D126" s="49"/>
      <c r="E126" s="32"/>
      <c r="F126" s="30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6"/>
      <c r="AM126" s="2"/>
      <c r="AN126" s="2"/>
      <c r="AO126" s="174"/>
      <c r="AP126" s="187"/>
      <c r="AQ126" s="2"/>
      <c r="AR126" s="2"/>
      <c r="AS126" s="174"/>
      <c r="AT126" s="187"/>
      <c r="AU126" s="174"/>
      <c r="AV126" s="187"/>
      <c r="AW126" s="2"/>
      <c r="AX126" s="2"/>
      <c r="AY126" s="174"/>
      <c r="AZ126" s="187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8"/>
      <c r="BP126" s="36"/>
      <c r="BQ126" s="32"/>
      <c r="BR126" s="49"/>
      <c r="BS126" s="68"/>
      <c r="BT126" s="32"/>
    </row>
    <row r="127" spans="1:72" ht="10.199999999999999" x14ac:dyDescent="0.2">
      <c r="A127" s="30"/>
      <c r="B127" s="32"/>
      <c r="C127" s="49"/>
      <c r="D127" s="49"/>
      <c r="E127" s="32"/>
      <c r="F127" s="30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6"/>
      <c r="AM127" s="2"/>
      <c r="AN127" s="2"/>
      <c r="AO127" s="174"/>
      <c r="AP127" s="187"/>
      <c r="AQ127" s="2"/>
      <c r="AR127" s="2"/>
      <c r="AS127" s="174"/>
      <c r="AT127" s="187"/>
      <c r="AU127" s="174"/>
      <c r="AV127" s="187"/>
      <c r="AW127" s="2"/>
      <c r="AX127" s="2"/>
      <c r="AY127" s="174"/>
      <c r="AZ127" s="187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8"/>
      <c r="BP127" s="36"/>
      <c r="BQ127" s="32"/>
      <c r="BR127" s="49"/>
      <c r="BS127" s="68"/>
      <c r="BT127" s="32"/>
    </row>
    <row r="128" spans="1:72" ht="10.199999999999999" x14ac:dyDescent="0.2">
      <c r="A128" s="30"/>
      <c r="B128" s="32"/>
      <c r="C128" s="49"/>
      <c r="D128" s="49"/>
      <c r="E128" s="32"/>
      <c r="F128" s="30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6"/>
      <c r="AM128" s="2"/>
      <c r="AN128" s="2"/>
      <c r="AO128" s="174"/>
      <c r="AP128" s="187"/>
      <c r="AQ128" s="2"/>
      <c r="AR128" s="2"/>
      <c r="AS128" s="174"/>
      <c r="AT128" s="187"/>
      <c r="AU128" s="174"/>
      <c r="AV128" s="187"/>
      <c r="AW128" s="2"/>
      <c r="AX128" s="2"/>
      <c r="AY128" s="174"/>
      <c r="AZ128" s="187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8"/>
      <c r="BP128" s="36"/>
      <c r="BQ128" s="32"/>
      <c r="BR128" s="49"/>
      <c r="BS128" s="68"/>
      <c r="BT128" s="32"/>
    </row>
    <row r="129" spans="1:72" ht="10.199999999999999" x14ac:dyDescent="0.2">
      <c r="A129" s="30"/>
      <c r="B129" s="32"/>
      <c r="C129" s="49"/>
      <c r="D129" s="49"/>
      <c r="E129" s="32"/>
      <c r="F129" s="30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6"/>
      <c r="AM129" s="2"/>
      <c r="AN129" s="2"/>
      <c r="AO129" s="174"/>
      <c r="AP129" s="187"/>
      <c r="AQ129" s="2"/>
      <c r="AR129" s="2"/>
      <c r="AS129" s="174"/>
      <c r="AT129" s="187"/>
      <c r="AU129" s="174"/>
      <c r="AV129" s="187"/>
      <c r="AW129" s="2"/>
      <c r="AX129" s="2"/>
      <c r="AY129" s="174"/>
      <c r="AZ129" s="187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8"/>
      <c r="BP129" s="36"/>
      <c r="BQ129" s="32"/>
      <c r="BR129" s="49"/>
      <c r="BS129" s="68"/>
      <c r="BT129" s="32"/>
    </row>
    <row r="130" spans="1:72" ht="10.199999999999999" x14ac:dyDescent="0.2">
      <c r="A130" s="30"/>
      <c r="B130" s="32"/>
      <c r="C130" s="49"/>
      <c r="D130" s="49"/>
      <c r="E130" s="32"/>
      <c r="F130" s="30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6"/>
      <c r="AM130" s="2"/>
      <c r="AN130" s="2"/>
      <c r="AO130" s="174"/>
      <c r="AP130" s="187"/>
      <c r="AQ130" s="2"/>
      <c r="AR130" s="2"/>
      <c r="AS130" s="174"/>
      <c r="AT130" s="187"/>
      <c r="AU130" s="174"/>
      <c r="AV130" s="187"/>
      <c r="AW130" s="2"/>
      <c r="AX130" s="2"/>
      <c r="AY130" s="174"/>
      <c r="AZ130" s="187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8"/>
      <c r="BP130" s="36"/>
      <c r="BQ130" s="32"/>
      <c r="BR130" s="49"/>
      <c r="BS130" s="68"/>
      <c r="BT130" s="32"/>
    </row>
    <row r="131" spans="1:72" ht="10.199999999999999" x14ac:dyDescent="0.2">
      <c r="A131" s="30"/>
      <c r="B131" s="32"/>
      <c r="C131" s="49"/>
      <c r="D131" s="49"/>
      <c r="E131" s="32"/>
      <c r="F131" s="30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6"/>
      <c r="AM131" s="2"/>
      <c r="AN131" s="2"/>
      <c r="AO131" s="174"/>
      <c r="AP131" s="187"/>
      <c r="AQ131" s="2"/>
      <c r="AR131" s="2"/>
      <c r="AS131" s="174"/>
      <c r="AT131" s="187"/>
      <c r="AU131" s="174"/>
      <c r="AV131" s="187"/>
      <c r="AW131" s="2"/>
      <c r="AX131" s="2"/>
      <c r="AY131" s="174"/>
      <c r="AZ131" s="187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8"/>
      <c r="BP131" s="36"/>
      <c r="BQ131" s="32"/>
      <c r="BR131" s="49"/>
      <c r="BS131" s="68"/>
      <c r="BT131" s="32"/>
    </row>
    <row r="132" spans="1:72" ht="10.199999999999999" x14ac:dyDescent="0.2">
      <c r="A132" s="30"/>
      <c r="B132" s="32"/>
      <c r="C132" s="49"/>
      <c r="D132" s="49"/>
      <c r="E132" s="32"/>
      <c r="F132" s="30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6"/>
      <c r="AM132" s="2"/>
      <c r="AN132" s="2"/>
      <c r="AO132" s="174"/>
      <c r="AP132" s="187"/>
      <c r="AQ132" s="2"/>
      <c r="AR132" s="2"/>
      <c r="AS132" s="174"/>
      <c r="AT132" s="187"/>
      <c r="AU132" s="174"/>
      <c r="AV132" s="187"/>
      <c r="AW132" s="2"/>
      <c r="AX132" s="2"/>
      <c r="AY132" s="174"/>
      <c r="AZ132" s="187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8"/>
      <c r="BP132" s="36"/>
      <c r="BQ132" s="32"/>
      <c r="BR132" s="49"/>
      <c r="BS132" s="68"/>
      <c r="BT132" s="32"/>
    </row>
    <row r="133" spans="1:72" ht="10.199999999999999" x14ac:dyDescent="0.2">
      <c r="A133" s="30"/>
      <c r="B133" s="32"/>
      <c r="C133" s="49"/>
      <c r="D133" s="49"/>
      <c r="E133" s="32"/>
      <c r="F133" s="30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6"/>
      <c r="AM133" s="2"/>
      <c r="AN133" s="2"/>
      <c r="AO133" s="174"/>
      <c r="AP133" s="187"/>
      <c r="AQ133" s="2"/>
      <c r="AR133" s="2"/>
      <c r="AS133" s="174"/>
      <c r="AT133" s="187"/>
      <c r="AU133" s="174"/>
      <c r="AV133" s="187"/>
      <c r="AW133" s="2"/>
      <c r="AX133" s="2"/>
      <c r="AY133" s="174"/>
      <c r="AZ133" s="187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8"/>
      <c r="BP133" s="36"/>
      <c r="BQ133" s="32"/>
      <c r="BR133" s="49"/>
      <c r="BS133" s="68"/>
      <c r="BT133" s="32"/>
    </row>
    <row r="134" spans="1:72" ht="10.199999999999999" x14ac:dyDescent="0.2">
      <c r="A134" s="30"/>
      <c r="B134" s="32"/>
      <c r="C134" s="49"/>
      <c r="D134" s="49"/>
      <c r="E134" s="32"/>
      <c r="F134" s="30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6"/>
      <c r="AM134" s="2"/>
      <c r="AN134" s="2"/>
      <c r="AO134" s="174"/>
      <c r="AP134" s="187"/>
      <c r="AQ134" s="2"/>
      <c r="AR134" s="2"/>
      <c r="AS134" s="174"/>
      <c r="AT134" s="187"/>
      <c r="AU134" s="174"/>
      <c r="AV134" s="187"/>
      <c r="AW134" s="2"/>
      <c r="AX134" s="2"/>
      <c r="AY134" s="174"/>
      <c r="AZ134" s="187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8"/>
      <c r="BP134" s="36"/>
      <c r="BQ134" s="32"/>
      <c r="BR134" s="49"/>
      <c r="BS134" s="68"/>
      <c r="BT134" s="32"/>
    </row>
    <row r="135" spans="1:72" ht="10.199999999999999" x14ac:dyDescent="0.2">
      <c r="A135" s="30"/>
      <c r="B135" s="32"/>
      <c r="C135" s="49"/>
      <c r="D135" s="49"/>
      <c r="E135" s="32"/>
      <c r="F135" s="30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6"/>
      <c r="AM135" s="2"/>
      <c r="AN135" s="2"/>
      <c r="AO135" s="174"/>
      <c r="AP135" s="187"/>
      <c r="AQ135" s="2"/>
      <c r="AR135" s="2"/>
      <c r="AS135" s="174"/>
      <c r="AT135" s="187"/>
      <c r="AU135" s="174"/>
      <c r="AV135" s="187"/>
      <c r="AW135" s="2"/>
      <c r="AX135" s="2"/>
      <c r="AY135" s="174"/>
      <c r="AZ135" s="187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8"/>
      <c r="BP135" s="36"/>
      <c r="BQ135" s="32"/>
      <c r="BR135" s="49"/>
      <c r="BS135" s="68"/>
      <c r="BT135" s="32"/>
    </row>
    <row r="136" spans="1:72" ht="10.199999999999999" x14ac:dyDescent="0.2">
      <c r="A136" s="30"/>
      <c r="B136" s="32"/>
      <c r="C136" s="49"/>
      <c r="D136" s="49"/>
      <c r="E136" s="32"/>
      <c r="F136" s="30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6"/>
      <c r="AM136" s="2"/>
      <c r="AN136" s="2"/>
      <c r="AO136" s="174"/>
      <c r="AP136" s="187"/>
      <c r="AQ136" s="2"/>
      <c r="AR136" s="2"/>
      <c r="AS136" s="174"/>
      <c r="AT136" s="187"/>
      <c r="AU136" s="174"/>
      <c r="AV136" s="187"/>
      <c r="AW136" s="2"/>
      <c r="AX136" s="2"/>
      <c r="AY136" s="174"/>
      <c r="AZ136" s="187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8"/>
      <c r="BP136" s="36"/>
      <c r="BQ136" s="32"/>
      <c r="BR136" s="49"/>
      <c r="BS136" s="68"/>
      <c r="BT136" s="32"/>
    </row>
    <row r="137" spans="1:72" ht="10.199999999999999" x14ac:dyDescent="0.2">
      <c r="A137" s="30"/>
      <c r="B137" s="32"/>
      <c r="C137" s="49"/>
      <c r="D137" s="49"/>
      <c r="E137" s="32"/>
      <c r="F137" s="30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6"/>
      <c r="AM137" s="2"/>
      <c r="AN137" s="2"/>
      <c r="AO137" s="174"/>
      <c r="AP137" s="187"/>
      <c r="AQ137" s="2"/>
      <c r="AR137" s="2"/>
      <c r="AS137" s="174"/>
      <c r="AT137" s="187"/>
      <c r="AU137" s="174"/>
      <c r="AV137" s="187"/>
      <c r="AW137" s="2"/>
      <c r="AX137" s="2"/>
      <c r="AY137" s="174"/>
      <c r="AZ137" s="187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8"/>
      <c r="BP137" s="36"/>
      <c r="BQ137" s="32"/>
      <c r="BR137" s="49"/>
      <c r="BS137" s="68"/>
      <c r="BT137" s="32"/>
    </row>
    <row r="138" spans="1:72" ht="10.199999999999999" x14ac:dyDescent="0.2">
      <c r="A138" s="30"/>
      <c r="B138" s="32"/>
      <c r="C138" s="49"/>
      <c r="D138" s="49"/>
      <c r="E138" s="32"/>
      <c r="F138" s="30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6"/>
      <c r="AM138" s="2"/>
      <c r="AN138" s="2"/>
      <c r="AO138" s="174"/>
      <c r="AP138" s="187"/>
      <c r="AQ138" s="2"/>
      <c r="AR138" s="2"/>
      <c r="AS138" s="174"/>
      <c r="AT138" s="187"/>
      <c r="AU138" s="174"/>
      <c r="AV138" s="187"/>
      <c r="AW138" s="2"/>
      <c r="AX138" s="2"/>
      <c r="AY138" s="174"/>
      <c r="AZ138" s="187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8"/>
      <c r="BP138" s="36"/>
      <c r="BQ138" s="32"/>
      <c r="BR138" s="49"/>
      <c r="BS138" s="68"/>
      <c r="BT138" s="32"/>
    </row>
    <row r="139" spans="1:72" ht="10.199999999999999" x14ac:dyDescent="0.2">
      <c r="A139" s="30"/>
      <c r="B139" s="32"/>
      <c r="C139" s="49"/>
      <c r="D139" s="49"/>
      <c r="E139" s="32"/>
      <c r="F139" s="30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6"/>
      <c r="AM139" s="2"/>
      <c r="AN139" s="2"/>
      <c r="AO139" s="174"/>
      <c r="AP139" s="187"/>
      <c r="AQ139" s="2"/>
      <c r="AR139" s="2"/>
      <c r="AS139" s="174"/>
      <c r="AT139" s="187"/>
      <c r="AU139" s="174"/>
      <c r="AV139" s="187"/>
      <c r="AW139" s="2"/>
      <c r="AX139" s="2"/>
      <c r="AY139" s="174"/>
      <c r="AZ139" s="187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8"/>
      <c r="BP139" s="36"/>
      <c r="BQ139" s="32"/>
      <c r="BR139" s="49"/>
      <c r="BS139" s="68"/>
      <c r="BT139" s="32"/>
    </row>
    <row r="140" spans="1:72" ht="10.199999999999999" x14ac:dyDescent="0.2">
      <c r="A140" s="30"/>
      <c r="B140" s="32"/>
      <c r="C140" s="49"/>
      <c r="D140" s="49"/>
      <c r="E140" s="32"/>
      <c r="F140" s="30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6"/>
      <c r="AM140" s="2"/>
      <c r="AN140" s="2"/>
      <c r="AO140" s="174"/>
      <c r="AP140" s="187"/>
      <c r="AQ140" s="2"/>
      <c r="AR140" s="2"/>
      <c r="AS140" s="174"/>
      <c r="AT140" s="187"/>
      <c r="AU140" s="174"/>
      <c r="AV140" s="187"/>
      <c r="AW140" s="2"/>
      <c r="AX140" s="2"/>
      <c r="AY140" s="174"/>
      <c r="AZ140" s="187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8"/>
      <c r="BP140" s="36"/>
      <c r="BQ140" s="32"/>
      <c r="BR140" s="49"/>
      <c r="BS140" s="68"/>
      <c r="BT140" s="32"/>
    </row>
    <row r="141" spans="1:72" ht="10.199999999999999" x14ac:dyDescent="0.2">
      <c r="A141" s="30"/>
      <c r="B141" s="32"/>
      <c r="C141" s="49"/>
      <c r="D141" s="49"/>
      <c r="E141" s="32"/>
      <c r="F141" s="30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6"/>
      <c r="AM141" s="2"/>
      <c r="AN141" s="2"/>
      <c r="AO141" s="174"/>
      <c r="AP141" s="187"/>
      <c r="AQ141" s="2"/>
      <c r="AR141" s="2"/>
      <c r="AS141" s="174"/>
      <c r="AT141" s="187"/>
      <c r="AU141" s="174"/>
      <c r="AV141" s="187"/>
      <c r="AW141" s="2"/>
      <c r="AX141" s="2"/>
      <c r="AY141" s="174"/>
      <c r="AZ141" s="187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8"/>
      <c r="BP141" s="36"/>
      <c r="BQ141" s="32"/>
      <c r="BR141" s="49"/>
      <c r="BS141" s="68"/>
      <c r="BT141" s="32"/>
    </row>
    <row r="142" spans="1:72" ht="10.199999999999999" x14ac:dyDescent="0.2">
      <c r="A142" s="30"/>
      <c r="B142" s="32"/>
      <c r="C142" s="49"/>
      <c r="D142" s="49"/>
      <c r="E142" s="32"/>
      <c r="F142" s="30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6"/>
      <c r="AM142" s="2"/>
      <c r="AN142" s="2"/>
      <c r="AO142" s="174"/>
      <c r="AP142" s="187"/>
      <c r="AQ142" s="2"/>
      <c r="AR142" s="2"/>
      <c r="AS142" s="174"/>
      <c r="AT142" s="187"/>
      <c r="AU142" s="174"/>
      <c r="AV142" s="187"/>
      <c r="AW142" s="2"/>
      <c r="AX142" s="2"/>
      <c r="AY142" s="174"/>
      <c r="AZ142" s="187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8"/>
      <c r="BP142" s="36"/>
      <c r="BQ142" s="32"/>
      <c r="BR142" s="49"/>
      <c r="BS142" s="68"/>
      <c r="BT142" s="32"/>
    </row>
    <row r="143" spans="1:72" ht="10.199999999999999" x14ac:dyDescent="0.2">
      <c r="A143" s="30"/>
      <c r="B143" s="32"/>
      <c r="C143" s="49"/>
      <c r="D143" s="49"/>
      <c r="E143" s="32"/>
      <c r="F143" s="30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6"/>
      <c r="AM143" s="2"/>
      <c r="AN143" s="2"/>
      <c r="AO143" s="174"/>
      <c r="AP143" s="187"/>
      <c r="AQ143" s="2"/>
      <c r="AR143" s="2"/>
      <c r="AS143" s="174"/>
      <c r="AT143" s="187"/>
      <c r="AU143" s="174"/>
      <c r="AV143" s="187"/>
      <c r="AW143" s="2"/>
      <c r="AX143" s="2"/>
      <c r="AY143" s="174"/>
      <c r="AZ143" s="187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8"/>
      <c r="BP143" s="36"/>
      <c r="BQ143" s="32"/>
      <c r="BR143" s="49"/>
      <c r="BS143" s="68"/>
      <c r="BT143" s="32"/>
    </row>
    <row r="144" spans="1:72" ht="10.199999999999999" x14ac:dyDescent="0.2">
      <c r="A144" s="30"/>
      <c r="B144" s="32"/>
      <c r="C144" s="49"/>
      <c r="D144" s="49"/>
      <c r="E144" s="32"/>
      <c r="F144" s="30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6"/>
      <c r="AM144" s="2"/>
      <c r="AN144" s="2"/>
      <c r="AO144" s="174"/>
      <c r="AP144" s="187"/>
      <c r="AQ144" s="2"/>
      <c r="AR144" s="2"/>
      <c r="AS144" s="174"/>
      <c r="AT144" s="187"/>
      <c r="AU144" s="174"/>
      <c r="AV144" s="187"/>
      <c r="AW144" s="2"/>
      <c r="AX144" s="2"/>
      <c r="AY144" s="174"/>
      <c r="AZ144" s="187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8"/>
      <c r="BP144" s="36"/>
      <c r="BQ144" s="32"/>
      <c r="BR144" s="49"/>
      <c r="BS144" s="68"/>
      <c r="BT144" s="32"/>
    </row>
    <row r="145" spans="1:72" ht="10.199999999999999" x14ac:dyDescent="0.2">
      <c r="A145" s="30"/>
      <c r="B145" s="32"/>
      <c r="C145" s="49"/>
      <c r="D145" s="49"/>
      <c r="E145" s="32"/>
      <c r="F145" s="30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6"/>
      <c r="AM145" s="2"/>
      <c r="AN145" s="2"/>
      <c r="AO145" s="174"/>
      <c r="AP145" s="187"/>
      <c r="AQ145" s="2"/>
      <c r="AR145" s="2"/>
      <c r="AS145" s="174"/>
      <c r="AT145" s="187"/>
      <c r="AU145" s="174"/>
      <c r="AV145" s="187"/>
      <c r="AW145" s="2"/>
      <c r="AX145" s="2"/>
      <c r="AY145" s="174"/>
      <c r="AZ145" s="187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8"/>
      <c r="BP145" s="36"/>
      <c r="BQ145" s="32"/>
      <c r="BR145" s="49"/>
      <c r="BS145" s="68"/>
      <c r="BT145" s="32"/>
    </row>
    <row r="146" spans="1:72" ht="10.199999999999999" x14ac:dyDescent="0.2">
      <c r="A146" s="30"/>
      <c r="B146" s="32"/>
      <c r="C146" s="49"/>
      <c r="D146" s="49"/>
      <c r="E146" s="32"/>
      <c r="F146" s="30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6"/>
      <c r="AM146" s="2"/>
      <c r="AN146" s="2"/>
      <c r="AO146" s="174"/>
      <c r="AP146" s="187"/>
      <c r="AQ146" s="2"/>
      <c r="AR146" s="2"/>
      <c r="AS146" s="174"/>
      <c r="AT146" s="187"/>
      <c r="AU146" s="174"/>
      <c r="AV146" s="187"/>
      <c r="AW146" s="2"/>
      <c r="AX146" s="2"/>
      <c r="AY146" s="174"/>
      <c r="AZ146" s="187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8"/>
      <c r="BP146" s="36"/>
      <c r="BQ146" s="32"/>
      <c r="BR146" s="49"/>
      <c r="BS146" s="68"/>
      <c r="BT146" s="32"/>
    </row>
    <row r="147" spans="1:72" ht="10.199999999999999" x14ac:dyDescent="0.2">
      <c r="A147" s="30"/>
      <c r="B147" s="32"/>
      <c r="C147" s="49"/>
      <c r="D147" s="49"/>
      <c r="E147" s="32"/>
      <c r="F147" s="30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6"/>
      <c r="AM147" s="2"/>
      <c r="AN147" s="2"/>
      <c r="AO147" s="174"/>
      <c r="AP147" s="187"/>
      <c r="AQ147" s="2"/>
      <c r="AR147" s="2"/>
      <c r="AS147" s="174"/>
      <c r="AT147" s="187"/>
      <c r="AU147" s="174"/>
      <c r="AV147" s="187"/>
      <c r="AW147" s="2"/>
      <c r="AX147" s="2"/>
      <c r="AY147" s="174"/>
      <c r="AZ147" s="187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8"/>
      <c r="BP147" s="36"/>
      <c r="BQ147" s="32"/>
      <c r="BR147" s="49"/>
      <c r="BS147" s="68"/>
      <c r="BT147" s="32"/>
    </row>
    <row r="148" spans="1:72" ht="10.199999999999999" x14ac:dyDescent="0.2">
      <c r="A148" s="30"/>
      <c r="B148" s="32"/>
      <c r="C148" s="49"/>
      <c r="D148" s="49"/>
      <c r="E148" s="32"/>
      <c r="F148" s="30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6"/>
      <c r="AM148" s="2"/>
      <c r="AN148" s="2"/>
      <c r="AO148" s="174"/>
      <c r="AP148" s="187"/>
      <c r="AQ148" s="2"/>
      <c r="AR148" s="2"/>
      <c r="AS148" s="174"/>
      <c r="AT148" s="187"/>
      <c r="AU148" s="174"/>
      <c r="AV148" s="187"/>
      <c r="AW148" s="2"/>
      <c r="AX148" s="2"/>
      <c r="AY148" s="174"/>
      <c r="AZ148" s="187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8"/>
      <c r="BP148" s="36"/>
      <c r="BQ148" s="32"/>
      <c r="BR148" s="49"/>
      <c r="BS148" s="68"/>
      <c r="BT148" s="32"/>
    </row>
    <row r="149" spans="1:72" ht="10.199999999999999" x14ac:dyDescent="0.2">
      <c r="A149" s="30"/>
      <c r="B149" s="32"/>
      <c r="C149" s="49"/>
      <c r="D149" s="49"/>
      <c r="E149" s="32"/>
      <c r="F149" s="30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6"/>
      <c r="AM149" s="2"/>
      <c r="AN149" s="2"/>
      <c r="AO149" s="174"/>
      <c r="AP149" s="187"/>
      <c r="AQ149" s="2"/>
      <c r="AR149" s="2"/>
      <c r="AS149" s="174"/>
      <c r="AT149" s="187"/>
      <c r="AU149" s="174"/>
      <c r="AV149" s="187"/>
      <c r="AW149" s="2"/>
      <c r="AX149" s="2"/>
      <c r="AY149" s="174"/>
      <c r="AZ149" s="187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8"/>
      <c r="BP149" s="36"/>
      <c r="BQ149" s="32"/>
      <c r="BR149" s="49"/>
      <c r="BS149" s="68"/>
      <c r="BT149" s="32"/>
    </row>
    <row r="150" spans="1:72" ht="10.199999999999999" x14ac:dyDescent="0.2">
      <c r="A150" s="30"/>
      <c r="B150" s="32"/>
      <c r="C150" s="49"/>
      <c r="D150" s="49"/>
      <c r="E150" s="32"/>
      <c r="F150" s="30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6"/>
      <c r="AM150" s="2"/>
      <c r="AN150" s="2"/>
      <c r="AO150" s="174"/>
      <c r="AP150" s="187"/>
      <c r="AQ150" s="2"/>
      <c r="AR150" s="2"/>
      <c r="AS150" s="174"/>
      <c r="AT150" s="187"/>
      <c r="AU150" s="174"/>
      <c r="AV150" s="187"/>
      <c r="AW150" s="2"/>
      <c r="AX150" s="2"/>
      <c r="AY150" s="174"/>
      <c r="AZ150" s="187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8"/>
      <c r="BP150" s="36"/>
      <c r="BQ150" s="32"/>
      <c r="BR150" s="49"/>
      <c r="BS150" s="68"/>
      <c r="BT150" s="32"/>
    </row>
    <row r="151" spans="1:72" ht="10.199999999999999" x14ac:dyDescent="0.2">
      <c r="A151" s="30"/>
      <c r="B151" s="32"/>
      <c r="C151" s="49"/>
      <c r="D151" s="49"/>
      <c r="E151" s="32"/>
      <c r="F151" s="30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6"/>
      <c r="AM151" s="2"/>
      <c r="AN151" s="2"/>
      <c r="AO151" s="174"/>
      <c r="AP151" s="187"/>
      <c r="AQ151" s="2"/>
      <c r="AR151" s="2"/>
      <c r="AS151" s="174"/>
      <c r="AT151" s="187"/>
      <c r="AU151" s="174"/>
      <c r="AV151" s="187"/>
      <c r="AW151" s="2"/>
      <c r="AX151" s="2"/>
      <c r="AY151" s="174"/>
      <c r="AZ151" s="187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8"/>
      <c r="BP151" s="36"/>
      <c r="BQ151" s="32"/>
      <c r="BR151" s="49"/>
      <c r="BS151" s="68"/>
      <c r="BT151" s="32"/>
    </row>
    <row r="152" spans="1:72" ht="10.199999999999999" x14ac:dyDescent="0.2">
      <c r="A152" s="30"/>
      <c r="B152" s="32"/>
      <c r="C152" s="49"/>
      <c r="D152" s="49"/>
      <c r="E152" s="32"/>
      <c r="F152" s="30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6"/>
      <c r="AM152" s="2"/>
      <c r="AN152" s="2"/>
      <c r="AO152" s="174"/>
      <c r="AP152" s="187"/>
      <c r="AQ152" s="2"/>
      <c r="AR152" s="2"/>
      <c r="AS152" s="174"/>
      <c r="AT152" s="187"/>
      <c r="AU152" s="174"/>
      <c r="AV152" s="187"/>
      <c r="AW152" s="2"/>
      <c r="AX152" s="2"/>
      <c r="AY152" s="174"/>
      <c r="AZ152" s="187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8"/>
      <c r="BP152" s="36"/>
      <c r="BQ152" s="32"/>
      <c r="BR152" s="49"/>
      <c r="BS152" s="68"/>
      <c r="BT152" s="32"/>
    </row>
    <row r="153" spans="1:72" ht="10.199999999999999" x14ac:dyDescent="0.2">
      <c r="A153" s="30"/>
      <c r="B153" s="32"/>
      <c r="C153" s="49"/>
      <c r="D153" s="49"/>
      <c r="E153" s="32"/>
      <c r="F153" s="30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6"/>
      <c r="AM153" s="2"/>
      <c r="AN153" s="2"/>
      <c r="AO153" s="174"/>
      <c r="AP153" s="187"/>
      <c r="AQ153" s="2"/>
      <c r="AR153" s="2"/>
      <c r="AS153" s="174"/>
      <c r="AT153" s="187"/>
      <c r="AU153" s="174"/>
      <c r="AV153" s="187"/>
      <c r="AW153" s="2"/>
      <c r="AX153" s="2"/>
      <c r="AY153" s="174"/>
      <c r="AZ153" s="187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8"/>
      <c r="BP153" s="36"/>
      <c r="BQ153" s="32"/>
      <c r="BR153" s="49"/>
      <c r="BS153" s="68"/>
      <c r="BT153" s="32"/>
    </row>
    <row r="154" spans="1:72" ht="10.199999999999999" x14ac:dyDescent="0.2">
      <c r="A154" s="30"/>
      <c r="B154" s="32"/>
      <c r="C154" s="49"/>
      <c r="D154" s="49"/>
      <c r="E154" s="32"/>
      <c r="F154" s="30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6"/>
      <c r="AM154" s="2"/>
      <c r="AN154" s="2"/>
      <c r="AO154" s="174"/>
      <c r="AP154" s="187"/>
      <c r="AQ154" s="2"/>
      <c r="AR154" s="2"/>
      <c r="AS154" s="174"/>
      <c r="AT154" s="187"/>
      <c r="AU154" s="174"/>
      <c r="AV154" s="187"/>
      <c r="AW154" s="2"/>
      <c r="AX154" s="2"/>
      <c r="AY154" s="174"/>
      <c r="AZ154" s="187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8"/>
      <c r="BP154" s="36"/>
      <c r="BQ154" s="32"/>
      <c r="BR154" s="49"/>
      <c r="BS154" s="68"/>
      <c r="BT154" s="32"/>
    </row>
    <row r="155" spans="1:72" ht="10.199999999999999" x14ac:dyDescent="0.2">
      <c r="A155" s="30"/>
      <c r="B155" s="32"/>
      <c r="C155" s="49"/>
      <c r="D155" s="49"/>
      <c r="E155" s="32"/>
      <c r="F155" s="30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6"/>
      <c r="AM155" s="2"/>
      <c r="AN155" s="2"/>
      <c r="AO155" s="174"/>
      <c r="AP155" s="187"/>
      <c r="AQ155" s="2"/>
      <c r="AR155" s="2"/>
      <c r="AS155" s="174"/>
      <c r="AT155" s="187"/>
      <c r="AU155" s="174"/>
      <c r="AV155" s="187"/>
      <c r="AW155" s="2"/>
      <c r="AX155" s="2"/>
      <c r="AY155" s="174"/>
      <c r="AZ155" s="187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8"/>
      <c r="BP155" s="36"/>
      <c r="BQ155" s="32"/>
      <c r="BR155" s="49"/>
      <c r="BS155" s="68"/>
      <c r="BT155" s="32"/>
    </row>
    <row r="156" spans="1:72" ht="10.199999999999999" x14ac:dyDescent="0.2">
      <c r="A156" s="30"/>
      <c r="B156" s="32"/>
      <c r="C156" s="49"/>
      <c r="D156" s="49"/>
      <c r="E156" s="32"/>
      <c r="F156" s="30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6"/>
      <c r="AM156" s="2"/>
      <c r="AN156" s="2"/>
      <c r="AO156" s="174"/>
      <c r="AP156" s="187"/>
      <c r="AQ156" s="2"/>
      <c r="AR156" s="2"/>
      <c r="AS156" s="174"/>
      <c r="AT156" s="187"/>
      <c r="AU156" s="174"/>
      <c r="AV156" s="187"/>
      <c r="AW156" s="2"/>
      <c r="AX156" s="2"/>
      <c r="AY156" s="174"/>
      <c r="AZ156" s="187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8"/>
      <c r="BP156" s="36"/>
      <c r="BQ156" s="32"/>
      <c r="BR156" s="49"/>
      <c r="BS156" s="68"/>
      <c r="BT156" s="32"/>
    </row>
    <row r="157" spans="1:72" ht="10.199999999999999" x14ac:dyDescent="0.2">
      <c r="A157" s="30"/>
      <c r="B157" s="32"/>
      <c r="C157" s="49"/>
      <c r="D157" s="49"/>
      <c r="E157" s="32"/>
      <c r="F157" s="30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6"/>
      <c r="AM157" s="2"/>
      <c r="AN157" s="2"/>
      <c r="AO157" s="174"/>
      <c r="AP157" s="187"/>
      <c r="AQ157" s="2"/>
      <c r="AR157" s="2"/>
      <c r="AS157" s="174"/>
      <c r="AT157" s="187"/>
      <c r="AU157" s="174"/>
      <c r="AV157" s="187"/>
      <c r="AW157" s="2"/>
      <c r="AX157" s="2"/>
      <c r="AY157" s="174"/>
      <c r="AZ157" s="187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8"/>
      <c r="BP157" s="36"/>
      <c r="BQ157" s="32"/>
      <c r="BR157" s="49"/>
      <c r="BS157" s="68"/>
      <c r="BT157" s="32"/>
    </row>
    <row r="158" spans="1:72" ht="10.199999999999999" x14ac:dyDescent="0.2">
      <c r="A158" s="30"/>
      <c r="B158" s="32"/>
      <c r="C158" s="49"/>
      <c r="D158" s="49"/>
      <c r="E158" s="32"/>
      <c r="F158" s="30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6"/>
      <c r="AM158" s="2"/>
      <c r="AN158" s="2"/>
      <c r="AO158" s="174"/>
      <c r="AP158" s="187"/>
      <c r="AQ158" s="2"/>
      <c r="AR158" s="2"/>
      <c r="AS158" s="174"/>
      <c r="AT158" s="187"/>
      <c r="AU158" s="174"/>
      <c r="AV158" s="187"/>
      <c r="AW158" s="2"/>
      <c r="AX158" s="2"/>
      <c r="AY158" s="174"/>
      <c r="AZ158" s="187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8"/>
      <c r="BP158" s="36"/>
      <c r="BQ158" s="32"/>
      <c r="BR158" s="49"/>
      <c r="BS158" s="68"/>
      <c r="BT158" s="32"/>
    </row>
    <row r="159" spans="1:72" ht="10.199999999999999" x14ac:dyDescent="0.2">
      <c r="A159" s="30"/>
      <c r="B159" s="32"/>
      <c r="C159" s="49"/>
      <c r="D159" s="49"/>
      <c r="E159" s="32"/>
      <c r="F159" s="30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6"/>
      <c r="AM159" s="2"/>
      <c r="AN159" s="2"/>
      <c r="AO159" s="174"/>
      <c r="AP159" s="187"/>
      <c r="AQ159" s="2"/>
      <c r="AR159" s="2"/>
      <c r="AS159" s="174"/>
      <c r="AT159" s="187"/>
      <c r="AU159" s="174"/>
      <c r="AV159" s="187"/>
      <c r="AW159" s="2"/>
      <c r="AX159" s="2"/>
      <c r="AY159" s="174"/>
      <c r="AZ159" s="187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8"/>
      <c r="BP159" s="36"/>
      <c r="BQ159" s="32"/>
      <c r="BR159" s="49"/>
      <c r="BS159" s="68"/>
      <c r="BT159" s="32"/>
    </row>
    <row r="160" spans="1:72" ht="10.199999999999999" x14ac:dyDescent="0.2">
      <c r="A160" s="30"/>
      <c r="B160" s="32"/>
      <c r="C160" s="49"/>
      <c r="D160" s="49"/>
      <c r="E160" s="32"/>
      <c r="F160" s="30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6"/>
      <c r="AM160" s="2"/>
      <c r="AN160" s="2"/>
      <c r="AO160" s="174"/>
      <c r="AP160" s="187"/>
      <c r="AQ160" s="2"/>
      <c r="AR160" s="2"/>
      <c r="AS160" s="174"/>
      <c r="AT160" s="187"/>
      <c r="AU160" s="174"/>
      <c r="AV160" s="187"/>
      <c r="AW160" s="2"/>
      <c r="AX160" s="2"/>
      <c r="AY160" s="174"/>
      <c r="AZ160" s="187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8"/>
      <c r="BP160" s="36"/>
      <c r="BQ160" s="32"/>
      <c r="BR160" s="49"/>
      <c r="BS160" s="68"/>
      <c r="BT160" s="32"/>
    </row>
    <row r="161" spans="1:72" ht="10.199999999999999" x14ac:dyDescent="0.2">
      <c r="A161" s="30"/>
      <c r="B161" s="32"/>
      <c r="C161" s="49"/>
      <c r="D161" s="49"/>
      <c r="E161" s="32"/>
      <c r="F161" s="30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6"/>
      <c r="AM161" s="2"/>
      <c r="AN161" s="2"/>
      <c r="AO161" s="174"/>
      <c r="AP161" s="187"/>
      <c r="AQ161" s="2"/>
      <c r="AR161" s="2"/>
      <c r="AS161" s="174"/>
      <c r="AT161" s="187"/>
      <c r="AU161" s="174"/>
      <c r="AV161" s="187"/>
      <c r="AW161" s="2"/>
      <c r="AX161" s="2"/>
      <c r="AY161" s="174"/>
      <c r="AZ161" s="187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8"/>
      <c r="BP161" s="36"/>
      <c r="BQ161" s="32"/>
      <c r="BR161" s="49"/>
      <c r="BS161" s="68"/>
      <c r="BT161" s="32"/>
    </row>
    <row r="162" spans="1:72" ht="10.199999999999999" x14ac:dyDescent="0.2">
      <c r="A162" s="30"/>
      <c r="B162" s="32"/>
      <c r="C162" s="49"/>
      <c r="D162" s="49"/>
      <c r="E162" s="32"/>
      <c r="F162" s="3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6"/>
      <c r="AM162" s="2"/>
      <c r="AN162" s="2"/>
      <c r="AO162" s="174"/>
      <c r="AP162" s="187"/>
      <c r="AQ162" s="2"/>
      <c r="AR162" s="2"/>
      <c r="AS162" s="174"/>
      <c r="AT162" s="187"/>
      <c r="AU162" s="174"/>
      <c r="AV162" s="187"/>
      <c r="AW162" s="2"/>
      <c r="AX162" s="2"/>
      <c r="AY162" s="174"/>
      <c r="AZ162" s="187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8"/>
      <c r="BP162" s="36"/>
      <c r="BQ162" s="32"/>
      <c r="BR162" s="49"/>
      <c r="BS162" s="68"/>
      <c r="BT162" s="32"/>
    </row>
    <row r="163" spans="1:72" ht="10.199999999999999" x14ac:dyDescent="0.2">
      <c r="A163" s="30"/>
      <c r="B163" s="32"/>
      <c r="C163" s="49"/>
      <c r="D163" s="49"/>
      <c r="E163" s="32"/>
      <c r="F163" s="30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6"/>
      <c r="AM163" s="2"/>
      <c r="AN163" s="2"/>
      <c r="AO163" s="174"/>
      <c r="AP163" s="187"/>
      <c r="AQ163" s="2"/>
      <c r="AR163" s="2"/>
      <c r="AS163" s="174"/>
      <c r="AT163" s="187"/>
      <c r="AU163" s="174"/>
      <c r="AV163" s="187"/>
      <c r="AW163" s="2"/>
      <c r="AX163" s="2"/>
      <c r="AY163" s="174"/>
      <c r="AZ163" s="187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8"/>
      <c r="BP163" s="36"/>
      <c r="BQ163" s="32"/>
      <c r="BR163" s="49"/>
      <c r="BS163" s="68"/>
      <c r="BT163" s="32"/>
    </row>
    <row r="164" spans="1:72" ht="10.199999999999999" x14ac:dyDescent="0.2">
      <c r="A164" s="30"/>
      <c r="B164" s="32"/>
      <c r="C164" s="49"/>
      <c r="D164" s="49"/>
      <c r="E164" s="32"/>
      <c r="F164" s="30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6"/>
      <c r="AM164" s="2"/>
      <c r="AN164" s="2"/>
      <c r="AO164" s="174"/>
      <c r="AP164" s="187"/>
      <c r="AQ164" s="2"/>
      <c r="AR164" s="2"/>
      <c r="AS164" s="174"/>
      <c r="AT164" s="187"/>
      <c r="AU164" s="174"/>
      <c r="AV164" s="187"/>
      <c r="AW164" s="2"/>
      <c r="AX164" s="2"/>
      <c r="AY164" s="174"/>
      <c r="AZ164" s="187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8"/>
      <c r="BP164" s="36"/>
      <c r="BQ164" s="32"/>
      <c r="BR164" s="49"/>
      <c r="BS164" s="68"/>
      <c r="BT164" s="32"/>
    </row>
    <row r="165" spans="1:72" ht="10.199999999999999" x14ac:dyDescent="0.2">
      <c r="A165" s="30"/>
      <c r="B165" s="32"/>
      <c r="C165" s="49"/>
      <c r="D165" s="49"/>
      <c r="E165" s="32"/>
      <c r="F165" s="30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6"/>
      <c r="AM165" s="2"/>
      <c r="AN165" s="2"/>
      <c r="AO165" s="174"/>
      <c r="AP165" s="187"/>
      <c r="AQ165" s="2"/>
      <c r="AR165" s="2"/>
      <c r="AS165" s="174"/>
      <c r="AT165" s="187"/>
      <c r="AU165" s="174"/>
      <c r="AV165" s="187"/>
      <c r="AW165" s="2"/>
      <c r="AX165" s="2"/>
      <c r="AY165" s="174"/>
      <c r="AZ165" s="187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8"/>
      <c r="BP165" s="36"/>
      <c r="BQ165" s="32"/>
      <c r="BR165" s="49"/>
      <c r="BS165" s="68"/>
      <c r="BT165" s="32"/>
    </row>
    <row r="166" spans="1:72" ht="10.199999999999999" x14ac:dyDescent="0.2">
      <c r="A166" s="30"/>
      <c r="B166" s="32"/>
      <c r="C166" s="49"/>
      <c r="D166" s="49"/>
      <c r="E166" s="32"/>
      <c r="F166" s="30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6"/>
      <c r="AM166" s="2"/>
      <c r="AN166" s="2"/>
      <c r="AO166" s="174"/>
      <c r="AP166" s="187"/>
      <c r="AQ166" s="2"/>
      <c r="AR166" s="2"/>
      <c r="AS166" s="174"/>
      <c r="AT166" s="187"/>
      <c r="AU166" s="174"/>
      <c r="AV166" s="187"/>
      <c r="AW166" s="2"/>
      <c r="AX166" s="2"/>
      <c r="AY166" s="174"/>
      <c r="AZ166" s="187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8"/>
      <c r="BP166" s="36"/>
      <c r="BQ166" s="32"/>
      <c r="BR166" s="49"/>
      <c r="BS166" s="68"/>
      <c r="BT166" s="32"/>
    </row>
    <row r="167" spans="1:72" ht="10.199999999999999" x14ac:dyDescent="0.2">
      <c r="A167" s="30"/>
      <c r="B167" s="32"/>
      <c r="C167" s="49"/>
      <c r="D167" s="49"/>
      <c r="E167" s="32"/>
      <c r="F167" s="30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6"/>
      <c r="AM167" s="2"/>
      <c r="AN167" s="2"/>
      <c r="AO167" s="174"/>
      <c r="AP167" s="187"/>
      <c r="AQ167" s="2"/>
      <c r="AR167" s="2"/>
      <c r="AS167" s="174"/>
      <c r="AT167" s="187"/>
      <c r="AU167" s="174"/>
      <c r="AV167" s="187"/>
      <c r="AW167" s="2"/>
      <c r="AX167" s="2"/>
      <c r="AY167" s="174"/>
      <c r="AZ167" s="187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8"/>
      <c r="BP167" s="36"/>
      <c r="BQ167" s="32"/>
      <c r="BR167" s="49"/>
      <c r="BS167" s="68"/>
      <c r="BT167" s="32"/>
    </row>
    <row r="168" spans="1:72" ht="10.199999999999999" x14ac:dyDescent="0.2">
      <c r="A168" s="30"/>
      <c r="B168" s="32"/>
      <c r="C168" s="49"/>
      <c r="D168" s="49"/>
      <c r="E168" s="32"/>
      <c r="F168" s="30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6"/>
      <c r="AM168" s="2"/>
      <c r="AN168" s="2"/>
      <c r="AO168" s="174"/>
      <c r="AP168" s="187"/>
      <c r="AQ168" s="2"/>
      <c r="AR168" s="2"/>
      <c r="AS168" s="174"/>
      <c r="AT168" s="187"/>
      <c r="AU168" s="174"/>
      <c r="AV168" s="187"/>
      <c r="AW168" s="2"/>
      <c r="AX168" s="2"/>
      <c r="AY168" s="174"/>
      <c r="AZ168" s="187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8"/>
      <c r="BP168" s="36"/>
      <c r="BQ168" s="32"/>
      <c r="BR168" s="49"/>
      <c r="BS168" s="68"/>
      <c r="BT168" s="32"/>
    </row>
    <row r="169" spans="1:72" ht="10.199999999999999" x14ac:dyDescent="0.2">
      <c r="A169" s="30"/>
      <c r="B169" s="32"/>
      <c r="C169" s="49"/>
      <c r="D169" s="49"/>
      <c r="E169" s="32"/>
      <c r="F169" s="30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6"/>
      <c r="AM169" s="2"/>
      <c r="AN169" s="2"/>
      <c r="AO169" s="174"/>
      <c r="AP169" s="187"/>
      <c r="AQ169" s="2"/>
      <c r="AR169" s="2"/>
      <c r="AS169" s="174"/>
      <c r="AT169" s="187"/>
      <c r="AU169" s="174"/>
      <c r="AV169" s="187"/>
      <c r="AW169" s="2"/>
      <c r="AX169" s="2"/>
      <c r="AY169" s="174"/>
      <c r="AZ169" s="187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8"/>
      <c r="BP169" s="36"/>
      <c r="BQ169" s="32"/>
      <c r="BR169" s="49"/>
      <c r="BS169" s="68"/>
      <c r="BT169" s="32"/>
    </row>
    <row r="170" spans="1:72" ht="10.199999999999999" x14ac:dyDescent="0.2">
      <c r="A170" s="30"/>
      <c r="B170" s="32"/>
      <c r="C170" s="49"/>
      <c r="D170" s="49"/>
      <c r="E170" s="32"/>
      <c r="F170" s="30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6"/>
      <c r="AM170" s="2"/>
      <c r="AN170" s="2"/>
      <c r="AO170" s="174"/>
      <c r="AP170" s="187"/>
      <c r="AQ170" s="2"/>
      <c r="AR170" s="2"/>
      <c r="AS170" s="174"/>
      <c r="AT170" s="187"/>
      <c r="AU170" s="174"/>
      <c r="AV170" s="187"/>
      <c r="AW170" s="2"/>
      <c r="AX170" s="2"/>
      <c r="AY170" s="174"/>
      <c r="AZ170" s="187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8"/>
      <c r="BP170" s="36"/>
      <c r="BQ170" s="32"/>
      <c r="BR170" s="49"/>
      <c r="BS170" s="68"/>
      <c r="BT170" s="32"/>
    </row>
    <row r="171" spans="1:72" ht="10.199999999999999" x14ac:dyDescent="0.2">
      <c r="A171" s="30"/>
      <c r="B171" s="32"/>
      <c r="C171" s="49"/>
      <c r="D171" s="49"/>
      <c r="E171" s="32"/>
      <c r="F171" s="30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6"/>
      <c r="AM171" s="2"/>
      <c r="AN171" s="2"/>
      <c r="AO171" s="174"/>
      <c r="AP171" s="187"/>
      <c r="AQ171" s="2"/>
      <c r="AR171" s="2"/>
      <c r="AS171" s="174"/>
      <c r="AT171" s="187"/>
      <c r="AU171" s="174"/>
      <c r="AV171" s="187"/>
      <c r="AW171" s="2"/>
      <c r="AX171" s="2"/>
      <c r="AY171" s="174"/>
      <c r="AZ171" s="187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8"/>
      <c r="BP171" s="36"/>
      <c r="BQ171" s="32"/>
      <c r="BR171" s="49"/>
      <c r="BS171" s="68"/>
      <c r="BT171" s="32"/>
    </row>
    <row r="172" spans="1:72" ht="10.199999999999999" x14ac:dyDescent="0.2">
      <c r="A172" s="30"/>
      <c r="B172" s="32"/>
      <c r="C172" s="49"/>
      <c r="D172" s="49"/>
      <c r="E172" s="32"/>
      <c r="F172" s="30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6"/>
      <c r="AM172" s="2"/>
      <c r="AN172" s="2"/>
      <c r="AO172" s="174"/>
      <c r="AP172" s="187"/>
      <c r="AQ172" s="2"/>
      <c r="AR172" s="2"/>
      <c r="AS172" s="174"/>
      <c r="AT172" s="187"/>
      <c r="AU172" s="174"/>
      <c r="AV172" s="187"/>
      <c r="AW172" s="2"/>
      <c r="AX172" s="2"/>
      <c r="AY172" s="174"/>
      <c r="AZ172" s="187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8"/>
      <c r="BP172" s="36"/>
      <c r="BQ172" s="32"/>
      <c r="BR172" s="49"/>
      <c r="BS172" s="68"/>
      <c r="BT172" s="32"/>
    </row>
    <row r="173" spans="1:72" ht="10.199999999999999" x14ac:dyDescent="0.2">
      <c r="A173" s="30"/>
      <c r="B173" s="32"/>
      <c r="C173" s="49"/>
      <c r="D173" s="49"/>
      <c r="E173" s="32"/>
      <c r="F173" s="30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6"/>
      <c r="AM173" s="2"/>
      <c r="AN173" s="2"/>
      <c r="AO173" s="174"/>
      <c r="AP173" s="187"/>
      <c r="AQ173" s="2"/>
      <c r="AR173" s="2"/>
      <c r="AS173" s="174"/>
      <c r="AT173" s="187"/>
      <c r="AU173" s="174"/>
      <c r="AV173" s="187"/>
      <c r="AW173" s="2"/>
      <c r="AX173" s="2"/>
      <c r="AY173" s="174"/>
      <c r="AZ173" s="187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8"/>
      <c r="BP173" s="36"/>
      <c r="BQ173" s="32"/>
      <c r="BR173" s="49"/>
      <c r="BS173" s="68"/>
      <c r="BT173" s="32"/>
    </row>
    <row r="174" spans="1:72" ht="10.199999999999999" x14ac:dyDescent="0.2">
      <c r="A174" s="30"/>
      <c r="B174" s="32"/>
      <c r="C174" s="49"/>
      <c r="D174" s="49"/>
      <c r="E174" s="32"/>
      <c r="F174" s="30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6"/>
      <c r="AM174" s="2"/>
      <c r="AN174" s="2"/>
      <c r="AO174" s="174"/>
      <c r="AP174" s="187"/>
      <c r="AQ174" s="2"/>
      <c r="AR174" s="2"/>
      <c r="AS174" s="174"/>
      <c r="AT174" s="187"/>
      <c r="AU174" s="174"/>
      <c r="AV174" s="187"/>
      <c r="AW174" s="2"/>
      <c r="AX174" s="2"/>
      <c r="AY174" s="174"/>
      <c r="AZ174" s="187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8"/>
      <c r="BP174" s="36"/>
      <c r="BQ174" s="32"/>
      <c r="BR174" s="49"/>
      <c r="BS174" s="68"/>
      <c r="BT174" s="32"/>
    </row>
    <row r="175" spans="1:72" ht="10.199999999999999" x14ac:dyDescent="0.2">
      <c r="A175" s="30"/>
      <c r="B175" s="32"/>
      <c r="C175" s="49"/>
      <c r="D175" s="49"/>
      <c r="E175" s="32"/>
      <c r="F175" s="30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6"/>
      <c r="AM175" s="2"/>
      <c r="AN175" s="2"/>
      <c r="AO175" s="174"/>
      <c r="AP175" s="187"/>
      <c r="AQ175" s="2"/>
      <c r="AR175" s="2"/>
      <c r="AS175" s="174"/>
      <c r="AT175" s="187"/>
      <c r="AU175" s="174"/>
      <c r="AV175" s="187"/>
      <c r="AW175" s="2"/>
      <c r="AX175" s="2"/>
      <c r="AY175" s="174"/>
      <c r="AZ175" s="187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8"/>
      <c r="BP175" s="36"/>
      <c r="BQ175" s="32"/>
      <c r="BR175" s="49"/>
      <c r="BS175" s="68"/>
      <c r="BT175" s="32"/>
    </row>
    <row r="176" spans="1:72" ht="10.199999999999999" x14ac:dyDescent="0.2">
      <c r="A176" s="30"/>
      <c r="B176" s="32"/>
      <c r="C176" s="49"/>
      <c r="D176" s="49"/>
      <c r="E176" s="32"/>
      <c r="F176" s="30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6"/>
      <c r="AM176" s="2"/>
      <c r="AN176" s="2"/>
      <c r="AO176" s="174"/>
      <c r="AP176" s="187"/>
      <c r="AQ176" s="2"/>
      <c r="AR176" s="2"/>
      <c r="AS176" s="174"/>
      <c r="AT176" s="187"/>
      <c r="AU176" s="174"/>
      <c r="AV176" s="187"/>
      <c r="AW176" s="2"/>
      <c r="AX176" s="2"/>
      <c r="AY176" s="174"/>
      <c r="AZ176" s="187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8"/>
      <c r="BP176" s="36"/>
      <c r="BQ176" s="32"/>
      <c r="BR176" s="49"/>
      <c r="BS176" s="68"/>
      <c r="BT176" s="32"/>
    </row>
    <row r="177" spans="1:72" ht="10.199999999999999" x14ac:dyDescent="0.2">
      <c r="A177" s="30"/>
      <c r="B177" s="32"/>
      <c r="C177" s="49"/>
      <c r="D177" s="49"/>
      <c r="E177" s="32"/>
      <c r="F177" s="30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6"/>
      <c r="AM177" s="2"/>
      <c r="AN177" s="2"/>
      <c r="AO177" s="174"/>
      <c r="AP177" s="187"/>
      <c r="AQ177" s="2"/>
      <c r="AR177" s="2"/>
      <c r="AS177" s="174"/>
      <c r="AT177" s="187"/>
      <c r="AU177" s="174"/>
      <c r="AV177" s="187"/>
      <c r="AW177" s="2"/>
      <c r="AX177" s="2"/>
      <c r="AY177" s="174"/>
      <c r="AZ177" s="187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8"/>
      <c r="BP177" s="36"/>
      <c r="BQ177" s="32"/>
      <c r="BR177" s="49"/>
      <c r="BS177" s="68"/>
      <c r="BT177" s="32"/>
    </row>
    <row r="178" spans="1:72" ht="10.199999999999999" x14ac:dyDescent="0.2">
      <c r="A178" s="30"/>
      <c r="B178" s="32"/>
      <c r="C178" s="49"/>
      <c r="D178" s="49"/>
      <c r="E178" s="32"/>
      <c r="F178" s="30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6"/>
      <c r="AM178" s="2"/>
      <c r="AN178" s="2"/>
      <c r="AO178" s="174"/>
      <c r="AP178" s="187"/>
      <c r="AQ178" s="2"/>
      <c r="AR178" s="2"/>
      <c r="AS178" s="174"/>
      <c r="AT178" s="187"/>
      <c r="AU178" s="174"/>
      <c r="AV178" s="187"/>
      <c r="AW178" s="2"/>
      <c r="AX178" s="2"/>
      <c r="AY178" s="174"/>
      <c r="AZ178" s="187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8"/>
      <c r="BP178" s="36"/>
      <c r="BQ178" s="32"/>
      <c r="BR178" s="49"/>
      <c r="BS178" s="68"/>
      <c r="BT178" s="32"/>
    </row>
    <row r="179" spans="1:72" ht="10.199999999999999" x14ac:dyDescent="0.2">
      <c r="A179" s="30"/>
      <c r="B179" s="32"/>
      <c r="C179" s="49"/>
      <c r="D179" s="49"/>
      <c r="E179" s="32"/>
      <c r="F179" s="30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6"/>
      <c r="AM179" s="2"/>
      <c r="AN179" s="2"/>
      <c r="AO179" s="174"/>
      <c r="AP179" s="187"/>
      <c r="AQ179" s="2"/>
      <c r="AR179" s="2"/>
      <c r="AS179" s="174"/>
      <c r="AT179" s="187"/>
      <c r="AU179" s="174"/>
      <c r="AV179" s="187"/>
      <c r="AW179" s="2"/>
      <c r="AX179" s="2"/>
      <c r="AY179" s="174"/>
      <c r="AZ179" s="187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8"/>
      <c r="BP179" s="36"/>
      <c r="BQ179" s="32"/>
      <c r="BR179" s="49"/>
      <c r="BS179" s="68"/>
      <c r="BT179" s="32"/>
    </row>
    <row r="180" spans="1:72" ht="10.199999999999999" x14ac:dyDescent="0.2">
      <c r="A180" s="30"/>
      <c r="B180" s="32"/>
      <c r="C180" s="49"/>
      <c r="D180" s="49"/>
      <c r="E180" s="32"/>
      <c r="F180" s="30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6"/>
      <c r="AM180" s="2"/>
      <c r="AN180" s="2"/>
      <c r="AO180" s="174"/>
      <c r="AP180" s="187"/>
      <c r="AQ180" s="2"/>
      <c r="AR180" s="2"/>
      <c r="AS180" s="174"/>
      <c r="AT180" s="187"/>
      <c r="AU180" s="174"/>
      <c r="AV180" s="187"/>
      <c r="AW180" s="2"/>
      <c r="AX180" s="2"/>
      <c r="AY180" s="174"/>
      <c r="AZ180" s="187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8"/>
      <c r="BP180" s="36"/>
      <c r="BQ180" s="32"/>
      <c r="BR180" s="49"/>
      <c r="BS180" s="68"/>
      <c r="BT180" s="32"/>
    </row>
    <row r="181" spans="1:72" ht="10.199999999999999" x14ac:dyDescent="0.2">
      <c r="A181" s="30"/>
      <c r="B181" s="32"/>
      <c r="C181" s="49"/>
      <c r="D181" s="49"/>
      <c r="E181" s="32"/>
      <c r="F181" s="30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6"/>
      <c r="AM181" s="2"/>
      <c r="AN181" s="2"/>
      <c r="AO181" s="174"/>
      <c r="AP181" s="187"/>
      <c r="AQ181" s="2"/>
      <c r="AR181" s="2"/>
      <c r="AS181" s="174"/>
      <c r="AT181" s="187"/>
      <c r="AU181" s="174"/>
      <c r="AV181" s="187"/>
      <c r="AW181" s="2"/>
      <c r="AX181" s="2"/>
      <c r="AY181" s="174"/>
      <c r="AZ181" s="187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8"/>
      <c r="BP181" s="36"/>
      <c r="BQ181" s="32"/>
      <c r="BR181" s="49"/>
      <c r="BS181" s="68"/>
      <c r="BT181" s="32"/>
    </row>
    <row r="182" spans="1:72" ht="10.199999999999999" x14ac:dyDescent="0.2">
      <c r="A182" s="30"/>
      <c r="B182" s="32"/>
      <c r="C182" s="49"/>
      <c r="D182" s="49"/>
      <c r="E182" s="32"/>
      <c r="F182" s="30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6"/>
      <c r="AM182" s="2"/>
      <c r="AN182" s="2"/>
      <c r="AO182" s="174"/>
      <c r="AP182" s="187"/>
      <c r="AQ182" s="2"/>
      <c r="AR182" s="2"/>
      <c r="AS182" s="174"/>
      <c r="AT182" s="187"/>
      <c r="AU182" s="174"/>
      <c r="AV182" s="187"/>
      <c r="AW182" s="2"/>
      <c r="AX182" s="2"/>
      <c r="AY182" s="174"/>
      <c r="AZ182" s="187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8"/>
      <c r="BP182" s="36"/>
      <c r="BQ182" s="32"/>
      <c r="BR182" s="49"/>
      <c r="BS182" s="68"/>
      <c r="BT182" s="32"/>
    </row>
    <row r="183" spans="1:72" ht="10.199999999999999" x14ac:dyDescent="0.2">
      <c r="A183" s="30"/>
      <c r="B183" s="32"/>
      <c r="C183" s="49"/>
      <c r="D183" s="49"/>
      <c r="E183" s="32"/>
      <c r="F183" s="30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6"/>
      <c r="AM183" s="2"/>
      <c r="AN183" s="2"/>
      <c r="AO183" s="174"/>
      <c r="AP183" s="187"/>
      <c r="AQ183" s="2"/>
      <c r="AR183" s="2"/>
      <c r="AS183" s="174"/>
      <c r="AT183" s="187"/>
      <c r="AU183" s="174"/>
      <c r="AV183" s="187"/>
      <c r="AW183" s="2"/>
      <c r="AX183" s="2"/>
      <c r="AY183" s="174"/>
      <c r="AZ183" s="187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8"/>
      <c r="BP183" s="36"/>
      <c r="BQ183" s="32"/>
      <c r="BR183" s="49"/>
      <c r="BS183" s="68"/>
      <c r="BT183" s="32"/>
    </row>
    <row r="184" spans="1:72" ht="10.199999999999999" x14ac:dyDescent="0.2">
      <c r="A184" s="30"/>
      <c r="B184" s="32"/>
      <c r="C184" s="49"/>
      <c r="D184" s="49"/>
      <c r="E184" s="32"/>
      <c r="F184" s="30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6"/>
      <c r="AM184" s="2"/>
      <c r="AN184" s="2"/>
      <c r="AO184" s="174"/>
      <c r="AP184" s="187"/>
      <c r="AQ184" s="2"/>
      <c r="AR184" s="2"/>
      <c r="AS184" s="174"/>
      <c r="AT184" s="187"/>
      <c r="AU184" s="174"/>
      <c r="AV184" s="187"/>
      <c r="AW184" s="2"/>
      <c r="AX184" s="2"/>
      <c r="AY184" s="174"/>
      <c r="AZ184" s="187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8"/>
      <c r="BP184" s="36"/>
      <c r="BQ184" s="32"/>
      <c r="BR184" s="49"/>
      <c r="BS184" s="68"/>
      <c r="BT184" s="32"/>
    </row>
    <row r="185" spans="1:72" ht="10.199999999999999" x14ac:dyDescent="0.2">
      <c r="A185" s="30"/>
      <c r="B185" s="32"/>
      <c r="C185" s="49"/>
      <c r="D185" s="49"/>
      <c r="E185" s="32"/>
      <c r="F185" s="30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6"/>
      <c r="AM185" s="2"/>
      <c r="AN185" s="2"/>
      <c r="AO185" s="174"/>
      <c r="AP185" s="187"/>
      <c r="AQ185" s="2"/>
      <c r="AR185" s="2"/>
      <c r="AS185" s="174"/>
      <c r="AT185" s="187"/>
      <c r="AU185" s="174"/>
      <c r="AV185" s="187"/>
      <c r="AW185" s="2"/>
      <c r="AX185" s="2"/>
      <c r="AY185" s="174"/>
      <c r="AZ185" s="187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8"/>
      <c r="BP185" s="36"/>
      <c r="BQ185" s="32"/>
      <c r="BR185" s="49"/>
      <c r="BS185" s="68"/>
      <c r="BT185" s="32"/>
    </row>
    <row r="186" spans="1:72" ht="10.199999999999999" x14ac:dyDescent="0.2">
      <c r="A186" s="30"/>
      <c r="B186" s="32"/>
      <c r="C186" s="49"/>
      <c r="D186" s="49"/>
      <c r="E186" s="32"/>
      <c r="F186" s="30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6"/>
      <c r="AM186" s="2"/>
      <c r="AN186" s="2"/>
      <c r="AO186" s="174"/>
      <c r="AP186" s="187"/>
      <c r="AQ186" s="2"/>
      <c r="AR186" s="2"/>
      <c r="AS186" s="174"/>
      <c r="AT186" s="187"/>
      <c r="AU186" s="174"/>
      <c r="AV186" s="187"/>
      <c r="AW186" s="2"/>
      <c r="AX186" s="2"/>
      <c r="AY186" s="174"/>
      <c r="AZ186" s="187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8"/>
      <c r="BP186" s="36"/>
      <c r="BQ186" s="32"/>
      <c r="BR186" s="49"/>
      <c r="BS186" s="68"/>
      <c r="BT186" s="32"/>
    </row>
    <row r="187" spans="1:72" ht="10.199999999999999" x14ac:dyDescent="0.2">
      <c r="A187" s="30"/>
      <c r="B187" s="32"/>
      <c r="C187" s="49"/>
      <c r="D187" s="49"/>
      <c r="E187" s="32"/>
      <c r="F187" s="30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6"/>
      <c r="AM187" s="2"/>
      <c r="AN187" s="2"/>
      <c r="AO187" s="174"/>
      <c r="AP187" s="187"/>
      <c r="AQ187" s="2"/>
      <c r="AR187" s="2"/>
      <c r="AS187" s="174"/>
      <c r="AT187" s="187"/>
      <c r="AU187" s="174"/>
      <c r="AV187" s="187"/>
      <c r="AW187" s="2"/>
      <c r="AX187" s="2"/>
      <c r="AY187" s="174"/>
      <c r="AZ187" s="187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8"/>
      <c r="BP187" s="36"/>
      <c r="BQ187" s="32"/>
      <c r="BR187" s="49"/>
      <c r="BS187" s="68"/>
      <c r="BT187" s="32"/>
    </row>
    <row r="188" spans="1:72" ht="10.199999999999999" x14ac:dyDescent="0.2">
      <c r="A188" s="30"/>
      <c r="B188" s="32"/>
      <c r="C188" s="49"/>
      <c r="D188" s="49"/>
      <c r="E188" s="32"/>
      <c r="F188" s="30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6"/>
      <c r="AM188" s="2"/>
      <c r="AN188" s="2"/>
      <c r="AO188" s="174"/>
      <c r="AP188" s="187"/>
      <c r="AQ188" s="2"/>
      <c r="AR188" s="2"/>
      <c r="AS188" s="174"/>
      <c r="AT188" s="187"/>
      <c r="AU188" s="174"/>
      <c r="AV188" s="187"/>
      <c r="AW188" s="2"/>
      <c r="AX188" s="2"/>
      <c r="AY188" s="174"/>
      <c r="AZ188" s="187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8"/>
      <c r="BP188" s="36"/>
      <c r="BQ188" s="32"/>
      <c r="BR188" s="49"/>
      <c r="BS188" s="68"/>
      <c r="BT188" s="32"/>
    </row>
    <row r="189" spans="1:72" ht="10.199999999999999" x14ac:dyDescent="0.2">
      <c r="A189" s="30"/>
      <c r="B189" s="32"/>
      <c r="C189" s="49"/>
      <c r="D189" s="49"/>
      <c r="E189" s="32"/>
      <c r="F189" s="30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6"/>
      <c r="AM189" s="2"/>
      <c r="AN189" s="2"/>
      <c r="AO189" s="174"/>
      <c r="AP189" s="187"/>
      <c r="AQ189" s="2"/>
      <c r="AR189" s="2"/>
      <c r="AS189" s="174"/>
      <c r="AT189" s="187"/>
      <c r="AU189" s="174"/>
      <c r="AV189" s="187"/>
      <c r="AW189" s="2"/>
      <c r="AX189" s="2"/>
      <c r="AY189" s="174"/>
      <c r="AZ189" s="187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8"/>
      <c r="BP189" s="36"/>
      <c r="BQ189" s="32"/>
      <c r="BR189" s="49"/>
      <c r="BS189" s="68"/>
      <c r="BT189" s="32"/>
    </row>
    <row r="190" spans="1:72" ht="10.199999999999999" x14ac:dyDescent="0.2">
      <c r="A190" s="30"/>
      <c r="B190" s="32"/>
      <c r="C190" s="49"/>
      <c r="D190" s="49"/>
      <c r="E190" s="32"/>
      <c r="F190" s="30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6"/>
      <c r="AM190" s="2"/>
      <c r="AN190" s="2"/>
      <c r="AO190" s="174"/>
      <c r="AP190" s="187"/>
      <c r="AQ190" s="2"/>
      <c r="AR190" s="2"/>
      <c r="AS190" s="174"/>
      <c r="AT190" s="187"/>
      <c r="AU190" s="174"/>
      <c r="AV190" s="187"/>
      <c r="AW190" s="2"/>
      <c r="AX190" s="2"/>
      <c r="AY190" s="174"/>
      <c r="AZ190" s="187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8"/>
      <c r="BP190" s="36"/>
      <c r="BQ190" s="32"/>
      <c r="BR190" s="49"/>
      <c r="BS190" s="68"/>
      <c r="BT190" s="32"/>
    </row>
    <row r="191" spans="1:72" ht="10.199999999999999" x14ac:dyDescent="0.2">
      <c r="A191" s="30"/>
      <c r="B191" s="32"/>
      <c r="C191" s="49"/>
      <c r="D191" s="49"/>
      <c r="E191" s="32"/>
      <c r="F191" s="30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6"/>
      <c r="AM191" s="2"/>
      <c r="AN191" s="2"/>
      <c r="AO191" s="174"/>
      <c r="AP191" s="187"/>
      <c r="AQ191" s="2"/>
      <c r="AR191" s="2"/>
      <c r="AS191" s="174"/>
      <c r="AT191" s="187"/>
      <c r="AU191" s="174"/>
      <c r="AV191" s="187"/>
      <c r="AW191" s="2"/>
      <c r="AX191" s="2"/>
      <c r="AY191" s="174"/>
      <c r="AZ191" s="187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8"/>
      <c r="BP191" s="36"/>
      <c r="BQ191" s="32"/>
      <c r="BR191" s="49"/>
      <c r="BS191" s="68"/>
      <c r="BT191" s="32"/>
    </row>
    <row r="192" spans="1:72" ht="10.199999999999999" x14ac:dyDescent="0.2">
      <c r="A192" s="30"/>
      <c r="B192" s="32"/>
      <c r="C192" s="49"/>
      <c r="D192" s="49"/>
      <c r="E192" s="32"/>
      <c r="F192" s="30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6"/>
      <c r="AM192" s="2"/>
      <c r="AN192" s="2"/>
      <c r="AO192" s="174"/>
      <c r="AP192" s="187"/>
      <c r="AQ192" s="2"/>
      <c r="AR192" s="2"/>
      <c r="AS192" s="174"/>
      <c r="AT192" s="187"/>
      <c r="AU192" s="174"/>
      <c r="AV192" s="187"/>
      <c r="AW192" s="2"/>
      <c r="AX192" s="2"/>
      <c r="AY192" s="174"/>
      <c r="AZ192" s="187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8"/>
      <c r="BP192" s="36"/>
      <c r="BQ192" s="32"/>
      <c r="BR192" s="49"/>
      <c r="BS192" s="68"/>
      <c r="BT192" s="32"/>
    </row>
    <row r="193" spans="1:72" ht="10.199999999999999" x14ac:dyDescent="0.2">
      <c r="A193" s="30"/>
      <c r="B193" s="32"/>
      <c r="C193" s="49"/>
      <c r="D193" s="49"/>
      <c r="E193" s="32"/>
      <c r="F193" s="30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6"/>
      <c r="AM193" s="2"/>
      <c r="AN193" s="2"/>
      <c r="AO193" s="174"/>
      <c r="AP193" s="187"/>
      <c r="AQ193" s="2"/>
      <c r="AR193" s="2"/>
      <c r="AS193" s="174"/>
      <c r="AT193" s="187"/>
      <c r="AU193" s="174"/>
      <c r="AV193" s="187"/>
      <c r="AW193" s="2"/>
      <c r="AX193" s="2"/>
      <c r="AY193" s="174"/>
      <c r="AZ193" s="187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8"/>
      <c r="BP193" s="36"/>
      <c r="BQ193" s="32"/>
      <c r="BR193" s="49"/>
      <c r="BS193" s="68"/>
      <c r="BT193" s="32"/>
    </row>
    <row r="194" spans="1:72" ht="10.199999999999999" x14ac:dyDescent="0.2">
      <c r="A194" s="30"/>
      <c r="B194" s="32"/>
      <c r="C194" s="49"/>
      <c r="D194" s="49"/>
      <c r="E194" s="32"/>
      <c r="F194" s="30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6"/>
      <c r="AM194" s="2"/>
      <c r="AN194" s="2"/>
      <c r="AO194" s="174"/>
      <c r="AP194" s="187"/>
      <c r="AQ194" s="2"/>
      <c r="AR194" s="2"/>
      <c r="AS194" s="174"/>
      <c r="AT194" s="187"/>
      <c r="AU194" s="174"/>
      <c r="AV194" s="187"/>
      <c r="AW194" s="2"/>
      <c r="AX194" s="2"/>
      <c r="AY194" s="174"/>
      <c r="AZ194" s="187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8"/>
      <c r="BP194" s="36"/>
      <c r="BQ194" s="32"/>
      <c r="BR194" s="49"/>
      <c r="BS194" s="68"/>
      <c r="BT194" s="32"/>
    </row>
    <row r="195" spans="1:72" ht="10.199999999999999" x14ac:dyDescent="0.2">
      <c r="A195" s="30"/>
      <c r="B195" s="32"/>
      <c r="C195" s="49"/>
      <c r="D195" s="49"/>
      <c r="E195" s="32"/>
      <c r="F195" s="30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6"/>
      <c r="AM195" s="2"/>
      <c r="AN195" s="2"/>
      <c r="AO195" s="174"/>
      <c r="AP195" s="187"/>
      <c r="AQ195" s="2"/>
      <c r="AR195" s="2"/>
      <c r="AS195" s="174"/>
      <c r="AT195" s="187"/>
      <c r="AU195" s="174"/>
      <c r="AV195" s="187"/>
      <c r="AW195" s="2"/>
      <c r="AX195" s="2"/>
      <c r="AY195" s="174"/>
      <c r="AZ195" s="187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8"/>
      <c r="BP195" s="36"/>
      <c r="BQ195" s="32"/>
      <c r="BR195" s="49"/>
      <c r="BS195" s="68"/>
      <c r="BT195" s="32"/>
    </row>
    <row r="196" spans="1:72" ht="10.199999999999999" x14ac:dyDescent="0.2">
      <c r="A196" s="30"/>
      <c r="B196" s="32"/>
      <c r="C196" s="49"/>
      <c r="D196" s="49"/>
      <c r="E196" s="32"/>
      <c r="F196" s="30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6"/>
      <c r="AM196" s="2"/>
      <c r="AN196" s="2"/>
      <c r="AO196" s="174"/>
      <c r="AP196" s="187"/>
      <c r="AQ196" s="2"/>
      <c r="AR196" s="2"/>
      <c r="AS196" s="174"/>
      <c r="AT196" s="187"/>
      <c r="AU196" s="174"/>
      <c r="AV196" s="187"/>
      <c r="AW196" s="2"/>
      <c r="AX196" s="2"/>
      <c r="AY196" s="174"/>
      <c r="AZ196" s="187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8"/>
      <c r="BP196" s="36"/>
      <c r="BQ196" s="32"/>
      <c r="BR196" s="49"/>
      <c r="BS196" s="68"/>
      <c r="BT196" s="32"/>
    </row>
    <row r="197" spans="1:72" ht="10.199999999999999" x14ac:dyDescent="0.2">
      <c r="A197" s="30"/>
      <c r="B197" s="32"/>
      <c r="C197" s="49"/>
      <c r="D197" s="49"/>
      <c r="E197" s="32"/>
      <c r="F197" s="30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6"/>
      <c r="AM197" s="2"/>
      <c r="AN197" s="2"/>
      <c r="AO197" s="174"/>
      <c r="AP197" s="187"/>
      <c r="AQ197" s="2"/>
      <c r="AR197" s="2"/>
      <c r="AS197" s="174"/>
      <c r="AT197" s="187"/>
      <c r="AU197" s="174"/>
      <c r="AV197" s="187"/>
      <c r="AW197" s="2"/>
      <c r="AX197" s="2"/>
      <c r="AY197" s="174"/>
      <c r="AZ197" s="187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8"/>
      <c r="BP197" s="36"/>
      <c r="BQ197" s="32"/>
      <c r="BR197" s="49"/>
      <c r="BS197" s="68"/>
      <c r="BT197" s="32"/>
    </row>
    <row r="198" spans="1:72" ht="10.199999999999999" x14ac:dyDescent="0.2">
      <c r="A198" s="30"/>
      <c r="B198" s="32"/>
      <c r="C198" s="49"/>
      <c r="D198" s="49"/>
      <c r="E198" s="32"/>
      <c r="F198" s="30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6"/>
      <c r="AM198" s="2"/>
      <c r="AN198" s="2"/>
      <c r="AO198" s="174"/>
      <c r="AP198" s="187"/>
      <c r="AQ198" s="2"/>
      <c r="AR198" s="2"/>
      <c r="AS198" s="174"/>
      <c r="AT198" s="187"/>
      <c r="AU198" s="174"/>
      <c r="AV198" s="187"/>
      <c r="AW198" s="2"/>
      <c r="AX198" s="2"/>
      <c r="AY198" s="174"/>
      <c r="AZ198" s="187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8"/>
      <c r="BP198" s="36"/>
      <c r="BQ198" s="32"/>
      <c r="BR198" s="49"/>
      <c r="BS198" s="68"/>
      <c r="BT198" s="32"/>
    </row>
    <row r="199" spans="1:72" ht="10.199999999999999" x14ac:dyDescent="0.2">
      <c r="A199" s="30"/>
      <c r="B199" s="32"/>
      <c r="C199" s="49"/>
      <c r="D199" s="49"/>
      <c r="E199" s="32"/>
      <c r="F199" s="30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6"/>
      <c r="AM199" s="2"/>
      <c r="AN199" s="2"/>
      <c r="AO199" s="174"/>
      <c r="AP199" s="187"/>
      <c r="AQ199" s="2"/>
      <c r="AR199" s="2"/>
      <c r="AS199" s="174"/>
      <c r="AT199" s="187"/>
      <c r="AU199" s="174"/>
      <c r="AV199" s="187"/>
      <c r="AW199" s="2"/>
      <c r="AX199" s="2"/>
      <c r="AY199" s="174"/>
      <c r="AZ199" s="187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8"/>
      <c r="BP199" s="36"/>
      <c r="BQ199" s="32"/>
      <c r="BR199" s="49"/>
      <c r="BS199" s="68"/>
      <c r="BT199" s="32"/>
    </row>
    <row r="200" spans="1:72" ht="10.199999999999999" x14ac:dyDescent="0.2">
      <c r="A200" s="30"/>
      <c r="B200" s="32"/>
      <c r="C200" s="49"/>
      <c r="D200" s="49"/>
      <c r="E200" s="32"/>
      <c r="F200" s="30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6"/>
      <c r="AM200" s="2"/>
      <c r="AN200" s="2"/>
      <c r="AO200" s="174"/>
      <c r="AP200" s="187"/>
      <c r="AQ200" s="2"/>
      <c r="AR200" s="2"/>
      <c r="AS200" s="174"/>
      <c r="AT200" s="187"/>
      <c r="AU200" s="174"/>
      <c r="AV200" s="187"/>
      <c r="AW200" s="2"/>
      <c r="AX200" s="2"/>
      <c r="AY200" s="174"/>
      <c r="AZ200" s="187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8"/>
      <c r="BP200" s="36"/>
      <c r="BQ200" s="32"/>
      <c r="BR200" s="49"/>
      <c r="BS200" s="68"/>
      <c r="BT200" s="32"/>
    </row>
    <row r="201" spans="1:72" ht="10.199999999999999" x14ac:dyDescent="0.2">
      <c r="A201" s="30"/>
      <c r="B201" s="32"/>
      <c r="C201" s="49"/>
      <c r="D201" s="49"/>
      <c r="E201" s="32"/>
      <c r="F201" s="30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6"/>
      <c r="AM201" s="2"/>
      <c r="AN201" s="2"/>
      <c r="AO201" s="174"/>
      <c r="AP201" s="187"/>
      <c r="AQ201" s="2"/>
      <c r="AR201" s="2"/>
      <c r="AS201" s="174"/>
      <c r="AT201" s="187"/>
      <c r="AU201" s="174"/>
      <c r="AV201" s="187"/>
      <c r="AW201" s="2"/>
      <c r="AX201" s="2"/>
      <c r="AY201" s="174"/>
      <c r="AZ201" s="187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8"/>
      <c r="BP201" s="36"/>
      <c r="BQ201" s="32"/>
      <c r="BR201" s="49"/>
      <c r="BS201" s="68"/>
      <c r="BT201" s="32"/>
    </row>
    <row r="202" spans="1:72" ht="10.199999999999999" x14ac:dyDescent="0.2">
      <c r="A202" s="30"/>
      <c r="B202" s="32"/>
      <c r="C202" s="49"/>
      <c r="D202" s="49"/>
      <c r="E202" s="32"/>
      <c r="F202" s="30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6"/>
      <c r="AM202" s="2"/>
      <c r="AN202" s="2"/>
      <c r="AO202" s="174"/>
      <c r="AP202" s="187"/>
      <c r="AQ202" s="2"/>
      <c r="AR202" s="2"/>
      <c r="AS202" s="174"/>
      <c r="AT202" s="187"/>
      <c r="AU202" s="174"/>
      <c r="AV202" s="187"/>
      <c r="AW202" s="2"/>
      <c r="AX202" s="2"/>
      <c r="AY202" s="174"/>
      <c r="AZ202" s="187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8"/>
      <c r="BP202" s="36"/>
      <c r="BQ202" s="32"/>
      <c r="BR202" s="49"/>
      <c r="BS202" s="68"/>
      <c r="BT202" s="32"/>
    </row>
    <row r="203" spans="1:72" ht="10.199999999999999" x14ac:dyDescent="0.2">
      <c r="A203" s="30"/>
      <c r="B203" s="32"/>
      <c r="C203" s="49"/>
      <c r="D203" s="49"/>
      <c r="E203" s="32"/>
      <c r="F203" s="30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6"/>
      <c r="AM203" s="2"/>
      <c r="AN203" s="2"/>
      <c r="AO203" s="174"/>
      <c r="AP203" s="187"/>
      <c r="AQ203" s="2"/>
      <c r="AR203" s="2"/>
      <c r="AS203" s="174"/>
      <c r="AT203" s="187"/>
      <c r="AU203" s="174"/>
      <c r="AV203" s="187"/>
      <c r="AW203" s="2"/>
      <c r="AX203" s="2"/>
      <c r="AY203" s="174"/>
      <c r="AZ203" s="187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8"/>
      <c r="BP203" s="36"/>
      <c r="BQ203" s="32"/>
      <c r="BR203" s="49"/>
      <c r="BS203" s="68"/>
      <c r="BT203" s="32"/>
    </row>
    <row r="204" spans="1:72" ht="10.199999999999999" x14ac:dyDescent="0.2">
      <c r="A204" s="30"/>
      <c r="B204" s="32"/>
      <c r="C204" s="49"/>
      <c r="D204" s="49"/>
      <c r="E204" s="32"/>
      <c r="F204" s="30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6"/>
      <c r="AM204" s="2"/>
      <c r="AN204" s="2"/>
      <c r="AO204" s="174"/>
      <c r="AP204" s="187"/>
      <c r="AQ204" s="2"/>
      <c r="AR204" s="2"/>
      <c r="AS204" s="174"/>
      <c r="AT204" s="187"/>
      <c r="AU204" s="174"/>
      <c r="AV204" s="187"/>
      <c r="AW204" s="2"/>
      <c r="AX204" s="2"/>
      <c r="AY204" s="174"/>
      <c r="AZ204" s="187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8"/>
      <c r="BP204" s="36"/>
      <c r="BQ204" s="32"/>
      <c r="BR204" s="49"/>
      <c r="BS204" s="68"/>
      <c r="BT204" s="32"/>
    </row>
    <row r="205" spans="1:72" ht="10.199999999999999" x14ac:dyDescent="0.2">
      <c r="A205" s="30"/>
      <c r="B205" s="32"/>
      <c r="C205" s="49"/>
      <c r="D205" s="49"/>
      <c r="E205" s="32"/>
      <c r="F205" s="30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6"/>
      <c r="AM205" s="2"/>
      <c r="AN205" s="2"/>
      <c r="AO205" s="174"/>
      <c r="AP205" s="187"/>
      <c r="AQ205" s="2"/>
      <c r="AR205" s="2"/>
      <c r="AS205" s="174"/>
      <c r="AT205" s="187"/>
      <c r="AU205" s="174"/>
      <c r="AV205" s="187"/>
      <c r="AW205" s="2"/>
      <c r="AX205" s="2"/>
      <c r="AY205" s="174"/>
      <c r="AZ205" s="187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8"/>
      <c r="BP205" s="36"/>
      <c r="BQ205" s="32"/>
      <c r="BR205" s="49"/>
      <c r="BS205" s="68"/>
      <c r="BT205" s="32"/>
    </row>
    <row r="206" spans="1:72" ht="10.199999999999999" x14ac:dyDescent="0.2">
      <c r="A206" s="30"/>
      <c r="B206" s="32"/>
      <c r="C206" s="49"/>
      <c r="D206" s="49"/>
      <c r="E206" s="32"/>
      <c r="F206" s="30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6"/>
      <c r="AM206" s="2"/>
      <c r="AN206" s="2"/>
      <c r="AO206" s="174"/>
      <c r="AP206" s="187"/>
      <c r="AQ206" s="2"/>
      <c r="AR206" s="2"/>
      <c r="AS206" s="174"/>
      <c r="AT206" s="187"/>
      <c r="AU206" s="174"/>
      <c r="AV206" s="187"/>
      <c r="AW206" s="2"/>
      <c r="AX206" s="2"/>
      <c r="AY206" s="174"/>
      <c r="AZ206" s="187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8"/>
      <c r="BP206" s="36"/>
      <c r="BQ206" s="32"/>
      <c r="BR206" s="49"/>
      <c r="BS206" s="68"/>
      <c r="BT206" s="32"/>
    </row>
    <row r="207" spans="1:72" ht="10.199999999999999" x14ac:dyDescent="0.2">
      <c r="A207" s="30"/>
      <c r="B207" s="32"/>
      <c r="C207" s="49"/>
      <c r="D207" s="49"/>
      <c r="E207" s="32"/>
      <c r="F207" s="30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6"/>
      <c r="AM207" s="2"/>
      <c r="AN207" s="2"/>
      <c r="AO207" s="174"/>
      <c r="AP207" s="187"/>
      <c r="AQ207" s="2"/>
      <c r="AR207" s="2"/>
      <c r="AS207" s="174"/>
      <c r="AT207" s="187"/>
      <c r="AU207" s="174"/>
      <c r="AV207" s="187"/>
      <c r="AW207" s="2"/>
      <c r="AX207" s="2"/>
      <c r="AY207" s="174"/>
      <c r="AZ207" s="187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8"/>
      <c r="BP207" s="36"/>
      <c r="BQ207" s="32"/>
      <c r="BR207" s="49"/>
      <c r="BS207" s="68"/>
      <c r="BT207" s="32"/>
    </row>
    <row r="208" spans="1:72" ht="10.199999999999999" x14ac:dyDescent="0.2">
      <c r="A208" s="30"/>
      <c r="B208" s="32"/>
      <c r="C208" s="49"/>
      <c r="D208" s="49"/>
      <c r="E208" s="32"/>
      <c r="F208" s="30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6"/>
      <c r="AM208" s="2"/>
      <c r="AN208" s="2"/>
      <c r="AO208" s="174"/>
      <c r="AP208" s="187"/>
      <c r="AQ208" s="2"/>
      <c r="AR208" s="2"/>
      <c r="AS208" s="174"/>
      <c r="AT208" s="187"/>
      <c r="AU208" s="174"/>
      <c r="AV208" s="187"/>
      <c r="AW208" s="2"/>
      <c r="AX208" s="2"/>
      <c r="AY208" s="174"/>
      <c r="AZ208" s="187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8"/>
      <c r="BP208" s="36"/>
      <c r="BQ208" s="32"/>
      <c r="BR208" s="49"/>
      <c r="BS208" s="68"/>
      <c r="BT208" s="32"/>
    </row>
    <row r="209" spans="1:72" ht="10.199999999999999" x14ac:dyDescent="0.2">
      <c r="A209" s="30"/>
      <c r="B209" s="32"/>
      <c r="C209" s="49"/>
      <c r="D209" s="49"/>
      <c r="E209" s="32"/>
      <c r="F209" s="30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6"/>
      <c r="AM209" s="2"/>
      <c r="AN209" s="2"/>
      <c r="AO209" s="174"/>
      <c r="AP209" s="187"/>
      <c r="AQ209" s="2"/>
      <c r="AR209" s="2"/>
      <c r="AS209" s="174"/>
      <c r="AT209" s="187"/>
      <c r="AU209" s="174"/>
      <c r="AV209" s="187"/>
      <c r="AW209" s="2"/>
      <c r="AX209" s="2"/>
      <c r="AY209" s="174"/>
      <c r="AZ209" s="187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8"/>
      <c r="BP209" s="36"/>
      <c r="BQ209" s="32"/>
      <c r="BR209" s="49"/>
      <c r="BS209" s="68"/>
      <c r="BT209" s="32"/>
    </row>
    <row r="210" spans="1:72" ht="10.199999999999999" x14ac:dyDescent="0.2">
      <c r="A210" s="30"/>
      <c r="B210" s="32"/>
      <c r="C210" s="49"/>
      <c r="D210" s="49"/>
      <c r="E210" s="32"/>
      <c r="F210" s="30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6"/>
      <c r="AM210" s="2"/>
      <c r="AN210" s="2"/>
      <c r="AO210" s="174"/>
      <c r="AP210" s="187"/>
      <c r="AQ210" s="2"/>
      <c r="AR210" s="2"/>
      <c r="AS210" s="174"/>
      <c r="AT210" s="187"/>
      <c r="AU210" s="174"/>
      <c r="AV210" s="187"/>
      <c r="AW210" s="2"/>
      <c r="AX210" s="2"/>
      <c r="AY210" s="174"/>
      <c r="AZ210" s="187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8"/>
      <c r="BP210" s="36"/>
      <c r="BQ210" s="32"/>
      <c r="BR210" s="49"/>
      <c r="BS210" s="68"/>
      <c r="BT210" s="32"/>
    </row>
    <row r="211" spans="1:72" ht="10.199999999999999" x14ac:dyDescent="0.2">
      <c r="A211" s="30"/>
      <c r="B211" s="32"/>
      <c r="C211" s="49"/>
      <c r="D211" s="49"/>
      <c r="E211" s="32"/>
      <c r="F211" s="30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6"/>
      <c r="AM211" s="2"/>
      <c r="AN211" s="2"/>
      <c r="AO211" s="174"/>
      <c r="AP211" s="187"/>
      <c r="AQ211" s="2"/>
      <c r="AR211" s="2"/>
      <c r="AS211" s="174"/>
      <c r="AT211" s="187"/>
      <c r="AU211" s="174"/>
      <c r="AV211" s="187"/>
      <c r="AW211" s="2"/>
      <c r="AX211" s="2"/>
      <c r="AY211" s="174"/>
      <c r="AZ211" s="187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8"/>
      <c r="BP211" s="36"/>
      <c r="BQ211" s="32"/>
      <c r="BR211" s="49"/>
      <c r="BS211" s="68"/>
      <c r="BT211" s="32"/>
    </row>
    <row r="212" spans="1:72" ht="10.199999999999999" x14ac:dyDescent="0.2">
      <c r="A212" s="30"/>
      <c r="B212" s="32"/>
      <c r="C212" s="49"/>
      <c r="D212" s="49"/>
      <c r="E212" s="32"/>
      <c r="F212" s="30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6"/>
      <c r="AM212" s="2"/>
      <c r="AN212" s="2"/>
      <c r="AO212" s="174"/>
      <c r="AP212" s="187"/>
      <c r="AQ212" s="2"/>
      <c r="AR212" s="2"/>
      <c r="AS212" s="174"/>
      <c r="AT212" s="187"/>
      <c r="AU212" s="174"/>
      <c r="AV212" s="187"/>
      <c r="AW212" s="2"/>
      <c r="AX212" s="2"/>
      <c r="AY212" s="174"/>
      <c r="AZ212" s="187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8"/>
      <c r="BP212" s="36"/>
      <c r="BQ212" s="32"/>
      <c r="BR212" s="49"/>
      <c r="BS212" s="68"/>
      <c r="BT212" s="32"/>
    </row>
    <row r="213" spans="1:72" ht="10.199999999999999" x14ac:dyDescent="0.2">
      <c r="A213" s="30"/>
      <c r="B213" s="32"/>
      <c r="C213" s="49"/>
      <c r="D213" s="49"/>
      <c r="E213" s="32"/>
      <c r="F213" s="30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6"/>
      <c r="AM213" s="2"/>
      <c r="AN213" s="2"/>
      <c r="AO213" s="174"/>
      <c r="AP213" s="187"/>
      <c r="AQ213" s="2"/>
      <c r="AR213" s="2"/>
      <c r="AS213" s="174"/>
      <c r="AT213" s="187"/>
      <c r="AU213" s="174"/>
      <c r="AV213" s="187"/>
      <c r="AW213" s="2"/>
      <c r="AX213" s="2"/>
      <c r="AY213" s="174"/>
      <c r="AZ213" s="187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8"/>
      <c r="BP213" s="36"/>
      <c r="BQ213" s="32"/>
      <c r="BR213" s="49"/>
      <c r="BS213" s="68"/>
      <c r="BT213" s="32"/>
    </row>
    <row r="214" spans="1:72" ht="10.199999999999999" x14ac:dyDescent="0.2">
      <c r="A214" s="30"/>
      <c r="B214" s="32"/>
      <c r="C214" s="49"/>
      <c r="D214" s="49"/>
      <c r="E214" s="32"/>
      <c r="F214" s="30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6"/>
      <c r="AM214" s="2"/>
      <c r="AN214" s="2"/>
      <c r="AO214" s="174"/>
      <c r="AP214" s="187"/>
      <c r="AQ214" s="2"/>
      <c r="AR214" s="2"/>
      <c r="AS214" s="174"/>
      <c r="AT214" s="187"/>
      <c r="AU214" s="174"/>
      <c r="AV214" s="187"/>
      <c r="AW214" s="2"/>
      <c r="AX214" s="2"/>
      <c r="AY214" s="174"/>
      <c r="AZ214" s="187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8"/>
      <c r="BP214" s="36"/>
      <c r="BQ214" s="32"/>
      <c r="BR214" s="49"/>
      <c r="BS214" s="68"/>
      <c r="BT214" s="32"/>
    </row>
    <row r="215" spans="1:72" ht="10.199999999999999" x14ac:dyDescent="0.2">
      <c r="A215" s="30"/>
      <c r="B215" s="32"/>
      <c r="C215" s="49"/>
      <c r="D215" s="49"/>
      <c r="E215" s="32"/>
      <c r="F215" s="30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6"/>
      <c r="AM215" s="2"/>
      <c r="AN215" s="2"/>
      <c r="AO215" s="174"/>
      <c r="AP215" s="187"/>
      <c r="AQ215" s="2"/>
      <c r="AR215" s="2"/>
      <c r="AS215" s="174"/>
      <c r="AT215" s="187"/>
      <c r="AU215" s="174"/>
      <c r="AV215" s="187"/>
      <c r="AW215" s="2"/>
      <c r="AX215" s="2"/>
      <c r="AY215" s="174"/>
      <c r="AZ215" s="187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8"/>
      <c r="BP215" s="36"/>
      <c r="BQ215" s="32"/>
      <c r="BR215" s="49"/>
      <c r="BS215" s="68"/>
      <c r="BT215" s="32"/>
    </row>
    <row r="216" spans="1:72" ht="10.199999999999999" x14ac:dyDescent="0.2">
      <c r="A216" s="30"/>
      <c r="B216" s="32"/>
      <c r="C216" s="49"/>
      <c r="D216" s="49"/>
      <c r="E216" s="32"/>
      <c r="F216" s="30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6"/>
      <c r="AM216" s="2"/>
      <c r="AN216" s="2"/>
      <c r="AO216" s="174"/>
      <c r="AP216" s="187"/>
      <c r="AQ216" s="2"/>
      <c r="AR216" s="2"/>
      <c r="AS216" s="174"/>
      <c r="AT216" s="187"/>
      <c r="AU216" s="174"/>
      <c r="AV216" s="187"/>
      <c r="AW216" s="2"/>
      <c r="AX216" s="2"/>
      <c r="AY216" s="174"/>
      <c r="AZ216" s="187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8"/>
      <c r="BP216" s="36"/>
      <c r="BQ216" s="32"/>
      <c r="BR216" s="49"/>
      <c r="BS216" s="68"/>
      <c r="BT216" s="32"/>
    </row>
    <row r="217" spans="1:72" ht="10.199999999999999" x14ac:dyDescent="0.2">
      <c r="A217" s="30"/>
      <c r="B217" s="32"/>
      <c r="C217" s="49"/>
      <c r="D217" s="49"/>
      <c r="E217" s="32"/>
      <c r="F217" s="30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6"/>
      <c r="AM217" s="2"/>
      <c r="AN217" s="2"/>
      <c r="AO217" s="174"/>
      <c r="AP217" s="187"/>
      <c r="AQ217" s="2"/>
      <c r="AR217" s="2"/>
      <c r="AS217" s="174"/>
      <c r="AT217" s="187"/>
      <c r="AU217" s="174"/>
      <c r="AV217" s="187"/>
      <c r="AW217" s="2"/>
      <c r="AX217" s="2"/>
      <c r="AY217" s="174"/>
      <c r="AZ217" s="187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8"/>
      <c r="BP217" s="36"/>
      <c r="BQ217" s="32"/>
      <c r="BR217" s="49"/>
      <c r="BS217" s="68"/>
      <c r="BT217" s="32"/>
    </row>
    <row r="218" spans="1:72" ht="10.199999999999999" x14ac:dyDescent="0.2">
      <c r="A218" s="30"/>
      <c r="B218" s="32"/>
      <c r="C218" s="49"/>
      <c r="D218" s="49"/>
      <c r="E218" s="32"/>
      <c r="F218" s="30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6"/>
      <c r="AM218" s="2"/>
      <c r="AN218" s="2"/>
      <c r="AO218" s="174"/>
      <c r="AP218" s="187"/>
      <c r="AQ218" s="2"/>
      <c r="AR218" s="2"/>
      <c r="AS218" s="174"/>
      <c r="AT218" s="187"/>
      <c r="AU218" s="174"/>
      <c r="AV218" s="187"/>
      <c r="AW218" s="2"/>
      <c r="AX218" s="2"/>
      <c r="AY218" s="174"/>
      <c r="AZ218" s="187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8"/>
      <c r="BP218" s="36"/>
      <c r="BQ218" s="32"/>
      <c r="BR218" s="49"/>
      <c r="BS218" s="68"/>
      <c r="BT218" s="32"/>
    </row>
    <row r="219" spans="1:72" ht="10.199999999999999" x14ac:dyDescent="0.2">
      <c r="A219" s="30"/>
      <c r="B219" s="32"/>
      <c r="C219" s="49"/>
      <c r="D219" s="49"/>
      <c r="E219" s="32"/>
      <c r="F219" s="30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6"/>
      <c r="AM219" s="2"/>
      <c r="AN219" s="2"/>
      <c r="AO219" s="174"/>
      <c r="AP219" s="187"/>
      <c r="AQ219" s="2"/>
      <c r="AR219" s="2"/>
      <c r="AS219" s="174"/>
      <c r="AT219" s="187"/>
      <c r="AU219" s="174"/>
      <c r="AV219" s="187"/>
      <c r="AW219" s="2"/>
      <c r="AX219" s="2"/>
      <c r="AY219" s="174"/>
      <c r="AZ219" s="187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8"/>
      <c r="BP219" s="36"/>
      <c r="BQ219" s="32"/>
      <c r="BR219" s="49"/>
      <c r="BS219" s="68"/>
      <c r="BT219" s="32"/>
    </row>
    <row r="220" spans="1:72" ht="10.199999999999999" x14ac:dyDescent="0.2">
      <c r="A220" s="30"/>
      <c r="B220" s="32"/>
      <c r="C220" s="49"/>
      <c r="D220" s="49"/>
      <c r="E220" s="32"/>
      <c r="F220" s="30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6"/>
      <c r="AM220" s="2"/>
      <c r="AN220" s="2"/>
      <c r="AO220" s="174"/>
      <c r="AP220" s="187"/>
      <c r="AQ220" s="2"/>
      <c r="AR220" s="2"/>
      <c r="AS220" s="174"/>
      <c r="AT220" s="187"/>
      <c r="AU220" s="174"/>
      <c r="AV220" s="187"/>
      <c r="AW220" s="2"/>
      <c r="AX220" s="2"/>
      <c r="AY220" s="174"/>
      <c r="AZ220" s="187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8"/>
      <c r="BP220" s="36"/>
      <c r="BQ220" s="32"/>
      <c r="BR220" s="49"/>
      <c r="BS220" s="68"/>
      <c r="BT220" s="32"/>
    </row>
    <row r="221" spans="1:72" ht="10.199999999999999" x14ac:dyDescent="0.2">
      <c r="A221" s="30"/>
      <c r="B221" s="32"/>
      <c r="C221" s="49"/>
      <c r="D221" s="49"/>
      <c r="E221" s="32"/>
      <c r="F221" s="30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6"/>
      <c r="AM221" s="2"/>
      <c r="AN221" s="2"/>
      <c r="AO221" s="174"/>
      <c r="AP221" s="187"/>
      <c r="AQ221" s="2"/>
      <c r="AR221" s="2"/>
      <c r="AS221" s="174"/>
      <c r="AT221" s="187"/>
      <c r="AU221" s="174"/>
      <c r="AV221" s="187"/>
      <c r="AW221" s="2"/>
      <c r="AX221" s="2"/>
      <c r="AY221" s="174"/>
      <c r="AZ221" s="187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8"/>
      <c r="BP221" s="36"/>
      <c r="BQ221" s="32"/>
      <c r="BR221" s="49"/>
      <c r="BS221" s="68"/>
      <c r="BT221" s="32"/>
    </row>
    <row r="222" spans="1:72" ht="10.199999999999999" x14ac:dyDescent="0.2">
      <c r="A222" s="30"/>
      <c r="B222" s="32"/>
      <c r="C222" s="49"/>
      <c r="D222" s="49"/>
      <c r="E222" s="32"/>
      <c r="F222" s="30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6"/>
      <c r="AM222" s="2"/>
      <c r="AN222" s="2"/>
      <c r="AO222" s="174"/>
      <c r="AP222" s="187"/>
      <c r="AQ222" s="2"/>
      <c r="AR222" s="2"/>
      <c r="AS222" s="174"/>
      <c r="AT222" s="187"/>
      <c r="AU222" s="174"/>
      <c r="AV222" s="187"/>
      <c r="AW222" s="2"/>
      <c r="AX222" s="2"/>
      <c r="AY222" s="174"/>
      <c r="AZ222" s="187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8"/>
      <c r="BP222" s="36"/>
      <c r="BQ222" s="32"/>
      <c r="BR222" s="49"/>
      <c r="BS222" s="68"/>
      <c r="BT222" s="32"/>
    </row>
    <row r="223" spans="1:72" ht="10.199999999999999" x14ac:dyDescent="0.2">
      <c r="A223" s="30"/>
      <c r="B223" s="32"/>
      <c r="C223" s="49"/>
      <c r="D223" s="49"/>
      <c r="E223" s="32"/>
      <c r="F223" s="30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6"/>
      <c r="AM223" s="2"/>
      <c r="AN223" s="2"/>
      <c r="AO223" s="174"/>
      <c r="AP223" s="187"/>
      <c r="AQ223" s="2"/>
      <c r="AR223" s="2"/>
      <c r="AS223" s="174"/>
      <c r="AT223" s="187"/>
      <c r="AU223" s="174"/>
      <c r="AV223" s="187"/>
      <c r="AW223" s="2"/>
      <c r="AX223" s="2"/>
      <c r="AY223" s="174"/>
      <c r="AZ223" s="187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8"/>
      <c r="BP223" s="36"/>
      <c r="BQ223" s="32"/>
      <c r="BR223" s="49"/>
      <c r="BS223" s="68"/>
      <c r="BT223" s="32"/>
    </row>
    <row r="224" spans="1:72" ht="10.199999999999999" x14ac:dyDescent="0.2">
      <c r="A224" s="30"/>
      <c r="B224" s="32"/>
      <c r="C224" s="49"/>
      <c r="D224" s="49"/>
      <c r="E224" s="32"/>
      <c r="F224" s="30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6"/>
      <c r="AM224" s="2"/>
      <c r="AN224" s="2"/>
      <c r="AO224" s="174"/>
      <c r="AP224" s="187"/>
      <c r="AQ224" s="2"/>
      <c r="AR224" s="2"/>
      <c r="AS224" s="174"/>
      <c r="AT224" s="187"/>
      <c r="AU224" s="174"/>
      <c r="AV224" s="187"/>
      <c r="AW224" s="2"/>
      <c r="AX224" s="2"/>
      <c r="AY224" s="174"/>
      <c r="AZ224" s="187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8"/>
      <c r="BP224" s="36"/>
      <c r="BQ224" s="32"/>
      <c r="BR224" s="49"/>
      <c r="BS224" s="68"/>
      <c r="BT224" s="32"/>
    </row>
    <row r="225" spans="1:72" x14ac:dyDescent="0.25">
      <c r="A225" s="30"/>
      <c r="B225" s="32"/>
      <c r="C225" s="49"/>
      <c r="D225" s="49"/>
      <c r="E225" s="32"/>
      <c r="F225" s="6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6"/>
      <c r="AM225" s="2"/>
      <c r="AN225" s="2"/>
      <c r="AO225" s="174"/>
      <c r="AP225" s="187"/>
      <c r="AQ225" s="2"/>
      <c r="AR225" s="2"/>
      <c r="AS225" s="174"/>
      <c r="AT225" s="187"/>
      <c r="AU225" s="174"/>
      <c r="AV225" s="187"/>
      <c r="AW225" s="2"/>
      <c r="AX225" s="2"/>
      <c r="AY225" s="174"/>
      <c r="AZ225" s="187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8"/>
      <c r="BP225" s="36"/>
      <c r="BQ225" s="32"/>
      <c r="BR225" s="49"/>
      <c r="BS225" s="68"/>
      <c r="BT225" s="32"/>
    </row>
    <row r="226" spans="1:72" x14ac:dyDescent="0.25">
      <c r="A226" s="30"/>
      <c r="B226" s="32"/>
      <c r="C226" s="49"/>
      <c r="D226" s="49"/>
      <c r="E226" s="32"/>
      <c r="F226" s="6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6"/>
      <c r="AM226" s="2"/>
      <c r="AN226" s="2"/>
      <c r="AO226" s="174"/>
      <c r="AP226" s="187"/>
      <c r="AQ226" s="2"/>
      <c r="AR226" s="2"/>
      <c r="AS226" s="174"/>
      <c r="AT226" s="187"/>
      <c r="AU226" s="174"/>
      <c r="AV226" s="187"/>
      <c r="AW226" s="2"/>
      <c r="AX226" s="2"/>
      <c r="AY226" s="174"/>
      <c r="AZ226" s="187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8"/>
      <c r="BP226" s="36"/>
      <c r="BQ226" s="32"/>
      <c r="BR226" s="49"/>
      <c r="BS226" s="68"/>
      <c r="BT226" s="32"/>
    </row>
    <row r="227" spans="1:72" x14ac:dyDescent="0.25">
      <c r="A227" s="30"/>
      <c r="B227" s="32"/>
      <c r="C227" s="49"/>
      <c r="D227" s="49"/>
      <c r="E227" s="32"/>
      <c r="F227" s="6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6"/>
      <c r="AM227" s="2"/>
      <c r="AN227" s="2"/>
      <c r="AO227" s="174"/>
      <c r="AP227" s="187"/>
      <c r="AQ227" s="2"/>
      <c r="AR227" s="2"/>
      <c r="AS227" s="174"/>
      <c r="AT227" s="187"/>
      <c r="AU227" s="174"/>
      <c r="AV227" s="187"/>
      <c r="AW227" s="2"/>
      <c r="AX227" s="2"/>
      <c r="AY227" s="174"/>
      <c r="AZ227" s="187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8"/>
      <c r="BP227" s="36"/>
      <c r="BQ227" s="32"/>
      <c r="BR227" s="49"/>
      <c r="BS227" s="68"/>
      <c r="BT227" s="32"/>
    </row>
    <row r="228" spans="1:72" x14ac:dyDescent="0.25">
      <c r="A228" s="30"/>
      <c r="B228" s="32"/>
      <c r="C228" s="49"/>
      <c r="D228" s="49"/>
      <c r="E228" s="32"/>
      <c r="F228" s="6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6"/>
      <c r="AM228" s="2"/>
      <c r="AN228" s="2"/>
      <c r="AO228" s="174"/>
      <c r="AP228" s="187"/>
      <c r="AQ228" s="2"/>
      <c r="AR228" s="2"/>
      <c r="AS228" s="174"/>
      <c r="AT228" s="187"/>
      <c r="AU228" s="174"/>
      <c r="AV228" s="187"/>
      <c r="AW228" s="2"/>
      <c r="AX228" s="2"/>
      <c r="AY228" s="174"/>
      <c r="AZ228" s="187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8"/>
      <c r="BP228" s="36"/>
      <c r="BQ228" s="32"/>
      <c r="BR228" s="49"/>
      <c r="BS228" s="68"/>
      <c r="BT228" s="32"/>
    </row>
    <row r="229" spans="1:72" x14ac:dyDescent="0.25">
      <c r="A229" s="30"/>
      <c r="B229" s="32"/>
      <c r="C229" s="49"/>
      <c r="D229" s="49"/>
      <c r="E229" s="32"/>
      <c r="F229" s="6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6"/>
      <c r="AM229" s="2"/>
      <c r="AN229" s="2"/>
      <c r="AO229" s="174"/>
      <c r="AP229" s="187"/>
      <c r="AQ229" s="2"/>
      <c r="AR229" s="2"/>
      <c r="AS229" s="174"/>
      <c r="AT229" s="187"/>
      <c r="AU229" s="174"/>
      <c r="AV229" s="187"/>
      <c r="AW229" s="2"/>
      <c r="AX229" s="2"/>
      <c r="AY229" s="174"/>
      <c r="AZ229" s="187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8"/>
      <c r="BP229" s="36"/>
      <c r="BQ229" s="32"/>
      <c r="BR229" s="49"/>
      <c r="BS229" s="68"/>
      <c r="BT229" s="32"/>
    </row>
    <row r="230" spans="1:72" x14ac:dyDescent="0.25">
      <c r="A230" s="30"/>
      <c r="B230" s="32"/>
      <c r="C230" s="49"/>
      <c r="D230" s="49"/>
      <c r="E230" s="32"/>
      <c r="F230" s="6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6"/>
      <c r="AM230" s="2"/>
      <c r="AN230" s="2"/>
      <c r="AO230" s="174"/>
      <c r="AP230" s="187"/>
      <c r="AQ230" s="2"/>
      <c r="AR230" s="2"/>
      <c r="AS230" s="174"/>
      <c r="AT230" s="187"/>
      <c r="AU230" s="174"/>
      <c r="AV230" s="187"/>
      <c r="AW230" s="2"/>
      <c r="AX230" s="2"/>
      <c r="AY230" s="174"/>
      <c r="AZ230" s="187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8"/>
      <c r="BP230" s="36"/>
      <c r="BQ230" s="32"/>
      <c r="BR230" s="49"/>
      <c r="BS230" s="68"/>
      <c r="BT230" s="32"/>
    </row>
    <row r="231" spans="1:72" x14ac:dyDescent="0.25">
      <c r="A231" s="30"/>
      <c r="B231" s="32"/>
      <c r="C231" s="49"/>
      <c r="D231" s="49"/>
      <c r="E231" s="32"/>
      <c r="F231" s="6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6"/>
      <c r="AM231" s="2"/>
      <c r="AN231" s="2"/>
      <c r="AO231" s="174"/>
      <c r="AP231" s="187"/>
      <c r="AQ231" s="2"/>
      <c r="AR231" s="2"/>
      <c r="AS231" s="174"/>
      <c r="AT231" s="187"/>
      <c r="AU231" s="174"/>
      <c r="AV231" s="187"/>
      <c r="AW231" s="2"/>
      <c r="AX231" s="2"/>
      <c r="AY231" s="174"/>
      <c r="AZ231" s="187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8"/>
      <c r="BP231" s="36"/>
      <c r="BQ231" s="32"/>
      <c r="BR231" s="49"/>
      <c r="BS231" s="68"/>
      <c r="BT231" s="32"/>
    </row>
    <row r="232" spans="1:72" x14ac:dyDescent="0.25">
      <c r="A232" s="30"/>
      <c r="B232" s="32"/>
      <c r="C232" s="49"/>
      <c r="D232" s="49"/>
      <c r="E232" s="32"/>
      <c r="F232" s="6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6"/>
      <c r="AM232" s="2"/>
      <c r="AN232" s="2"/>
      <c r="AO232" s="174"/>
      <c r="AP232" s="187"/>
      <c r="AQ232" s="2"/>
      <c r="AR232" s="2"/>
      <c r="AS232" s="174"/>
      <c r="AT232" s="187"/>
      <c r="AU232" s="174"/>
      <c r="AV232" s="187"/>
      <c r="AW232" s="2"/>
      <c r="AX232" s="2"/>
      <c r="AY232" s="174"/>
      <c r="AZ232" s="187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8"/>
      <c r="BP232" s="36"/>
      <c r="BQ232" s="32"/>
      <c r="BR232" s="49"/>
      <c r="BS232" s="68"/>
      <c r="BT232" s="32"/>
    </row>
    <row r="233" spans="1:72" x14ac:dyDescent="0.25">
      <c r="A233" s="30"/>
      <c r="B233" s="32"/>
      <c r="C233" s="49"/>
      <c r="D233" s="49"/>
      <c r="E233" s="32"/>
      <c r="F233" s="6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6"/>
      <c r="AM233" s="2"/>
      <c r="AN233" s="2"/>
      <c r="AO233" s="174"/>
      <c r="AP233" s="187"/>
      <c r="AQ233" s="2"/>
      <c r="AR233" s="2"/>
      <c r="AS233" s="174"/>
      <c r="AT233" s="187"/>
      <c r="AU233" s="174"/>
      <c r="AV233" s="187"/>
      <c r="AW233" s="2"/>
      <c r="AX233" s="2"/>
      <c r="AY233" s="174"/>
      <c r="AZ233" s="187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8"/>
      <c r="BP233" s="36"/>
      <c r="BQ233" s="32"/>
      <c r="BR233" s="49"/>
      <c r="BS233" s="68"/>
      <c r="BT233" s="32"/>
    </row>
    <row r="234" spans="1:72" x14ac:dyDescent="0.25">
      <c r="A234" s="30"/>
      <c r="B234" s="32"/>
      <c r="C234" s="49"/>
      <c r="D234" s="49"/>
      <c r="E234" s="32"/>
      <c r="F234" s="6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6"/>
      <c r="AM234" s="2"/>
      <c r="AN234" s="2"/>
      <c r="AO234" s="174"/>
      <c r="AP234" s="187"/>
      <c r="AQ234" s="2"/>
      <c r="AR234" s="2"/>
      <c r="AS234" s="174"/>
      <c r="AT234" s="187"/>
      <c r="AU234" s="174"/>
      <c r="AV234" s="187"/>
      <c r="AW234" s="2"/>
      <c r="AX234" s="2"/>
      <c r="AY234" s="174"/>
      <c r="AZ234" s="187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8"/>
      <c r="BP234" s="36"/>
      <c r="BQ234" s="32"/>
      <c r="BR234" s="49"/>
      <c r="BS234" s="68"/>
      <c r="BT234" s="32"/>
    </row>
    <row r="235" spans="1:72" x14ac:dyDescent="0.25">
      <c r="A235" s="30"/>
      <c r="B235" s="32"/>
      <c r="C235" s="49"/>
      <c r="D235" s="49"/>
      <c r="E235" s="32"/>
      <c r="F235" s="6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6"/>
      <c r="AM235" s="2"/>
      <c r="AN235" s="2"/>
      <c r="AO235" s="174"/>
      <c r="AP235" s="187"/>
      <c r="AQ235" s="2"/>
      <c r="AR235" s="2"/>
      <c r="AS235" s="174"/>
      <c r="AT235" s="187"/>
      <c r="AU235" s="174"/>
      <c r="AV235" s="187"/>
      <c r="AW235" s="2"/>
      <c r="AX235" s="2"/>
      <c r="AY235" s="174"/>
      <c r="AZ235" s="187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8"/>
      <c r="BP235" s="36"/>
      <c r="BQ235" s="32"/>
      <c r="BR235" s="49"/>
      <c r="BS235" s="68"/>
      <c r="BT235" s="32"/>
    </row>
    <row r="236" spans="1:72" x14ac:dyDescent="0.25">
      <c r="A236" s="30"/>
      <c r="B236" s="32"/>
      <c r="C236" s="49"/>
      <c r="D236" s="49"/>
      <c r="E236" s="32"/>
      <c r="F236" s="6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6"/>
      <c r="AM236" s="2"/>
      <c r="AN236" s="2"/>
      <c r="AO236" s="174"/>
      <c r="AP236" s="187"/>
      <c r="AQ236" s="2"/>
      <c r="AR236" s="2"/>
      <c r="AS236" s="174"/>
      <c r="AT236" s="187"/>
      <c r="AU236" s="174"/>
      <c r="AV236" s="187"/>
      <c r="AW236" s="2"/>
      <c r="AX236" s="2"/>
      <c r="AY236" s="174"/>
      <c r="AZ236" s="187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8"/>
      <c r="BP236" s="36"/>
      <c r="BQ236" s="32"/>
      <c r="BR236" s="49"/>
      <c r="BS236" s="68"/>
      <c r="BT236" s="32"/>
    </row>
    <row r="237" spans="1:72" x14ac:dyDescent="0.25">
      <c r="A237" s="30"/>
      <c r="B237" s="32"/>
      <c r="C237" s="49"/>
      <c r="D237" s="49"/>
      <c r="E237" s="32"/>
      <c r="F237" s="6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6"/>
      <c r="AM237" s="2"/>
      <c r="AN237" s="2"/>
      <c r="AO237" s="174"/>
      <c r="AP237" s="187"/>
      <c r="AQ237" s="2"/>
      <c r="AR237" s="2"/>
      <c r="AS237" s="174"/>
      <c r="AT237" s="187"/>
      <c r="AU237" s="174"/>
      <c r="AV237" s="187"/>
      <c r="AW237" s="2"/>
      <c r="AX237" s="2"/>
      <c r="AY237" s="174"/>
      <c r="AZ237" s="187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8"/>
      <c r="BP237" s="36"/>
      <c r="BQ237" s="32"/>
      <c r="BR237" s="49"/>
      <c r="BS237" s="68"/>
      <c r="BT237" s="32"/>
    </row>
    <row r="238" spans="1:72" x14ac:dyDescent="0.25">
      <c r="A238" s="30"/>
      <c r="B238" s="32"/>
      <c r="C238" s="49"/>
      <c r="D238" s="49"/>
      <c r="E238" s="32"/>
      <c r="F238" s="6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6"/>
      <c r="AM238" s="2"/>
      <c r="AN238" s="2"/>
      <c r="AO238" s="174"/>
      <c r="AP238" s="187"/>
      <c r="AQ238" s="2"/>
      <c r="AR238" s="2"/>
      <c r="AS238" s="174"/>
      <c r="AT238" s="187"/>
      <c r="AU238" s="174"/>
      <c r="AV238" s="187"/>
      <c r="AW238" s="2"/>
      <c r="AX238" s="2"/>
      <c r="AY238" s="174"/>
      <c r="AZ238" s="187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8"/>
      <c r="BP238" s="36"/>
      <c r="BQ238" s="32"/>
      <c r="BR238" s="49"/>
      <c r="BS238" s="68"/>
      <c r="BT238" s="32"/>
    </row>
    <row r="239" spans="1:72" x14ac:dyDescent="0.25">
      <c r="A239" s="30"/>
      <c r="B239" s="32"/>
      <c r="C239" s="49"/>
      <c r="D239" s="49"/>
      <c r="E239" s="32"/>
      <c r="F239" s="6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6"/>
      <c r="AM239" s="2"/>
      <c r="AN239" s="2"/>
      <c r="AO239" s="174"/>
      <c r="AP239" s="187"/>
      <c r="AQ239" s="2"/>
      <c r="AR239" s="2"/>
      <c r="AS239" s="174"/>
      <c r="AT239" s="187"/>
      <c r="AU239" s="174"/>
      <c r="AV239" s="187"/>
      <c r="AW239" s="2"/>
      <c r="AX239" s="2"/>
      <c r="AY239" s="174"/>
      <c r="AZ239" s="187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8"/>
      <c r="BP239" s="36"/>
      <c r="BQ239" s="32"/>
      <c r="BR239" s="49"/>
      <c r="BS239" s="68"/>
      <c r="BT239" s="32"/>
    </row>
    <row r="240" spans="1:72" x14ac:dyDescent="0.25">
      <c r="A240" s="30"/>
      <c r="B240" s="32"/>
      <c r="C240" s="49"/>
      <c r="D240" s="49"/>
      <c r="E240" s="32"/>
      <c r="F240" s="6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6"/>
      <c r="AM240" s="2"/>
      <c r="AN240" s="2"/>
      <c r="AO240" s="174"/>
      <c r="AP240" s="187"/>
      <c r="AQ240" s="2"/>
      <c r="AR240" s="2"/>
      <c r="AS240" s="174"/>
      <c r="AT240" s="187"/>
      <c r="AU240" s="174"/>
      <c r="AV240" s="187"/>
      <c r="AW240" s="2"/>
      <c r="AX240" s="2"/>
      <c r="AY240" s="174"/>
      <c r="AZ240" s="187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8"/>
      <c r="BP240" s="36"/>
      <c r="BQ240" s="32"/>
      <c r="BR240" s="49"/>
      <c r="BS240" s="68"/>
      <c r="BT240" s="32"/>
    </row>
    <row r="241" spans="1:72" x14ac:dyDescent="0.25">
      <c r="A241" s="30"/>
      <c r="B241" s="32"/>
      <c r="C241" s="49"/>
      <c r="D241" s="49"/>
      <c r="E241" s="32"/>
      <c r="F241" s="6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6"/>
      <c r="AM241" s="2"/>
      <c r="AN241" s="2"/>
      <c r="AO241" s="174"/>
      <c r="AP241" s="187"/>
      <c r="AQ241" s="2"/>
      <c r="AR241" s="2"/>
      <c r="AS241" s="174"/>
      <c r="AT241" s="187"/>
      <c r="AU241" s="174"/>
      <c r="AV241" s="187"/>
      <c r="AW241" s="2"/>
      <c r="AX241" s="2"/>
      <c r="AY241" s="174"/>
      <c r="AZ241" s="187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8"/>
      <c r="BP241" s="36"/>
      <c r="BQ241" s="32"/>
      <c r="BR241" s="49"/>
      <c r="BS241" s="68"/>
      <c r="BT241" s="32"/>
    </row>
    <row r="242" spans="1:72" x14ac:dyDescent="0.25">
      <c r="A242" s="30"/>
      <c r="B242" s="32"/>
      <c r="C242" s="49"/>
      <c r="D242" s="49"/>
      <c r="E242" s="32"/>
      <c r="F242" s="6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6"/>
      <c r="AM242" s="2"/>
      <c r="AN242" s="2"/>
      <c r="AO242" s="174"/>
      <c r="AP242" s="187"/>
      <c r="AQ242" s="2"/>
      <c r="AR242" s="2"/>
      <c r="AS242" s="174"/>
      <c r="AT242" s="187"/>
      <c r="AU242" s="174"/>
      <c r="AV242" s="187"/>
      <c r="AW242" s="2"/>
      <c r="AX242" s="2"/>
      <c r="AY242" s="174"/>
      <c r="AZ242" s="187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8"/>
      <c r="BP242" s="36"/>
      <c r="BQ242" s="32"/>
      <c r="BR242" s="49"/>
      <c r="BS242" s="68"/>
      <c r="BT242" s="32"/>
    </row>
    <row r="243" spans="1:72" x14ac:dyDescent="0.25">
      <c r="A243" s="30"/>
      <c r="B243" s="32"/>
      <c r="C243" s="49"/>
      <c r="D243" s="49"/>
      <c r="E243" s="32"/>
      <c r="F243" s="6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6"/>
      <c r="AM243" s="2"/>
      <c r="AN243" s="2"/>
      <c r="AO243" s="174"/>
      <c r="AP243" s="187"/>
      <c r="AQ243" s="2"/>
      <c r="AR243" s="2"/>
      <c r="AS243" s="174"/>
      <c r="AT243" s="187"/>
      <c r="AU243" s="174"/>
      <c r="AV243" s="187"/>
      <c r="AW243" s="2"/>
      <c r="AX243" s="2"/>
      <c r="AY243" s="174"/>
      <c r="AZ243" s="187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8"/>
      <c r="BP243" s="36"/>
      <c r="BQ243" s="32"/>
      <c r="BR243" s="49"/>
      <c r="BS243" s="68"/>
      <c r="BT243" s="32"/>
    </row>
    <row r="244" spans="1:72" x14ac:dyDescent="0.25">
      <c r="A244" s="30"/>
      <c r="B244" s="32"/>
      <c r="C244" s="49"/>
      <c r="D244" s="49"/>
      <c r="E244" s="32"/>
      <c r="F244" s="6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6"/>
      <c r="AM244" s="2"/>
      <c r="AN244" s="2"/>
      <c r="AO244" s="174"/>
      <c r="AP244" s="187"/>
      <c r="AQ244" s="2"/>
      <c r="AR244" s="2"/>
      <c r="AS244" s="174"/>
      <c r="AT244" s="187"/>
      <c r="AU244" s="174"/>
      <c r="AV244" s="187"/>
      <c r="AW244" s="2"/>
      <c r="AX244" s="2"/>
      <c r="AY244" s="174"/>
      <c r="AZ244" s="187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8"/>
      <c r="BP244" s="36"/>
      <c r="BQ244" s="32"/>
      <c r="BR244" s="49"/>
      <c r="BS244" s="68"/>
      <c r="BT244" s="32"/>
    </row>
    <row r="245" spans="1:72" x14ac:dyDescent="0.25">
      <c r="A245" s="30"/>
      <c r="B245" s="32"/>
      <c r="C245" s="49"/>
      <c r="D245" s="49"/>
      <c r="E245" s="32"/>
      <c r="F245" s="6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6"/>
      <c r="AM245" s="2"/>
      <c r="AN245" s="2"/>
      <c r="AO245" s="174"/>
      <c r="AP245" s="187"/>
      <c r="AQ245" s="2"/>
      <c r="AR245" s="2"/>
      <c r="AS245" s="174"/>
      <c r="AT245" s="187"/>
      <c r="AU245" s="174"/>
      <c r="AV245" s="187"/>
      <c r="AW245" s="2"/>
      <c r="AX245" s="2"/>
      <c r="AY245" s="174"/>
      <c r="AZ245" s="187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8"/>
      <c r="BP245" s="36"/>
      <c r="BQ245" s="32"/>
      <c r="BR245" s="49"/>
      <c r="BS245" s="68"/>
      <c r="BT245" s="32"/>
    </row>
    <row r="246" spans="1:72" x14ac:dyDescent="0.25">
      <c r="A246" s="30"/>
      <c r="B246" s="32"/>
      <c r="C246" s="49"/>
      <c r="D246" s="49"/>
      <c r="E246" s="32"/>
      <c r="F246" s="6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6"/>
      <c r="AM246" s="2"/>
      <c r="AN246" s="2"/>
      <c r="AO246" s="174"/>
      <c r="AP246" s="187"/>
      <c r="AQ246" s="2"/>
      <c r="AR246" s="2"/>
      <c r="AS246" s="174"/>
      <c r="AT246" s="187"/>
      <c r="AU246" s="174"/>
      <c r="AV246" s="187"/>
      <c r="AW246" s="2"/>
      <c r="AX246" s="2"/>
      <c r="AY246" s="174"/>
      <c r="AZ246" s="187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8"/>
      <c r="BP246" s="36"/>
      <c r="BQ246" s="32"/>
      <c r="BR246" s="49"/>
      <c r="BS246" s="68"/>
      <c r="BT246" s="32"/>
    </row>
    <row r="247" spans="1:72" x14ac:dyDescent="0.25">
      <c r="A247" s="30"/>
      <c r="B247" s="32"/>
      <c r="C247" s="49"/>
      <c r="D247" s="49"/>
      <c r="E247" s="32"/>
      <c r="F247" s="6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6"/>
      <c r="AM247" s="2"/>
      <c r="AN247" s="2"/>
      <c r="AO247" s="174"/>
      <c r="AP247" s="187"/>
      <c r="AQ247" s="2"/>
      <c r="AR247" s="2"/>
      <c r="AS247" s="174"/>
      <c r="AT247" s="187"/>
      <c r="AU247" s="174"/>
      <c r="AV247" s="187"/>
      <c r="AW247" s="2"/>
      <c r="AX247" s="2"/>
      <c r="AY247" s="174"/>
      <c r="AZ247" s="187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8"/>
      <c r="BP247" s="36"/>
      <c r="BQ247" s="32"/>
      <c r="BR247" s="49"/>
      <c r="BS247" s="68"/>
      <c r="BT247" s="32"/>
    </row>
    <row r="248" spans="1:72" x14ac:dyDescent="0.25">
      <c r="A248" s="30"/>
      <c r="B248" s="32"/>
      <c r="C248" s="49"/>
      <c r="D248" s="49"/>
      <c r="E248" s="32"/>
      <c r="F248" s="6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6"/>
      <c r="AM248" s="2"/>
      <c r="AN248" s="2"/>
      <c r="AO248" s="174"/>
      <c r="AP248" s="187"/>
      <c r="AQ248" s="2"/>
      <c r="AR248" s="2"/>
      <c r="AS248" s="174"/>
      <c r="AT248" s="187"/>
      <c r="AU248" s="174"/>
      <c r="AV248" s="187"/>
      <c r="AW248" s="2"/>
      <c r="AX248" s="2"/>
      <c r="AY248" s="174"/>
      <c r="AZ248" s="187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8"/>
      <c r="BP248" s="36"/>
      <c r="BQ248" s="32"/>
      <c r="BR248" s="49"/>
      <c r="BS248" s="68"/>
      <c r="BT248" s="32"/>
    </row>
    <row r="249" spans="1:72" x14ac:dyDescent="0.25">
      <c r="A249" s="30"/>
      <c r="B249" s="32"/>
      <c r="C249" s="49"/>
      <c r="D249" s="49"/>
      <c r="E249" s="32"/>
      <c r="F249" s="6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6"/>
      <c r="AM249" s="2"/>
      <c r="AN249" s="2"/>
      <c r="AO249" s="174"/>
      <c r="AP249" s="187"/>
      <c r="AQ249" s="2"/>
      <c r="AR249" s="2"/>
      <c r="AS249" s="174"/>
      <c r="AT249" s="187"/>
      <c r="AU249" s="174"/>
      <c r="AV249" s="187"/>
      <c r="AW249" s="2"/>
      <c r="AX249" s="2"/>
      <c r="AY249" s="174"/>
      <c r="AZ249" s="187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8"/>
      <c r="BP249" s="36"/>
      <c r="BQ249" s="32"/>
      <c r="BR249" s="49"/>
      <c r="BS249" s="68"/>
      <c r="BT249" s="32"/>
    </row>
    <row r="250" spans="1:72" x14ac:dyDescent="0.25">
      <c r="A250" s="30"/>
      <c r="B250" s="32"/>
      <c r="C250" s="49"/>
      <c r="D250" s="49"/>
      <c r="E250" s="32"/>
      <c r="F250" s="6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6"/>
      <c r="AM250" s="2"/>
      <c r="AN250" s="2"/>
      <c r="AO250" s="174"/>
      <c r="AP250" s="187"/>
      <c r="AQ250" s="2"/>
      <c r="AR250" s="2"/>
      <c r="AS250" s="174"/>
      <c r="AT250" s="187"/>
      <c r="AU250" s="174"/>
      <c r="AV250" s="187"/>
      <c r="AW250" s="2"/>
      <c r="AX250" s="2"/>
      <c r="AY250" s="174"/>
      <c r="AZ250" s="187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8"/>
      <c r="BP250" s="36"/>
      <c r="BQ250" s="32"/>
      <c r="BR250" s="49"/>
      <c r="BS250" s="68"/>
      <c r="BT250" s="32"/>
    </row>
    <row r="251" spans="1:72" x14ac:dyDescent="0.25">
      <c r="A251" s="30"/>
      <c r="B251" s="32"/>
      <c r="C251" s="49"/>
      <c r="D251" s="49"/>
      <c r="E251" s="32"/>
      <c r="F251" s="6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6"/>
      <c r="AM251" s="2"/>
      <c r="AN251" s="2"/>
      <c r="AO251" s="174"/>
      <c r="AP251" s="187"/>
      <c r="AQ251" s="2"/>
      <c r="AR251" s="2"/>
      <c r="AS251" s="174"/>
      <c r="AT251" s="187"/>
      <c r="AU251" s="174"/>
      <c r="AV251" s="187"/>
      <c r="AW251" s="2"/>
      <c r="AX251" s="2"/>
      <c r="AY251" s="174"/>
      <c r="AZ251" s="187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8"/>
      <c r="BP251" s="36"/>
      <c r="BQ251" s="32"/>
      <c r="BR251" s="49"/>
      <c r="BS251" s="68"/>
      <c r="BT251" s="32"/>
    </row>
    <row r="252" spans="1:72" x14ac:dyDescent="0.25">
      <c r="A252" s="30"/>
      <c r="B252" s="32"/>
      <c r="C252" s="49"/>
      <c r="D252" s="49"/>
      <c r="E252" s="32"/>
      <c r="F252" s="6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6"/>
      <c r="AM252" s="2"/>
      <c r="AN252" s="2"/>
      <c r="AO252" s="174"/>
      <c r="AP252" s="187"/>
      <c r="AQ252" s="2"/>
      <c r="AR252" s="2"/>
      <c r="AS252" s="174"/>
      <c r="AT252" s="187"/>
      <c r="AU252" s="174"/>
      <c r="AV252" s="187"/>
      <c r="AW252" s="2"/>
      <c r="AX252" s="2"/>
      <c r="AY252" s="174"/>
      <c r="AZ252" s="187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8"/>
      <c r="BP252" s="36"/>
      <c r="BQ252" s="32"/>
      <c r="BR252" s="49"/>
      <c r="BS252" s="68"/>
      <c r="BT252" s="32"/>
    </row>
    <row r="253" spans="1:72" x14ac:dyDescent="0.25">
      <c r="A253" s="30"/>
      <c r="B253" s="32"/>
      <c r="C253" s="49"/>
      <c r="D253" s="49"/>
      <c r="E253" s="32"/>
      <c r="F253" s="6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6"/>
      <c r="AM253" s="2"/>
      <c r="AN253" s="2"/>
      <c r="AO253" s="174"/>
      <c r="AP253" s="187"/>
      <c r="AQ253" s="2"/>
      <c r="AR253" s="2"/>
      <c r="AS253" s="174"/>
      <c r="AT253" s="187"/>
      <c r="AU253" s="174"/>
      <c r="AV253" s="187"/>
      <c r="AW253" s="2"/>
      <c r="AX253" s="2"/>
      <c r="AY253" s="174"/>
      <c r="AZ253" s="187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8"/>
      <c r="BP253" s="36"/>
      <c r="BQ253" s="32"/>
      <c r="BR253" s="49"/>
      <c r="BS253" s="68"/>
      <c r="BT253" s="32"/>
    </row>
    <row r="254" spans="1:72" x14ac:dyDescent="0.25">
      <c r="A254" s="30"/>
      <c r="B254" s="32"/>
      <c r="C254" s="49"/>
      <c r="D254" s="49"/>
      <c r="E254" s="32"/>
      <c r="F254" s="6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6"/>
      <c r="AM254" s="2"/>
      <c r="AN254" s="2"/>
      <c r="AO254" s="174"/>
      <c r="AP254" s="187"/>
      <c r="AQ254" s="2"/>
      <c r="AR254" s="2"/>
      <c r="AS254" s="174"/>
      <c r="AT254" s="187"/>
      <c r="AU254" s="174"/>
      <c r="AV254" s="187"/>
      <c r="AW254" s="2"/>
      <c r="AX254" s="2"/>
      <c r="AY254" s="174"/>
      <c r="AZ254" s="187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8"/>
      <c r="BP254" s="36"/>
      <c r="BQ254" s="32"/>
      <c r="BR254" s="49"/>
      <c r="BS254" s="68"/>
      <c r="BT254" s="32"/>
    </row>
    <row r="255" spans="1:72" x14ac:dyDescent="0.25">
      <c r="A255" s="30"/>
      <c r="B255" s="32"/>
      <c r="C255" s="49"/>
      <c r="D255" s="49"/>
      <c r="E255" s="32"/>
      <c r="F255" s="6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6"/>
      <c r="AM255" s="2"/>
      <c r="AN255" s="2"/>
      <c r="AO255" s="174"/>
      <c r="AP255" s="187"/>
      <c r="AQ255" s="2"/>
      <c r="AR255" s="2"/>
      <c r="AS255" s="174"/>
      <c r="AT255" s="187"/>
      <c r="AU255" s="174"/>
      <c r="AV255" s="187"/>
      <c r="AW255" s="2"/>
      <c r="AX255" s="2"/>
      <c r="AY255" s="174"/>
      <c r="AZ255" s="187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8"/>
      <c r="BP255" s="36"/>
      <c r="BQ255" s="32"/>
      <c r="BR255" s="49"/>
      <c r="BS255" s="68"/>
      <c r="BT255" s="32"/>
    </row>
    <row r="256" spans="1:72" x14ac:dyDescent="0.25">
      <c r="A256" s="30"/>
      <c r="B256" s="32"/>
      <c r="C256" s="49"/>
      <c r="D256" s="49"/>
      <c r="E256" s="32"/>
      <c r="F256" s="6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6"/>
      <c r="AM256" s="2"/>
      <c r="AN256" s="2"/>
      <c r="AO256" s="174"/>
      <c r="AP256" s="187"/>
      <c r="AQ256" s="2"/>
      <c r="AR256" s="2"/>
      <c r="AS256" s="174"/>
      <c r="AT256" s="187"/>
      <c r="AU256" s="174"/>
      <c r="AV256" s="187"/>
      <c r="AW256" s="2"/>
      <c r="AX256" s="2"/>
      <c r="AY256" s="174"/>
      <c r="AZ256" s="187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8"/>
      <c r="BP256" s="36"/>
      <c r="BQ256" s="32"/>
      <c r="BR256" s="49"/>
      <c r="BS256" s="68"/>
      <c r="BT256" s="32"/>
    </row>
    <row r="257" spans="1:72" x14ac:dyDescent="0.25">
      <c r="A257" s="30"/>
      <c r="B257" s="32"/>
      <c r="C257" s="49"/>
      <c r="D257" s="49"/>
      <c r="E257" s="32"/>
      <c r="F257" s="6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6"/>
      <c r="AM257" s="2"/>
      <c r="AN257" s="2"/>
      <c r="AO257" s="174"/>
      <c r="AP257" s="187"/>
      <c r="AQ257" s="2"/>
      <c r="AR257" s="2"/>
      <c r="AS257" s="174"/>
      <c r="AT257" s="187"/>
      <c r="AU257" s="174"/>
      <c r="AV257" s="187"/>
      <c r="AW257" s="2"/>
      <c r="AX257" s="2"/>
      <c r="AY257" s="174"/>
      <c r="AZ257" s="187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8"/>
      <c r="BP257" s="36"/>
      <c r="BQ257" s="32"/>
      <c r="BR257" s="49"/>
      <c r="BS257" s="68"/>
      <c r="BT257" s="32"/>
    </row>
    <row r="258" spans="1:72" x14ac:dyDescent="0.25">
      <c r="A258" s="30"/>
      <c r="B258" s="32"/>
      <c r="C258" s="49"/>
      <c r="D258" s="49"/>
      <c r="E258" s="32"/>
      <c r="F258" s="6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6"/>
      <c r="AM258" s="2"/>
      <c r="AN258" s="2"/>
      <c r="AO258" s="174"/>
      <c r="AP258" s="187"/>
      <c r="AQ258" s="2"/>
      <c r="AR258" s="2"/>
      <c r="AS258" s="174"/>
      <c r="AT258" s="187"/>
      <c r="AU258" s="174"/>
      <c r="AV258" s="187"/>
      <c r="AW258" s="2"/>
      <c r="AX258" s="2"/>
      <c r="AY258" s="174"/>
      <c r="AZ258" s="187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8"/>
      <c r="BP258" s="36"/>
      <c r="BQ258" s="32"/>
      <c r="BR258" s="49"/>
      <c r="BS258" s="68"/>
      <c r="BT258" s="32"/>
    </row>
    <row r="259" spans="1:72" x14ac:dyDescent="0.25">
      <c r="A259" s="30"/>
      <c r="B259" s="32"/>
      <c r="C259" s="49"/>
      <c r="D259" s="49"/>
      <c r="E259" s="32"/>
      <c r="F259" s="6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6"/>
      <c r="AM259" s="2"/>
      <c r="AN259" s="2"/>
      <c r="AO259" s="174"/>
      <c r="AP259" s="187"/>
      <c r="AQ259" s="2"/>
      <c r="AR259" s="2"/>
      <c r="AS259" s="174"/>
      <c r="AT259" s="187"/>
      <c r="AU259" s="174"/>
      <c r="AV259" s="187"/>
      <c r="AW259" s="2"/>
      <c r="AX259" s="2"/>
      <c r="AY259" s="174"/>
      <c r="AZ259" s="187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8"/>
      <c r="BP259" s="36"/>
      <c r="BQ259" s="32"/>
      <c r="BR259" s="49"/>
      <c r="BS259" s="68"/>
      <c r="BT259" s="32"/>
    </row>
    <row r="260" spans="1:72" x14ac:dyDescent="0.25">
      <c r="A260" s="30"/>
      <c r="B260" s="32"/>
      <c r="C260" s="49"/>
      <c r="D260" s="49"/>
      <c r="E260" s="32"/>
      <c r="F260" s="6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6"/>
      <c r="AM260" s="2"/>
      <c r="AN260" s="2"/>
      <c r="AO260" s="174"/>
      <c r="AP260" s="187"/>
      <c r="AQ260" s="2"/>
      <c r="AR260" s="2"/>
      <c r="AS260" s="174"/>
      <c r="AT260" s="187"/>
      <c r="AU260" s="174"/>
      <c r="AV260" s="187"/>
      <c r="AW260" s="2"/>
      <c r="AX260" s="2"/>
      <c r="AY260" s="174"/>
      <c r="AZ260" s="187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8"/>
      <c r="BP260" s="36"/>
      <c r="BQ260" s="32"/>
      <c r="BR260" s="49"/>
      <c r="BS260" s="68"/>
      <c r="BT260" s="32"/>
    </row>
    <row r="261" spans="1:72" x14ac:dyDescent="0.25">
      <c r="A261" s="30"/>
      <c r="B261" s="32"/>
      <c r="C261" s="49"/>
      <c r="D261" s="49"/>
      <c r="E261" s="32"/>
      <c r="F261" s="6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6"/>
      <c r="AM261" s="2"/>
      <c r="AN261" s="2"/>
      <c r="AO261" s="174"/>
      <c r="AP261" s="187"/>
      <c r="AQ261" s="2"/>
      <c r="AR261" s="2"/>
      <c r="AS261" s="174"/>
      <c r="AT261" s="187"/>
      <c r="AU261" s="174"/>
      <c r="AV261" s="187"/>
      <c r="AW261" s="2"/>
      <c r="AX261" s="2"/>
      <c r="AY261" s="174"/>
      <c r="AZ261" s="187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8"/>
      <c r="BP261" s="36"/>
      <c r="BQ261" s="32"/>
      <c r="BR261" s="49"/>
      <c r="BS261" s="68"/>
      <c r="BT261" s="32"/>
    </row>
    <row r="262" spans="1:72" x14ac:dyDescent="0.25">
      <c r="A262" s="30"/>
      <c r="B262" s="32"/>
      <c r="C262" s="49"/>
      <c r="D262" s="49"/>
      <c r="E262" s="32"/>
      <c r="F262" s="6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6"/>
      <c r="AM262" s="2"/>
      <c r="AN262" s="2"/>
      <c r="AO262" s="174"/>
      <c r="AP262" s="187"/>
      <c r="AQ262" s="2"/>
      <c r="AR262" s="2"/>
      <c r="AS262" s="174"/>
      <c r="AT262" s="187"/>
      <c r="AU262" s="174"/>
      <c r="AV262" s="187"/>
      <c r="AW262" s="2"/>
      <c r="AX262" s="2"/>
      <c r="AY262" s="174"/>
      <c r="AZ262" s="187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8"/>
      <c r="BP262" s="36"/>
      <c r="BQ262" s="32"/>
      <c r="BR262" s="49"/>
      <c r="BS262" s="68"/>
      <c r="BT262" s="32"/>
    </row>
    <row r="263" spans="1:72" x14ac:dyDescent="0.25">
      <c r="A263" s="30"/>
      <c r="B263" s="32"/>
      <c r="C263" s="49"/>
      <c r="D263" s="49"/>
      <c r="E263" s="32"/>
      <c r="F263" s="6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6"/>
      <c r="AM263" s="2"/>
      <c r="AN263" s="2"/>
      <c r="AO263" s="174"/>
      <c r="AP263" s="187"/>
      <c r="AQ263" s="2"/>
      <c r="AR263" s="2"/>
      <c r="AS263" s="174"/>
      <c r="AT263" s="187"/>
      <c r="AU263" s="174"/>
      <c r="AV263" s="187"/>
      <c r="AW263" s="2"/>
      <c r="AX263" s="2"/>
      <c r="AY263" s="174"/>
      <c r="AZ263" s="187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8"/>
      <c r="BP263" s="36"/>
      <c r="BQ263" s="32"/>
      <c r="BR263" s="49"/>
      <c r="BS263" s="68"/>
      <c r="BT263" s="32"/>
    </row>
    <row r="264" spans="1:72" x14ac:dyDescent="0.25">
      <c r="A264" s="30"/>
      <c r="B264" s="32"/>
      <c r="C264" s="49"/>
      <c r="D264" s="49"/>
      <c r="E264" s="32"/>
      <c r="F264" s="6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6"/>
      <c r="AM264" s="2"/>
      <c r="AN264" s="2"/>
      <c r="AO264" s="174"/>
      <c r="AP264" s="187"/>
      <c r="AQ264" s="2"/>
      <c r="AR264" s="2"/>
      <c r="AS264" s="174"/>
      <c r="AT264" s="187"/>
      <c r="AU264" s="174"/>
      <c r="AV264" s="187"/>
      <c r="AW264" s="2"/>
      <c r="AX264" s="2"/>
      <c r="AY264" s="174"/>
      <c r="AZ264" s="187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8"/>
      <c r="BP264" s="36"/>
      <c r="BQ264" s="32"/>
      <c r="BR264" s="49"/>
      <c r="BS264" s="68"/>
      <c r="BT264" s="32"/>
    </row>
    <row r="265" spans="1:72" x14ac:dyDescent="0.25">
      <c r="A265" s="30"/>
      <c r="B265" s="32"/>
      <c r="C265" s="49"/>
      <c r="D265" s="49"/>
      <c r="E265" s="32"/>
      <c r="F265" s="6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6"/>
      <c r="AM265" s="2"/>
      <c r="AN265" s="2"/>
      <c r="AO265" s="174"/>
      <c r="AP265" s="187"/>
      <c r="AQ265" s="2"/>
      <c r="AR265" s="2"/>
      <c r="AS265" s="174"/>
      <c r="AT265" s="187"/>
      <c r="AU265" s="174"/>
      <c r="AV265" s="187"/>
      <c r="AW265" s="2"/>
      <c r="AX265" s="2"/>
      <c r="AY265" s="174"/>
      <c r="AZ265" s="187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8"/>
      <c r="BP265" s="36"/>
      <c r="BQ265" s="32"/>
      <c r="BR265" s="49"/>
      <c r="BS265" s="68"/>
      <c r="BT265" s="32"/>
    </row>
    <row r="266" spans="1:72" x14ac:dyDescent="0.25">
      <c r="A266" s="30"/>
      <c r="B266" s="32"/>
      <c r="C266" s="49"/>
      <c r="D266" s="49"/>
      <c r="E266" s="32"/>
      <c r="F266" s="6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6"/>
      <c r="AM266" s="2"/>
      <c r="AN266" s="2"/>
      <c r="AO266" s="174"/>
      <c r="AP266" s="187"/>
      <c r="AQ266" s="2"/>
      <c r="AR266" s="2"/>
      <c r="AS266" s="174"/>
      <c r="AT266" s="187"/>
      <c r="AU266" s="174"/>
      <c r="AV266" s="187"/>
      <c r="AW266" s="2"/>
      <c r="AX266" s="2"/>
      <c r="AY266" s="174"/>
      <c r="AZ266" s="187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8"/>
      <c r="BP266" s="36"/>
      <c r="BQ266" s="32"/>
      <c r="BR266" s="49"/>
      <c r="BS266" s="68"/>
      <c r="BT266" s="32"/>
    </row>
    <row r="267" spans="1:72" x14ac:dyDescent="0.25">
      <c r="A267" s="30"/>
      <c r="B267" s="32"/>
      <c r="C267" s="49"/>
      <c r="D267" s="49"/>
      <c r="E267" s="32"/>
      <c r="F267" s="6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6"/>
      <c r="AM267" s="2"/>
      <c r="AN267" s="2"/>
      <c r="AO267" s="174"/>
      <c r="AP267" s="187"/>
      <c r="AQ267" s="2"/>
      <c r="AR267" s="2"/>
      <c r="AS267" s="174"/>
      <c r="AT267" s="187"/>
      <c r="AU267" s="174"/>
      <c r="AV267" s="187"/>
      <c r="AW267" s="2"/>
      <c r="AX267" s="2"/>
      <c r="AY267" s="174"/>
      <c r="AZ267" s="187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8"/>
      <c r="BP267" s="36"/>
      <c r="BQ267" s="32"/>
      <c r="BR267" s="49"/>
      <c r="BS267" s="68"/>
      <c r="BT267" s="32"/>
    </row>
    <row r="268" spans="1:72" x14ac:dyDescent="0.25">
      <c r="A268" s="30"/>
      <c r="B268" s="32"/>
      <c r="C268" s="49"/>
      <c r="D268" s="49"/>
      <c r="E268" s="32"/>
      <c r="F268" s="6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6"/>
      <c r="AM268" s="2"/>
      <c r="AN268" s="2"/>
      <c r="AO268" s="174"/>
      <c r="AP268" s="187"/>
      <c r="AQ268" s="2"/>
      <c r="AR268" s="2"/>
      <c r="AS268" s="174"/>
      <c r="AT268" s="187"/>
      <c r="AU268" s="174"/>
      <c r="AV268" s="187"/>
      <c r="AW268" s="2"/>
      <c r="AX268" s="2"/>
      <c r="AY268" s="174"/>
      <c r="AZ268" s="187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8"/>
      <c r="BP268" s="36"/>
      <c r="BQ268" s="32"/>
      <c r="BR268" s="49"/>
      <c r="BS268" s="68"/>
      <c r="BT268" s="32"/>
    </row>
    <row r="269" spans="1:72" x14ac:dyDescent="0.25">
      <c r="A269" s="30"/>
      <c r="B269" s="32"/>
      <c r="C269" s="49"/>
      <c r="D269" s="49"/>
      <c r="E269" s="32"/>
      <c r="F269" s="6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6"/>
      <c r="AM269" s="2"/>
      <c r="AN269" s="2"/>
      <c r="AO269" s="174"/>
      <c r="AP269" s="187"/>
      <c r="AQ269" s="2"/>
      <c r="AR269" s="2"/>
      <c r="AS269" s="174"/>
      <c r="AT269" s="187"/>
      <c r="AU269" s="174"/>
      <c r="AV269" s="187"/>
      <c r="AW269" s="2"/>
      <c r="AX269" s="2"/>
      <c r="AY269" s="174"/>
      <c r="AZ269" s="187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8"/>
      <c r="BP269" s="36"/>
      <c r="BQ269" s="32"/>
      <c r="BR269" s="49"/>
      <c r="BS269" s="68"/>
      <c r="BT269" s="32"/>
    </row>
    <row r="270" spans="1:72" x14ac:dyDescent="0.25">
      <c r="A270" s="30"/>
      <c r="B270" s="32"/>
      <c r="C270" s="49"/>
      <c r="D270" s="49"/>
      <c r="E270" s="32"/>
      <c r="F270" s="6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6"/>
      <c r="AM270" s="2"/>
      <c r="AN270" s="2"/>
      <c r="AO270" s="174"/>
      <c r="AP270" s="187"/>
      <c r="AQ270" s="2"/>
      <c r="AR270" s="2"/>
      <c r="AS270" s="174"/>
      <c r="AT270" s="187"/>
      <c r="AU270" s="174"/>
      <c r="AV270" s="187"/>
      <c r="AW270" s="2"/>
      <c r="AX270" s="2"/>
      <c r="AY270" s="174"/>
      <c r="AZ270" s="187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8"/>
      <c r="BP270" s="36"/>
      <c r="BQ270" s="32"/>
      <c r="BR270" s="49"/>
      <c r="BS270" s="68"/>
      <c r="BT270" s="32"/>
    </row>
    <row r="271" spans="1:72" x14ac:dyDescent="0.25">
      <c r="A271" s="30"/>
      <c r="B271" s="32"/>
      <c r="C271" s="49"/>
      <c r="D271" s="49"/>
      <c r="E271" s="32"/>
      <c r="F271" s="6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6"/>
      <c r="AM271" s="2"/>
      <c r="AN271" s="2"/>
      <c r="AO271" s="174"/>
      <c r="AP271" s="187"/>
      <c r="AQ271" s="2"/>
      <c r="AR271" s="2"/>
      <c r="AS271" s="174"/>
      <c r="AT271" s="187"/>
      <c r="AU271" s="174"/>
      <c r="AV271" s="187"/>
      <c r="AW271" s="2"/>
      <c r="AX271" s="2"/>
      <c r="AY271" s="174"/>
      <c r="AZ271" s="187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8"/>
      <c r="BP271" s="36"/>
      <c r="BQ271" s="32"/>
      <c r="BR271" s="49"/>
      <c r="BS271" s="68"/>
      <c r="BT271" s="32"/>
    </row>
    <row r="272" spans="1:72" x14ac:dyDescent="0.25">
      <c r="A272" s="30"/>
      <c r="B272" s="32"/>
      <c r="C272" s="49"/>
      <c r="D272" s="49"/>
      <c r="E272" s="32"/>
      <c r="F272" s="6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6"/>
      <c r="AM272" s="2"/>
      <c r="AN272" s="2"/>
      <c r="AO272" s="174"/>
      <c r="AP272" s="187"/>
      <c r="AQ272" s="2"/>
      <c r="AR272" s="2"/>
      <c r="AS272" s="174"/>
      <c r="AT272" s="187"/>
      <c r="AU272" s="174"/>
      <c r="AV272" s="187"/>
      <c r="AW272" s="2"/>
      <c r="AX272" s="2"/>
      <c r="AY272" s="174"/>
      <c r="AZ272" s="187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8"/>
      <c r="BP272" s="36"/>
      <c r="BQ272" s="32"/>
      <c r="BR272" s="49"/>
      <c r="BS272" s="68"/>
      <c r="BT272" s="32"/>
    </row>
    <row r="273" spans="1:72" x14ac:dyDescent="0.25">
      <c r="A273" s="30"/>
      <c r="B273" s="32"/>
      <c r="C273" s="49"/>
      <c r="D273" s="49"/>
      <c r="E273" s="32"/>
      <c r="F273" s="6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6"/>
      <c r="AM273" s="2"/>
      <c r="AN273" s="2"/>
      <c r="AO273" s="174"/>
      <c r="AP273" s="187"/>
      <c r="AQ273" s="2"/>
      <c r="AR273" s="2"/>
      <c r="AS273" s="174"/>
      <c r="AT273" s="187"/>
      <c r="AU273" s="174"/>
      <c r="AV273" s="187"/>
      <c r="AW273" s="2"/>
      <c r="AX273" s="2"/>
      <c r="AY273" s="174"/>
      <c r="AZ273" s="187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8"/>
      <c r="BP273" s="36"/>
      <c r="BQ273" s="32"/>
      <c r="BR273" s="49"/>
      <c r="BS273" s="68"/>
      <c r="BT273" s="32"/>
    </row>
    <row r="274" spans="1:72" x14ac:dyDescent="0.25">
      <c r="A274" s="30"/>
      <c r="B274" s="32"/>
      <c r="C274" s="49"/>
      <c r="D274" s="49"/>
      <c r="E274" s="32"/>
      <c r="F274" s="6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6"/>
      <c r="AM274" s="2"/>
      <c r="AN274" s="2"/>
      <c r="AO274" s="174"/>
      <c r="AP274" s="187"/>
      <c r="AQ274" s="2"/>
      <c r="AR274" s="2"/>
      <c r="AS274" s="174"/>
      <c r="AT274" s="187"/>
      <c r="AU274" s="174"/>
      <c r="AV274" s="187"/>
      <c r="AW274" s="2"/>
      <c r="AX274" s="2"/>
      <c r="AY274" s="174"/>
      <c r="AZ274" s="187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8"/>
      <c r="BP274" s="36"/>
      <c r="BQ274" s="32"/>
      <c r="BR274" s="49"/>
      <c r="BS274" s="68"/>
      <c r="BT274" s="32"/>
    </row>
    <row r="275" spans="1:72" x14ac:dyDescent="0.25">
      <c r="A275" s="30"/>
      <c r="B275" s="32"/>
      <c r="C275" s="49"/>
      <c r="D275" s="49"/>
      <c r="E275" s="32"/>
      <c r="F275" s="6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6"/>
      <c r="AM275" s="2"/>
      <c r="AN275" s="2"/>
      <c r="AO275" s="174"/>
      <c r="AP275" s="187"/>
      <c r="AQ275" s="2"/>
      <c r="AR275" s="2"/>
      <c r="AS275" s="174"/>
      <c r="AT275" s="187"/>
      <c r="AU275" s="174"/>
      <c r="AV275" s="187"/>
      <c r="AW275" s="2"/>
      <c r="AX275" s="2"/>
      <c r="AY275" s="174"/>
      <c r="AZ275" s="187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8"/>
      <c r="BP275" s="36"/>
      <c r="BQ275" s="32"/>
      <c r="BR275" s="49"/>
      <c r="BS275" s="68"/>
      <c r="BT275" s="32"/>
    </row>
    <row r="276" spans="1:72" x14ac:dyDescent="0.25">
      <c r="A276" s="30"/>
      <c r="B276" s="32"/>
      <c r="C276" s="49"/>
      <c r="D276" s="49"/>
      <c r="E276" s="32"/>
      <c r="F276" s="6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6"/>
      <c r="AM276" s="2"/>
      <c r="AN276" s="2"/>
      <c r="AO276" s="174"/>
      <c r="AP276" s="187"/>
      <c r="AQ276" s="2"/>
      <c r="AR276" s="2"/>
      <c r="AS276" s="174"/>
      <c r="AT276" s="187"/>
      <c r="AU276" s="174"/>
      <c r="AV276" s="187"/>
      <c r="AW276" s="2"/>
      <c r="AX276" s="2"/>
      <c r="AY276" s="174"/>
      <c r="AZ276" s="187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8"/>
      <c r="BP276" s="36"/>
      <c r="BQ276" s="32"/>
      <c r="BR276" s="49"/>
      <c r="BS276" s="68"/>
      <c r="BT276" s="32"/>
    </row>
    <row r="277" spans="1:72" x14ac:dyDescent="0.25">
      <c r="A277" s="30"/>
      <c r="B277" s="32"/>
      <c r="C277" s="49"/>
      <c r="D277" s="49"/>
      <c r="E277" s="32"/>
      <c r="F277" s="6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6"/>
      <c r="AM277" s="2"/>
      <c r="AN277" s="2"/>
      <c r="AO277" s="174"/>
      <c r="AP277" s="187"/>
      <c r="AQ277" s="2"/>
      <c r="AR277" s="2"/>
      <c r="AS277" s="174"/>
      <c r="AT277" s="187"/>
      <c r="AU277" s="174"/>
      <c r="AV277" s="187"/>
      <c r="AW277" s="2"/>
      <c r="AX277" s="2"/>
      <c r="AY277" s="174"/>
      <c r="AZ277" s="187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8"/>
      <c r="BP277" s="36"/>
      <c r="BQ277" s="32"/>
      <c r="BR277" s="49"/>
      <c r="BS277" s="68"/>
      <c r="BT277" s="32"/>
    </row>
    <row r="278" spans="1:72" x14ac:dyDescent="0.25">
      <c r="A278" s="30"/>
      <c r="B278" s="32"/>
      <c r="C278" s="49"/>
      <c r="D278" s="49"/>
      <c r="E278" s="32"/>
      <c r="F278" s="6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6"/>
      <c r="AM278" s="2"/>
      <c r="AN278" s="2"/>
      <c r="AO278" s="174"/>
      <c r="AP278" s="187"/>
      <c r="AQ278" s="2"/>
      <c r="AR278" s="2"/>
      <c r="AS278" s="174"/>
      <c r="AT278" s="187"/>
      <c r="AU278" s="174"/>
      <c r="AV278" s="187"/>
      <c r="AW278" s="2"/>
      <c r="AX278" s="2"/>
      <c r="AY278" s="174"/>
      <c r="AZ278" s="187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8"/>
      <c r="BP278" s="36"/>
      <c r="BQ278" s="32"/>
      <c r="BR278" s="49"/>
      <c r="BS278" s="68"/>
      <c r="BT278" s="32"/>
    </row>
    <row r="279" spans="1:72" x14ac:dyDescent="0.25">
      <c r="A279" s="30"/>
      <c r="B279" s="32"/>
      <c r="C279" s="49"/>
      <c r="D279" s="49"/>
      <c r="E279" s="32"/>
      <c r="F279" s="6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6"/>
      <c r="AM279" s="2"/>
      <c r="AN279" s="2"/>
      <c r="AO279" s="174"/>
      <c r="AP279" s="187"/>
      <c r="AQ279" s="2"/>
      <c r="AR279" s="2"/>
      <c r="AS279" s="174"/>
      <c r="AT279" s="187"/>
      <c r="AU279" s="174"/>
      <c r="AV279" s="187"/>
      <c r="AW279" s="2"/>
      <c r="AX279" s="2"/>
      <c r="AY279" s="174"/>
      <c r="AZ279" s="187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8"/>
      <c r="BP279" s="36"/>
      <c r="BQ279" s="32"/>
      <c r="BR279" s="49"/>
      <c r="BS279" s="68"/>
      <c r="BT279" s="32"/>
    </row>
    <row r="280" spans="1:72" x14ac:dyDescent="0.25">
      <c r="A280" s="30"/>
      <c r="B280" s="32"/>
      <c r="C280" s="49"/>
      <c r="D280" s="49"/>
      <c r="E280" s="32"/>
      <c r="F280" s="6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6"/>
      <c r="AM280" s="2"/>
      <c r="AN280" s="2"/>
      <c r="AO280" s="174"/>
      <c r="AP280" s="187"/>
      <c r="AQ280" s="2"/>
      <c r="AR280" s="2"/>
      <c r="AS280" s="174"/>
      <c r="AT280" s="187"/>
      <c r="AU280" s="174"/>
      <c r="AV280" s="187"/>
      <c r="AW280" s="2"/>
      <c r="AX280" s="2"/>
      <c r="AY280" s="174"/>
      <c r="AZ280" s="187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8"/>
      <c r="BP280" s="36"/>
      <c r="BQ280" s="32"/>
      <c r="BR280" s="49"/>
      <c r="BS280" s="68"/>
      <c r="BT280" s="32"/>
    </row>
    <row r="281" spans="1:72" x14ac:dyDescent="0.25">
      <c r="A281" s="30"/>
      <c r="B281" s="32"/>
      <c r="C281" s="49"/>
      <c r="D281" s="49"/>
      <c r="E281" s="32"/>
      <c r="F281" s="6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6"/>
      <c r="AM281" s="2"/>
      <c r="AN281" s="2"/>
      <c r="AO281" s="174"/>
      <c r="AP281" s="187"/>
      <c r="AQ281" s="2"/>
      <c r="AR281" s="2"/>
      <c r="AS281" s="174"/>
      <c r="AT281" s="187"/>
      <c r="AU281" s="174"/>
      <c r="AV281" s="187"/>
      <c r="AW281" s="2"/>
      <c r="AX281" s="2"/>
      <c r="AY281" s="174"/>
      <c r="AZ281" s="187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8"/>
      <c r="BP281" s="36"/>
      <c r="BQ281" s="32"/>
      <c r="BR281" s="49"/>
      <c r="BS281" s="68"/>
      <c r="BT281" s="32"/>
    </row>
    <row r="282" spans="1:72" x14ac:dyDescent="0.25">
      <c r="A282" s="30"/>
      <c r="B282" s="32"/>
      <c r="C282" s="49"/>
      <c r="D282" s="49"/>
      <c r="E282" s="32"/>
      <c r="F282" s="6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6"/>
      <c r="AM282" s="2"/>
      <c r="AN282" s="2"/>
      <c r="AO282" s="174"/>
      <c r="AP282" s="187"/>
      <c r="AQ282" s="2"/>
      <c r="AR282" s="2"/>
      <c r="AS282" s="174"/>
      <c r="AT282" s="187"/>
      <c r="AU282" s="174"/>
      <c r="AV282" s="187"/>
      <c r="AW282" s="2"/>
      <c r="AX282" s="2"/>
      <c r="AY282" s="174"/>
      <c r="AZ282" s="187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8"/>
      <c r="BP282" s="36"/>
      <c r="BQ282" s="32"/>
      <c r="BR282" s="49"/>
      <c r="BS282" s="68"/>
      <c r="BT282" s="32"/>
    </row>
    <row r="283" spans="1:72" x14ac:dyDescent="0.25">
      <c r="A283" s="30"/>
      <c r="B283" s="32"/>
      <c r="C283" s="49"/>
      <c r="D283" s="49"/>
      <c r="E283" s="32"/>
      <c r="F283" s="6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6"/>
      <c r="AM283" s="2"/>
      <c r="AN283" s="2"/>
      <c r="AO283" s="174"/>
      <c r="AP283" s="187"/>
      <c r="AQ283" s="2"/>
      <c r="AR283" s="2"/>
      <c r="AS283" s="174"/>
      <c r="AT283" s="187"/>
      <c r="AU283" s="174"/>
      <c r="AV283" s="187"/>
      <c r="AW283" s="2"/>
      <c r="AX283" s="2"/>
      <c r="AY283" s="174"/>
      <c r="AZ283" s="187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8"/>
      <c r="BP283" s="36"/>
      <c r="BQ283" s="32"/>
      <c r="BR283" s="49"/>
      <c r="BS283" s="68"/>
      <c r="BT283" s="32"/>
    </row>
    <row r="284" spans="1:72" x14ac:dyDescent="0.25">
      <c r="A284" s="30"/>
      <c r="B284" s="32"/>
      <c r="C284" s="49"/>
      <c r="D284" s="49"/>
      <c r="E284" s="32"/>
      <c r="F284" s="6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6"/>
      <c r="AM284" s="2"/>
      <c r="AN284" s="2"/>
      <c r="AO284" s="174"/>
      <c r="AP284" s="187"/>
      <c r="AQ284" s="2"/>
      <c r="AR284" s="2"/>
      <c r="AS284" s="174"/>
      <c r="AT284" s="187"/>
      <c r="AU284" s="174"/>
      <c r="AV284" s="187"/>
      <c r="AW284" s="2"/>
      <c r="AX284" s="2"/>
      <c r="AY284" s="174"/>
      <c r="AZ284" s="187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8"/>
      <c r="BP284" s="36"/>
      <c r="BQ284" s="32"/>
      <c r="BR284" s="49"/>
      <c r="BS284" s="68"/>
      <c r="BT284" s="32"/>
    </row>
    <row r="285" spans="1:72" x14ac:dyDescent="0.25">
      <c r="A285" s="30"/>
      <c r="B285" s="32"/>
      <c r="C285" s="49"/>
      <c r="D285" s="49"/>
      <c r="E285" s="32"/>
      <c r="F285" s="6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6"/>
      <c r="AM285" s="2"/>
      <c r="AN285" s="2"/>
      <c r="AO285" s="174"/>
      <c r="AP285" s="187"/>
      <c r="AQ285" s="2"/>
      <c r="AR285" s="2"/>
      <c r="AS285" s="174"/>
      <c r="AT285" s="187"/>
      <c r="AU285" s="174"/>
      <c r="AV285" s="187"/>
      <c r="AW285" s="2"/>
      <c r="AX285" s="2"/>
      <c r="AY285" s="174"/>
      <c r="AZ285" s="187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8"/>
      <c r="BP285" s="36"/>
      <c r="BQ285" s="32"/>
      <c r="BR285" s="49"/>
      <c r="BS285" s="68"/>
      <c r="BT285" s="32"/>
    </row>
    <row r="286" spans="1:72" x14ac:dyDescent="0.25">
      <c r="A286" s="30"/>
      <c r="B286" s="32"/>
      <c r="C286" s="49"/>
      <c r="D286" s="49"/>
      <c r="E286" s="32"/>
      <c r="F286" s="6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6"/>
      <c r="AM286" s="2"/>
      <c r="AN286" s="2"/>
      <c r="AO286" s="174"/>
      <c r="AP286" s="187"/>
      <c r="AQ286" s="2"/>
      <c r="AR286" s="2"/>
      <c r="AS286" s="174"/>
      <c r="AT286" s="187"/>
      <c r="AU286" s="174"/>
      <c r="AV286" s="187"/>
      <c r="AW286" s="2"/>
      <c r="AX286" s="2"/>
      <c r="AY286" s="174"/>
      <c r="AZ286" s="187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8"/>
      <c r="BP286" s="36"/>
      <c r="BQ286" s="32"/>
      <c r="BR286" s="49"/>
      <c r="BS286" s="68"/>
      <c r="BT286" s="32"/>
    </row>
    <row r="287" spans="1:72" x14ac:dyDescent="0.25">
      <c r="A287" s="30"/>
      <c r="B287" s="32"/>
      <c r="C287" s="49"/>
      <c r="D287" s="49"/>
      <c r="E287" s="32"/>
      <c r="F287" s="6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6"/>
      <c r="AM287" s="2"/>
      <c r="AN287" s="2"/>
      <c r="AO287" s="174"/>
      <c r="AP287" s="187"/>
      <c r="AQ287" s="2"/>
      <c r="AR287" s="2"/>
      <c r="AS287" s="174"/>
      <c r="AT287" s="187"/>
      <c r="AU287" s="174"/>
      <c r="AV287" s="187"/>
      <c r="AW287" s="2"/>
      <c r="AX287" s="2"/>
      <c r="AY287" s="174"/>
      <c r="AZ287" s="187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8"/>
      <c r="BP287" s="36"/>
      <c r="BQ287" s="32"/>
      <c r="BR287" s="49"/>
      <c r="BS287" s="68"/>
      <c r="BT287" s="32"/>
    </row>
    <row r="288" spans="1:72" x14ac:dyDescent="0.25">
      <c r="A288" s="30"/>
      <c r="B288" s="32"/>
      <c r="C288" s="49"/>
      <c r="D288" s="49"/>
      <c r="E288" s="32"/>
      <c r="F288" s="6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6"/>
      <c r="AM288" s="2"/>
      <c r="AN288" s="2"/>
      <c r="AO288" s="174"/>
      <c r="AP288" s="187"/>
      <c r="AQ288" s="2"/>
      <c r="AR288" s="2"/>
      <c r="AS288" s="174"/>
      <c r="AT288" s="187"/>
      <c r="AU288" s="174"/>
      <c r="AV288" s="187"/>
      <c r="AW288" s="2"/>
      <c r="AX288" s="2"/>
      <c r="AY288" s="174"/>
      <c r="AZ288" s="187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8"/>
      <c r="BP288" s="36"/>
      <c r="BQ288" s="32"/>
      <c r="BR288" s="49"/>
      <c r="BS288" s="68"/>
      <c r="BT288" s="32"/>
    </row>
    <row r="289" spans="1:72" x14ac:dyDescent="0.25">
      <c r="A289" s="30"/>
      <c r="B289" s="32"/>
      <c r="C289" s="49"/>
      <c r="D289" s="49"/>
      <c r="E289" s="32"/>
      <c r="F289" s="6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6"/>
      <c r="AM289" s="2"/>
      <c r="AN289" s="2"/>
      <c r="AO289" s="174"/>
      <c r="AP289" s="187"/>
      <c r="AQ289" s="2"/>
      <c r="AR289" s="2"/>
      <c r="AS289" s="174"/>
      <c r="AT289" s="187"/>
      <c r="AU289" s="174"/>
      <c r="AV289" s="187"/>
      <c r="AW289" s="2"/>
      <c r="AX289" s="2"/>
      <c r="AY289" s="174"/>
      <c r="AZ289" s="187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8"/>
      <c r="BP289" s="36"/>
      <c r="BQ289" s="32"/>
      <c r="BR289" s="49"/>
      <c r="BS289" s="68"/>
      <c r="BT289" s="32"/>
    </row>
    <row r="290" spans="1:72" x14ac:dyDescent="0.25">
      <c r="A290" s="30"/>
      <c r="B290" s="32"/>
      <c r="C290" s="49"/>
      <c r="D290" s="49"/>
      <c r="E290" s="32"/>
      <c r="F290" s="6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6"/>
      <c r="AM290" s="2"/>
      <c r="AN290" s="2"/>
      <c r="AO290" s="174"/>
      <c r="AP290" s="187"/>
      <c r="AQ290" s="2"/>
      <c r="AR290" s="2"/>
      <c r="AS290" s="174"/>
      <c r="AT290" s="187"/>
      <c r="AU290" s="174"/>
      <c r="AV290" s="187"/>
      <c r="AW290" s="2"/>
      <c r="AX290" s="2"/>
      <c r="AY290" s="174"/>
      <c r="AZ290" s="187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8"/>
      <c r="BP290" s="36"/>
      <c r="BQ290" s="32"/>
      <c r="BR290" s="49"/>
      <c r="BS290" s="68"/>
      <c r="BT290" s="32"/>
    </row>
    <row r="291" spans="1:72" x14ac:dyDescent="0.25">
      <c r="A291" s="30"/>
      <c r="B291" s="32"/>
      <c r="C291" s="49"/>
      <c r="D291" s="49"/>
      <c r="E291" s="32"/>
      <c r="F291" s="6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6"/>
      <c r="AM291" s="2"/>
      <c r="AN291" s="2"/>
      <c r="AO291" s="174"/>
      <c r="AP291" s="187"/>
      <c r="AQ291" s="2"/>
      <c r="AR291" s="2"/>
      <c r="AS291" s="174"/>
      <c r="AT291" s="187"/>
      <c r="AU291" s="174"/>
      <c r="AV291" s="187"/>
      <c r="AW291" s="2"/>
      <c r="AX291" s="2"/>
      <c r="AY291" s="174"/>
      <c r="AZ291" s="187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8"/>
      <c r="BP291" s="36"/>
      <c r="BQ291" s="32"/>
      <c r="BR291" s="49"/>
      <c r="BS291" s="68"/>
      <c r="BT291" s="32"/>
    </row>
    <row r="292" spans="1:72" x14ac:dyDescent="0.25">
      <c r="A292" s="30"/>
      <c r="B292" s="32"/>
      <c r="C292" s="49"/>
      <c r="D292" s="49"/>
      <c r="E292" s="32"/>
      <c r="F292" s="6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6"/>
      <c r="AM292" s="2"/>
      <c r="AN292" s="2"/>
      <c r="AO292" s="174"/>
      <c r="AP292" s="187"/>
      <c r="AQ292" s="2"/>
      <c r="AR292" s="2"/>
      <c r="AS292" s="174"/>
      <c r="AT292" s="187"/>
      <c r="AU292" s="174"/>
      <c r="AV292" s="187"/>
      <c r="AW292" s="2"/>
      <c r="AX292" s="2"/>
      <c r="AY292" s="174"/>
      <c r="AZ292" s="187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8"/>
      <c r="BP292" s="36"/>
      <c r="BQ292" s="32"/>
      <c r="BR292" s="49"/>
      <c r="BS292" s="68"/>
      <c r="BT292" s="32"/>
    </row>
    <row r="293" spans="1:72" x14ac:dyDescent="0.25">
      <c r="A293" s="30"/>
      <c r="B293" s="32"/>
      <c r="C293" s="49"/>
      <c r="D293" s="49"/>
      <c r="E293" s="32"/>
      <c r="F293" s="6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6"/>
      <c r="AM293" s="2"/>
      <c r="AN293" s="2"/>
      <c r="AO293" s="174"/>
      <c r="AP293" s="187"/>
      <c r="AQ293" s="2"/>
      <c r="AR293" s="2"/>
      <c r="AS293" s="174"/>
      <c r="AT293" s="187"/>
      <c r="AU293" s="174"/>
      <c r="AV293" s="187"/>
      <c r="AW293" s="2"/>
      <c r="AX293" s="2"/>
      <c r="AY293" s="174"/>
      <c r="AZ293" s="187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8"/>
      <c r="BP293" s="36"/>
      <c r="BQ293" s="32"/>
      <c r="BR293" s="49"/>
      <c r="BS293" s="68"/>
      <c r="BT293" s="32"/>
    </row>
    <row r="294" spans="1:72" x14ac:dyDescent="0.25">
      <c r="A294" s="30"/>
      <c r="B294" s="32"/>
      <c r="C294" s="49"/>
      <c r="D294" s="49"/>
      <c r="E294" s="32"/>
      <c r="F294" s="6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6"/>
      <c r="AM294" s="2"/>
      <c r="AN294" s="2"/>
      <c r="AO294" s="174"/>
      <c r="AP294" s="187"/>
      <c r="AQ294" s="2"/>
      <c r="AR294" s="2"/>
      <c r="AS294" s="174"/>
      <c r="AT294" s="187"/>
      <c r="AU294" s="174"/>
      <c r="AV294" s="187"/>
      <c r="AW294" s="2"/>
      <c r="AX294" s="2"/>
      <c r="AY294" s="174"/>
      <c r="AZ294" s="187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8"/>
      <c r="BP294" s="36"/>
      <c r="BQ294" s="32"/>
      <c r="BR294" s="49"/>
      <c r="BS294" s="68"/>
      <c r="BT294" s="32"/>
    </row>
    <row r="295" spans="1:72" x14ac:dyDescent="0.25">
      <c r="A295" s="30"/>
      <c r="B295" s="32"/>
      <c r="C295" s="49"/>
      <c r="D295" s="49"/>
      <c r="E295" s="32"/>
      <c r="F295" s="6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6"/>
      <c r="AM295" s="2"/>
      <c r="AN295" s="2"/>
      <c r="AO295" s="174"/>
      <c r="AP295" s="187"/>
      <c r="AQ295" s="2"/>
      <c r="AR295" s="2"/>
      <c r="AS295" s="174"/>
      <c r="AT295" s="187"/>
      <c r="AU295" s="174"/>
      <c r="AV295" s="187"/>
      <c r="AW295" s="2"/>
      <c r="AX295" s="2"/>
      <c r="AY295" s="174"/>
      <c r="AZ295" s="187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8"/>
      <c r="BP295" s="36"/>
      <c r="BQ295" s="32"/>
      <c r="BR295" s="49"/>
      <c r="BS295" s="68"/>
      <c r="BT295" s="32"/>
    </row>
    <row r="296" spans="1:72" x14ac:dyDescent="0.25">
      <c r="A296" s="30"/>
      <c r="B296" s="32"/>
      <c r="C296" s="49"/>
      <c r="D296" s="49"/>
      <c r="E296" s="32"/>
      <c r="F296" s="6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6"/>
      <c r="AM296" s="2"/>
      <c r="AN296" s="2"/>
      <c r="AO296" s="174"/>
      <c r="AP296" s="187"/>
      <c r="AQ296" s="2"/>
      <c r="AR296" s="2"/>
      <c r="AS296" s="174"/>
      <c r="AT296" s="187"/>
      <c r="AU296" s="174"/>
      <c r="AV296" s="187"/>
      <c r="AW296" s="2"/>
      <c r="AX296" s="2"/>
      <c r="AY296" s="174"/>
      <c r="AZ296" s="187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8"/>
      <c r="BP296" s="36"/>
      <c r="BQ296" s="32"/>
      <c r="BR296" s="49"/>
      <c r="BS296" s="68"/>
      <c r="BT296" s="32"/>
    </row>
    <row r="297" spans="1:72" x14ac:dyDescent="0.25">
      <c r="A297" s="30"/>
      <c r="B297" s="32"/>
      <c r="C297" s="49"/>
      <c r="D297" s="49"/>
      <c r="E297" s="32"/>
      <c r="F297" s="6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6"/>
      <c r="AM297" s="2"/>
      <c r="AN297" s="2"/>
      <c r="AO297" s="174"/>
      <c r="AP297" s="187"/>
      <c r="AQ297" s="2"/>
      <c r="AR297" s="2"/>
      <c r="AS297" s="174"/>
      <c r="AT297" s="187"/>
      <c r="AU297" s="174"/>
      <c r="AV297" s="187"/>
      <c r="AW297" s="2"/>
      <c r="AX297" s="2"/>
      <c r="AY297" s="174"/>
      <c r="AZ297" s="187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8"/>
      <c r="BP297" s="36"/>
      <c r="BQ297" s="32"/>
      <c r="BR297" s="49"/>
      <c r="BS297" s="68"/>
      <c r="BT297" s="32"/>
    </row>
    <row r="298" spans="1:72" x14ac:dyDescent="0.25">
      <c r="A298" s="30"/>
      <c r="B298" s="32"/>
      <c r="C298" s="49"/>
      <c r="D298" s="49"/>
      <c r="E298" s="32"/>
      <c r="F298" s="6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6"/>
      <c r="AM298" s="2"/>
      <c r="AN298" s="2"/>
      <c r="AO298" s="174"/>
      <c r="AP298" s="187"/>
      <c r="AQ298" s="2"/>
      <c r="AR298" s="2"/>
      <c r="AS298" s="174"/>
      <c r="AT298" s="187"/>
      <c r="AU298" s="174"/>
      <c r="AV298" s="187"/>
      <c r="AW298" s="2"/>
      <c r="AX298" s="2"/>
      <c r="AY298" s="174"/>
      <c r="AZ298" s="187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8"/>
      <c r="BP298" s="36"/>
      <c r="BQ298" s="32"/>
      <c r="BR298" s="49"/>
      <c r="BS298" s="68"/>
      <c r="BT298" s="32"/>
    </row>
    <row r="299" spans="1:72" x14ac:dyDescent="0.25">
      <c r="A299" s="30"/>
      <c r="B299" s="32"/>
      <c r="C299" s="49"/>
      <c r="D299" s="49"/>
      <c r="E299" s="32"/>
      <c r="F299" s="6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6"/>
      <c r="AM299" s="2"/>
      <c r="AN299" s="2"/>
      <c r="AO299" s="174"/>
      <c r="AP299" s="187"/>
      <c r="AQ299" s="2"/>
      <c r="AR299" s="2"/>
      <c r="AS299" s="174"/>
      <c r="AT299" s="187"/>
      <c r="AU299" s="174"/>
      <c r="AV299" s="187"/>
      <c r="AW299" s="2"/>
      <c r="AX299" s="2"/>
      <c r="AY299" s="174"/>
      <c r="AZ299" s="187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8"/>
      <c r="BP299" s="36"/>
      <c r="BQ299" s="32"/>
      <c r="BR299" s="49"/>
      <c r="BS299" s="68"/>
      <c r="BT299" s="32"/>
    </row>
    <row r="300" spans="1:72" x14ac:dyDescent="0.25">
      <c r="A300" s="30"/>
      <c r="B300" s="32"/>
      <c r="C300" s="49"/>
      <c r="D300" s="49"/>
      <c r="E300" s="32"/>
      <c r="F300" s="6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6"/>
      <c r="AM300" s="2"/>
      <c r="AN300" s="2"/>
      <c r="AO300" s="174"/>
      <c r="AP300" s="187"/>
      <c r="AQ300" s="2"/>
      <c r="AR300" s="2"/>
      <c r="AS300" s="174"/>
      <c r="AT300" s="187"/>
      <c r="AU300" s="174"/>
      <c r="AV300" s="187"/>
      <c r="AW300" s="2"/>
      <c r="AX300" s="2"/>
      <c r="AY300" s="174"/>
      <c r="AZ300" s="187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8"/>
      <c r="BP300" s="36"/>
      <c r="BQ300" s="32"/>
      <c r="BR300" s="49"/>
      <c r="BS300" s="68"/>
      <c r="BT300" s="32"/>
    </row>
    <row r="301" spans="1:72" x14ac:dyDescent="0.25">
      <c r="A301" s="30"/>
      <c r="B301" s="32"/>
      <c r="C301" s="49"/>
      <c r="D301" s="49"/>
      <c r="E301" s="32"/>
      <c r="F301" s="6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6"/>
      <c r="AM301" s="2"/>
      <c r="AN301" s="2"/>
      <c r="AO301" s="174"/>
      <c r="AP301" s="187"/>
      <c r="AQ301" s="2"/>
      <c r="AR301" s="2"/>
      <c r="AS301" s="174"/>
      <c r="AT301" s="187"/>
      <c r="AU301" s="174"/>
      <c r="AV301" s="187"/>
      <c r="AW301" s="2"/>
      <c r="AX301" s="2"/>
      <c r="AY301" s="174"/>
      <c r="AZ301" s="187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8"/>
      <c r="BP301" s="36"/>
      <c r="BQ301" s="32"/>
      <c r="BR301" s="49"/>
      <c r="BS301" s="68"/>
      <c r="BT301" s="32"/>
    </row>
    <row r="302" spans="1:72" x14ac:dyDescent="0.25">
      <c r="A302" s="30"/>
      <c r="B302" s="32"/>
      <c r="C302" s="49"/>
      <c r="D302" s="49"/>
      <c r="E302" s="32"/>
      <c r="F302" s="6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6"/>
      <c r="AM302" s="2"/>
      <c r="AN302" s="2"/>
      <c r="AO302" s="174"/>
      <c r="AP302" s="187"/>
      <c r="AQ302" s="2"/>
      <c r="AR302" s="2"/>
      <c r="AS302" s="174"/>
      <c r="AT302" s="187"/>
      <c r="AU302" s="174"/>
      <c r="AV302" s="187"/>
      <c r="AW302" s="2"/>
      <c r="AX302" s="2"/>
      <c r="AY302" s="174"/>
      <c r="AZ302" s="187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8"/>
      <c r="BP302" s="36"/>
      <c r="BQ302" s="32"/>
      <c r="BR302" s="49"/>
      <c r="BS302" s="68"/>
      <c r="BT302" s="32"/>
    </row>
    <row r="303" spans="1:72" x14ac:dyDescent="0.25">
      <c r="A303" s="30"/>
      <c r="B303" s="32"/>
      <c r="C303" s="49"/>
      <c r="D303" s="49"/>
      <c r="E303" s="32"/>
      <c r="F303" s="6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6"/>
      <c r="AM303" s="2"/>
      <c r="AN303" s="2"/>
      <c r="AO303" s="174"/>
      <c r="AP303" s="187"/>
      <c r="AQ303" s="2"/>
      <c r="AR303" s="2"/>
      <c r="AS303" s="174"/>
      <c r="AT303" s="187"/>
      <c r="AU303" s="174"/>
      <c r="AV303" s="187"/>
      <c r="AW303" s="2"/>
      <c r="AX303" s="2"/>
      <c r="AY303" s="174"/>
      <c r="AZ303" s="187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8"/>
      <c r="BP303" s="36"/>
      <c r="BQ303" s="32"/>
      <c r="BR303" s="49"/>
      <c r="BS303" s="68"/>
      <c r="BT303" s="32"/>
    </row>
    <row r="304" spans="1:72" x14ac:dyDescent="0.25">
      <c r="A304" s="30"/>
      <c r="B304" s="32"/>
      <c r="C304" s="49"/>
      <c r="D304" s="49"/>
      <c r="E304" s="32"/>
      <c r="F304" s="6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6"/>
      <c r="AM304" s="2"/>
      <c r="AN304" s="2"/>
      <c r="AO304" s="174"/>
      <c r="AP304" s="187"/>
      <c r="AQ304" s="2"/>
      <c r="AR304" s="2"/>
      <c r="AS304" s="174"/>
      <c r="AT304" s="187"/>
      <c r="AU304" s="174"/>
      <c r="AV304" s="187"/>
      <c r="AW304" s="2"/>
      <c r="AX304" s="2"/>
      <c r="AY304" s="174"/>
      <c r="AZ304" s="187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8"/>
      <c r="BP304" s="36"/>
      <c r="BQ304" s="32"/>
      <c r="BR304" s="49"/>
      <c r="BS304" s="68"/>
      <c r="BT304" s="32"/>
    </row>
    <row r="305" spans="1:72" x14ac:dyDescent="0.25">
      <c r="A305" s="30"/>
      <c r="B305" s="32"/>
      <c r="C305" s="49"/>
      <c r="D305" s="49"/>
      <c r="E305" s="32"/>
      <c r="F305" s="6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6"/>
      <c r="AM305" s="2"/>
      <c r="AN305" s="2"/>
      <c r="AO305" s="174"/>
      <c r="AP305" s="187"/>
      <c r="AQ305" s="2"/>
      <c r="AR305" s="2"/>
      <c r="AS305" s="174"/>
      <c r="AT305" s="187"/>
      <c r="AU305" s="174"/>
      <c r="AV305" s="187"/>
      <c r="AW305" s="2"/>
      <c r="AX305" s="2"/>
      <c r="AY305" s="174"/>
      <c r="AZ305" s="187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8"/>
      <c r="BP305" s="36"/>
      <c r="BQ305" s="32"/>
      <c r="BR305" s="49"/>
      <c r="BS305" s="68"/>
      <c r="BT305" s="32"/>
    </row>
    <row r="306" spans="1:72" x14ac:dyDescent="0.25">
      <c r="A306" s="30"/>
      <c r="B306" s="32"/>
      <c r="C306" s="49"/>
      <c r="D306" s="49"/>
      <c r="E306" s="32"/>
      <c r="F306" s="6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6"/>
      <c r="AM306" s="2"/>
      <c r="AN306" s="2"/>
      <c r="AO306" s="174"/>
      <c r="AP306" s="187"/>
      <c r="AQ306" s="2"/>
      <c r="AR306" s="2"/>
      <c r="AS306" s="174"/>
      <c r="AT306" s="187"/>
      <c r="AU306" s="174"/>
      <c r="AV306" s="187"/>
      <c r="AW306" s="2"/>
      <c r="AX306" s="2"/>
      <c r="AY306" s="174"/>
      <c r="AZ306" s="187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8"/>
      <c r="BP306" s="36"/>
      <c r="BQ306" s="32"/>
      <c r="BR306" s="49"/>
      <c r="BS306" s="68"/>
      <c r="BT306" s="32"/>
    </row>
    <row r="307" spans="1:72" x14ac:dyDescent="0.25">
      <c r="A307" s="30"/>
      <c r="B307" s="32"/>
      <c r="C307" s="49"/>
      <c r="D307" s="49"/>
      <c r="E307" s="32"/>
      <c r="F307" s="6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6"/>
      <c r="AM307" s="2"/>
      <c r="AN307" s="2"/>
      <c r="AO307" s="174"/>
      <c r="AP307" s="187"/>
      <c r="AQ307" s="2"/>
      <c r="AR307" s="2"/>
      <c r="AS307" s="174"/>
      <c r="AT307" s="187"/>
      <c r="AU307" s="174"/>
      <c r="AV307" s="187"/>
      <c r="AW307" s="2"/>
      <c r="AX307" s="2"/>
      <c r="AY307" s="174"/>
      <c r="AZ307" s="187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8"/>
      <c r="BP307" s="36"/>
      <c r="BQ307" s="32"/>
      <c r="BR307" s="49"/>
      <c r="BS307" s="68"/>
      <c r="BT307" s="32"/>
    </row>
    <row r="308" spans="1:72" x14ac:dyDescent="0.25">
      <c r="A308" s="30"/>
      <c r="B308" s="32"/>
      <c r="C308" s="49"/>
      <c r="D308" s="49"/>
      <c r="E308" s="32"/>
      <c r="F308" s="6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6"/>
      <c r="AM308" s="2"/>
      <c r="AN308" s="2"/>
      <c r="AO308" s="174"/>
      <c r="AP308" s="187"/>
      <c r="AQ308" s="2"/>
      <c r="AR308" s="2"/>
      <c r="AS308" s="174"/>
      <c r="AT308" s="187"/>
      <c r="AU308" s="174"/>
      <c r="AV308" s="187"/>
      <c r="AW308" s="2"/>
      <c r="AX308" s="2"/>
      <c r="AY308" s="174"/>
      <c r="AZ308" s="187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8"/>
      <c r="BP308" s="36"/>
      <c r="BQ308" s="32"/>
      <c r="BR308" s="49"/>
      <c r="BS308" s="68"/>
      <c r="BT308" s="32"/>
    </row>
    <row r="309" spans="1:72" x14ac:dyDescent="0.25">
      <c r="A309" s="30"/>
      <c r="B309" s="32"/>
      <c r="C309" s="49"/>
      <c r="D309" s="49"/>
      <c r="E309" s="32"/>
      <c r="F309" s="6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6"/>
      <c r="AM309" s="2"/>
      <c r="AN309" s="2"/>
      <c r="AO309" s="174"/>
      <c r="AP309" s="187"/>
      <c r="AQ309" s="2"/>
      <c r="AR309" s="2"/>
      <c r="AS309" s="174"/>
      <c r="AT309" s="187"/>
      <c r="AU309" s="174"/>
      <c r="AV309" s="187"/>
      <c r="AW309" s="2"/>
      <c r="AX309" s="2"/>
      <c r="AY309" s="174"/>
      <c r="AZ309" s="187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8"/>
      <c r="BP309" s="36"/>
      <c r="BQ309" s="32"/>
      <c r="BR309" s="49"/>
      <c r="BS309" s="68"/>
      <c r="BT309" s="32"/>
    </row>
    <row r="310" spans="1:72" x14ac:dyDescent="0.25">
      <c r="A310" s="30"/>
      <c r="B310" s="32"/>
      <c r="C310" s="49"/>
      <c r="D310" s="49"/>
      <c r="E310" s="32"/>
      <c r="F310" s="6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6"/>
      <c r="AM310" s="2"/>
      <c r="AN310" s="2"/>
      <c r="AO310" s="174"/>
      <c r="AP310" s="187"/>
      <c r="AQ310" s="2"/>
      <c r="AR310" s="2"/>
      <c r="AS310" s="174"/>
      <c r="AT310" s="187"/>
      <c r="AU310" s="174"/>
      <c r="AV310" s="187"/>
      <c r="AW310" s="2"/>
      <c r="AX310" s="2"/>
      <c r="AY310" s="174"/>
      <c r="AZ310" s="187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8"/>
      <c r="BP310" s="36"/>
      <c r="BQ310" s="32"/>
      <c r="BR310" s="49"/>
      <c r="BS310" s="68"/>
      <c r="BT310" s="32"/>
    </row>
    <row r="311" spans="1:72" x14ac:dyDescent="0.25">
      <c r="A311" s="30"/>
      <c r="B311" s="32"/>
      <c r="C311" s="49"/>
      <c r="D311" s="49"/>
      <c r="E311" s="32"/>
      <c r="F311" s="6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6"/>
      <c r="AM311" s="2"/>
      <c r="AN311" s="2"/>
      <c r="AO311" s="174"/>
      <c r="AP311" s="187"/>
      <c r="AQ311" s="2"/>
      <c r="AR311" s="2"/>
      <c r="AS311" s="174"/>
      <c r="AT311" s="187"/>
      <c r="AU311" s="174"/>
      <c r="AV311" s="187"/>
      <c r="AW311" s="2"/>
      <c r="AX311" s="2"/>
      <c r="AY311" s="174"/>
      <c r="AZ311" s="187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8"/>
      <c r="BP311" s="36"/>
      <c r="BQ311" s="32"/>
      <c r="BR311" s="49"/>
      <c r="BS311" s="68"/>
      <c r="BT311" s="32"/>
    </row>
    <row r="312" spans="1:72" x14ac:dyDescent="0.25">
      <c r="A312" s="30"/>
      <c r="B312" s="32"/>
      <c r="C312" s="49"/>
      <c r="D312" s="49"/>
      <c r="E312" s="32"/>
      <c r="F312" s="6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6"/>
      <c r="AM312" s="2"/>
      <c r="AN312" s="2"/>
      <c r="AO312" s="174"/>
      <c r="AP312" s="187"/>
      <c r="AQ312" s="2"/>
      <c r="AR312" s="2"/>
      <c r="AS312" s="174"/>
      <c r="AT312" s="187"/>
      <c r="AU312" s="174"/>
      <c r="AV312" s="187"/>
      <c r="AW312" s="2"/>
      <c r="AX312" s="2"/>
      <c r="AY312" s="174"/>
      <c r="AZ312" s="187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8"/>
      <c r="BP312" s="36"/>
      <c r="BQ312" s="32"/>
      <c r="BR312" s="49"/>
      <c r="BS312" s="68"/>
      <c r="BT312" s="32"/>
    </row>
    <row r="313" spans="1:72" x14ac:dyDescent="0.25">
      <c r="A313" s="30"/>
      <c r="B313" s="32"/>
      <c r="C313" s="49"/>
      <c r="D313" s="49"/>
      <c r="E313" s="32"/>
      <c r="F313" s="6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6"/>
      <c r="AM313" s="2"/>
      <c r="AN313" s="2"/>
      <c r="AO313" s="174"/>
      <c r="AP313" s="187"/>
      <c r="AQ313" s="2"/>
      <c r="AR313" s="2"/>
      <c r="AS313" s="174"/>
      <c r="AT313" s="187"/>
      <c r="AU313" s="174"/>
      <c r="AV313" s="187"/>
      <c r="AW313" s="2"/>
      <c r="AX313" s="2"/>
      <c r="AY313" s="174"/>
      <c r="AZ313" s="187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8"/>
      <c r="BP313" s="36"/>
      <c r="BQ313" s="32"/>
      <c r="BR313" s="49"/>
      <c r="BS313" s="68"/>
      <c r="BT313" s="32"/>
    </row>
    <row r="314" spans="1:72" x14ac:dyDescent="0.25">
      <c r="A314" s="30"/>
      <c r="B314" s="32"/>
      <c r="C314" s="49"/>
      <c r="D314" s="49"/>
      <c r="E314" s="32"/>
      <c r="F314" s="6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6"/>
      <c r="AM314" s="2"/>
      <c r="AN314" s="2"/>
      <c r="AO314" s="174"/>
      <c r="AP314" s="187"/>
      <c r="AQ314" s="2"/>
      <c r="AR314" s="2"/>
      <c r="AS314" s="174"/>
      <c r="AT314" s="187"/>
      <c r="AU314" s="174"/>
      <c r="AV314" s="187"/>
      <c r="AW314" s="2"/>
      <c r="AX314" s="2"/>
      <c r="AY314" s="174"/>
      <c r="AZ314" s="187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8"/>
      <c r="BP314" s="36"/>
      <c r="BQ314" s="32"/>
      <c r="BR314" s="49"/>
      <c r="BS314" s="68"/>
      <c r="BT314" s="32"/>
    </row>
    <row r="315" spans="1:72" x14ac:dyDescent="0.25">
      <c r="A315" s="30"/>
      <c r="B315" s="32"/>
      <c r="C315" s="49"/>
      <c r="D315" s="49"/>
      <c r="E315" s="32"/>
      <c r="F315" s="6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6"/>
      <c r="AM315" s="2"/>
      <c r="AN315" s="2"/>
      <c r="AO315" s="174"/>
      <c r="AP315" s="187"/>
      <c r="AQ315" s="2"/>
      <c r="AR315" s="2"/>
      <c r="AS315" s="174"/>
      <c r="AT315" s="187"/>
      <c r="AU315" s="174"/>
      <c r="AV315" s="187"/>
      <c r="AW315" s="2"/>
      <c r="AX315" s="2"/>
      <c r="AY315" s="174"/>
      <c r="AZ315" s="187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8"/>
      <c r="BP315" s="36"/>
      <c r="BQ315" s="32"/>
      <c r="BR315" s="49"/>
      <c r="BS315" s="68"/>
      <c r="BT315" s="32"/>
    </row>
    <row r="316" spans="1:72" x14ac:dyDescent="0.25">
      <c r="A316" s="30"/>
      <c r="B316" s="32"/>
      <c r="C316" s="49"/>
      <c r="D316" s="49"/>
      <c r="E316" s="32"/>
      <c r="F316" s="6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6"/>
      <c r="AM316" s="2"/>
      <c r="AN316" s="2"/>
      <c r="AO316" s="174"/>
      <c r="AP316" s="187"/>
      <c r="AQ316" s="2"/>
      <c r="AR316" s="2"/>
      <c r="AS316" s="174"/>
      <c r="AT316" s="187"/>
      <c r="AU316" s="174"/>
      <c r="AV316" s="187"/>
      <c r="AW316" s="2"/>
      <c r="AX316" s="2"/>
      <c r="AY316" s="174"/>
      <c r="AZ316" s="187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8"/>
      <c r="BP316" s="36"/>
      <c r="BQ316" s="32"/>
      <c r="BR316" s="49"/>
      <c r="BS316" s="68"/>
      <c r="BT316" s="32"/>
    </row>
    <row r="317" spans="1:72" x14ac:dyDescent="0.25">
      <c r="A317" s="30"/>
      <c r="B317" s="32"/>
      <c r="C317" s="49"/>
      <c r="D317" s="49"/>
      <c r="E317" s="32"/>
      <c r="F317" s="6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6"/>
      <c r="AM317" s="2"/>
      <c r="AN317" s="2"/>
      <c r="AO317" s="174"/>
      <c r="AP317" s="187"/>
      <c r="AQ317" s="2"/>
      <c r="AR317" s="2"/>
      <c r="AS317" s="174"/>
      <c r="AT317" s="187"/>
      <c r="AU317" s="174"/>
      <c r="AV317" s="187"/>
      <c r="AW317" s="2"/>
      <c r="AX317" s="2"/>
      <c r="AY317" s="174"/>
      <c r="AZ317" s="187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8"/>
      <c r="BP317" s="36"/>
      <c r="BQ317" s="32"/>
      <c r="BR317" s="49"/>
      <c r="BS317" s="68"/>
      <c r="BT317" s="32"/>
    </row>
    <row r="318" spans="1:72" x14ac:dyDescent="0.25">
      <c r="A318" s="30"/>
      <c r="B318" s="32"/>
      <c r="C318" s="49"/>
      <c r="D318" s="49"/>
      <c r="E318" s="32"/>
      <c r="F318" s="6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6"/>
      <c r="AM318" s="2"/>
      <c r="AN318" s="2"/>
      <c r="AO318" s="174"/>
      <c r="AP318" s="187"/>
      <c r="AQ318" s="2"/>
      <c r="AR318" s="2"/>
      <c r="AS318" s="174"/>
      <c r="AT318" s="187"/>
      <c r="AU318" s="174"/>
      <c r="AV318" s="187"/>
      <c r="AW318" s="2"/>
      <c r="AX318" s="2"/>
      <c r="AY318" s="174"/>
      <c r="AZ318" s="187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8"/>
      <c r="BP318" s="36"/>
      <c r="BQ318" s="32"/>
      <c r="BR318" s="49"/>
      <c r="BS318" s="68"/>
      <c r="BT318" s="32"/>
    </row>
    <row r="319" spans="1:72" x14ac:dyDescent="0.25">
      <c r="A319" s="30"/>
      <c r="B319" s="32"/>
      <c r="C319" s="49"/>
      <c r="D319" s="49"/>
      <c r="E319" s="32"/>
      <c r="F319" s="6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6"/>
      <c r="AM319" s="2"/>
      <c r="AN319" s="2"/>
      <c r="AO319" s="174"/>
      <c r="AP319" s="187"/>
      <c r="AQ319" s="2"/>
      <c r="AR319" s="2"/>
      <c r="AS319" s="174"/>
      <c r="AT319" s="187"/>
      <c r="AU319" s="174"/>
      <c r="AV319" s="187"/>
      <c r="AW319" s="2"/>
      <c r="AX319" s="2"/>
      <c r="AY319" s="174"/>
      <c r="AZ319" s="187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8"/>
      <c r="BP319" s="36"/>
      <c r="BQ319" s="32"/>
      <c r="BR319" s="49"/>
      <c r="BS319" s="68"/>
      <c r="BT319" s="32"/>
    </row>
    <row r="320" spans="1:72" x14ac:dyDescent="0.25">
      <c r="A320" s="30"/>
      <c r="B320" s="32"/>
      <c r="C320" s="49"/>
      <c r="D320" s="49"/>
      <c r="E320" s="32"/>
      <c r="F320" s="6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6"/>
      <c r="AM320" s="2"/>
      <c r="AN320" s="2"/>
      <c r="AO320" s="174"/>
      <c r="AP320" s="187"/>
      <c r="AQ320" s="2"/>
      <c r="AR320" s="2"/>
      <c r="AS320" s="174"/>
      <c r="AT320" s="187"/>
      <c r="AU320" s="174"/>
      <c r="AV320" s="187"/>
      <c r="AW320" s="2"/>
      <c r="AX320" s="2"/>
      <c r="AY320" s="174"/>
      <c r="AZ320" s="187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8"/>
      <c r="BP320" s="36"/>
      <c r="BQ320" s="32"/>
      <c r="BR320" s="49"/>
      <c r="BS320" s="68"/>
      <c r="BT320" s="32"/>
    </row>
    <row r="321" spans="1:72" x14ac:dyDescent="0.25">
      <c r="A321" s="30"/>
      <c r="B321" s="32"/>
      <c r="C321" s="49"/>
      <c r="D321" s="49"/>
      <c r="E321" s="32"/>
      <c r="F321" s="6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6"/>
      <c r="AM321" s="2"/>
      <c r="AN321" s="2"/>
      <c r="AO321" s="174"/>
      <c r="AP321" s="187"/>
      <c r="AQ321" s="2"/>
      <c r="AR321" s="2"/>
      <c r="AS321" s="174"/>
      <c r="AT321" s="187"/>
      <c r="AU321" s="174"/>
      <c r="AV321" s="187"/>
      <c r="AW321" s="2"/>
      <c r="AX321" s="2"/>
      <c r="AY321" s="174"/>
      <c r="AZ321" s="187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8"/>
      <c r="BP321" s="36"/>
      <c r="BQ321" s="32"/>
      <c r="BR321" s="49"/>
      <c r="BS321" s="68"/>
      <c r="BT321" s="32"/>
    </row>
    <row r="322" spans="1:72" x14ac:dyDescent="0.25">
      <c r="A322" s="30"/>
      <c r="B322" s="32"/>
      <c r="C322" s="49"/>
      <c r="D322" s="49"/>
      <c r="E322" s="32"/>
      <c r="F322" s="6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6"/>
      <c r="AM322" s="2"/>
      <c r="AN322" s="2"/>
      <c r="AO322" s="174"/>
      <c r="AP322" s="187"/>
      <c r="AQ322" s="2"/>
      <c r="AR322" s="2"/>
      <c r="AS322" s="174"/>
      <c r="AT322" s="187"/>
      <c r="AU322" s="174"/>
      <c r="AV322" s="187"/>
      <c r="AW322" s="2"/>
      <c r="AX322" s="2"/>
      <c r="AY322" s="174"/>
      <c r="AZ322" s="187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8"/>
      <c r="BP322" s="36"/>
      <c r="BQ322" s="32"/>
      <c r="BR322" s="49"/>
      <c r="BS322" s="68"/>
      <c r="BT322" s="32"/>
    </row>
    <row r="323" spans="1:72" x14ac:dyDescent="0.25">
      <c r="A323" s="30"/>
      <c r="B323" s="32"/>
      <c r="C323" s="49"/>
      <c r="D323" s="49"/>
      <c r="E323" s="32"/>
      <c r="F323" s="6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6"/>
      <c r="AM323" s="2"/>
      <c r="AN323" s="2"/>
      <c r="AO323" s="174"/>
      <c r="AP323" s="187"/>
      <c r="AQ323" s="2"/>
      <c r="AR323" s="2"/>
      <c r="AS323" s="174"/>
      <c r="AT323" s="187"/>
      <c r="AU323" s="174"/>
      <c r="AV323" s="187"/>
      <c r="AW323" s="2"/>
      <c r="AX323" s="2"/>
      <c r="AY323" s="174"/>
      <c r="AZ323" s="187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8"/>
      <c r="BP323" s="36"/>
      <c r="BQ323" s="32"/>
      <c r="BR323" s="49"/>
      <c r="BS323" s="68"/>
      <c r="BT323" s="32"/>
    </row>
    <row r="324" spans="1:72" x14ac:dyDescent="0.25">
      <c r="A324" s="30"/>
      <c r="B324" s="32"/>
      <c r="C324" s="49"/>
      <c r="D324" s="49"/>
      <c r="E324" s="32"/>
      <c r="F324" s="6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6"/>
      <c r="AM324" s="2"/>
      <c r="AN324" s="2"/>
      <c r="AO324" s="174"/>
      <c r="AP324" s="187"/>
      <c r="AQ324" s="2"/>
      <c r="AR324" s="2"/>
      <c r="AS324" s="174"/>
      <c r="AT324" s="187"/>
      <c r="AU324" s="174"/>
      <c r="AV324" s="187"/>
      <c r="AW324" s="2"/>
      <c r="AX324" s="2"/>
      <c r="AY324" s="174"/>
      <c r="AZ324" s="187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8"/>
      <c r="BP324" s="36"/>
      <c r="BQ324" s="32"/>
      <c r="BR324" s="49"/>
      <c r="BS324" s="68"/>
      <c r="BT324" s="32"/>
    </row>
    <row r="325" spans="1:72" x14ac:dyDescent="0.25">
      <c r="A325" s="30"/>
      <c r="B325" s="32"/>
      <c r="C325" s="49"/>
      <c r="D325" s="49"/>
      <c r="E325" s="32"/>
      <c r="F325" s="6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6"/>
      <c r="AM325" s="2"/>
      <c r="AN325" s="2"/>
      <c r="AO325" s="174"/>
      <c r="AP325" s="187"/>
      <c r="AQ325" s="2"/>
      <c r="AR325" s="2"/>
      <c r="AS325" s="174"/>
      <c r="AT325" s="187"/>
      <c r="AU325" s="174"/>
      <c r="AV325" s="187"/>
      <c r="AW325" s="2"/>
      <c r="AX325" s="2"/>
      <c r="AY325" s="174"/>
      <c r="AZ325" s="187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8"/>
      <c r="BP325" s="36"/>
      <c r="BQ325" s="32"/>
      <c r="BR325" s="49"/>
      <c r="BS325" s="68"/>
      <c r="BT325" s="32"/>
    </row>
    <row r="326" spans="1:72" x14ac:dyDescent="0.25">
      <c r="A326" s="30"/>
      <c r="B326" s="32"/>
      <c r="C326" s="49"/>
      <c r="D326" s="49"/>
      <c r="E326" s="32"/>
      <c r="F326" s="6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6"/>
      <c r="AM326" s="2"/>
      <c r="AN326" s="2"/>
      <c r="AO326" s="174"/>
      <c r="AP326" s="187"/>
      <c r="AQ326" s="2"/>
      <c r="AR326" s="2"/>
      <c r="AS326" s="174"/>
      <c r="AT326" s="187"/>
      <c r="AU326" s="174"/>
      <c r="AV326" s="187"/>
      <c r="AW326" s="2"/>
      <c r="AX326" s="2"/>
      <c r="AY326" s="174"/>
      <c r="AZ326" s="187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8"/>
      <c r="BP326" s="36"/>
      <c r="BQ326" s="32"/>
      <c r="BR326" s="49"/>
      <c r="BS326" s="68"/>
      <c r="BT326" s="32"/>
    </row>
    <row r="327" spans="1:72" x14ac:dyDescent="0.25">
      <c r="A327" s="30"/>
      <c r="B327" s="32"/>
      <c r="C327" s="49"/>
      <c r="D327" s="49"/>
      <c r="E327" s="32"/>
      <c r="F327" s="6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6"/>
      <c r="AM327" s="2"/>
      <c r="AN327" s="2"/>
      <c r="AO327" s="174"/>
      <c r="AP327" s="187"/>
      <c r="AQ327" s="2"/>
      <c r="AR327" s="2"/>
      <c r="AS327" s="174"/>
      <c r="AT327" s="187"/>
      <c r="AU327" s="174"/>
      <c r="AV327" s="187"/>
      <c r="AW327" s="2"/>
      <c r="AX327" s="2"/>
      <c r="AY327" s="174"/>
      <c r="AZ327" s="187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8"/>
      <c r="BP327" s="36"/>
      <c r="BQ327" s="32"/>
      <c r="BR327" s="49"/>
      <c r="BS327" s="68"/>
      <c r="BT327" s="32"/>
    </row>
    <row r="328" spans="1:72" x14ac:dyDescent="0.25">
      <c r="A328" s="30"/>
      <c r="B328" s="32"/>
      <c r="C328" s="49"/>
      <c r="D328" s="49"/>
      <c r="E328" s="32"/>
      <c r="F328" s="6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6"/>
      <c r="AM328" s="2"/>
      <c r="AN328" s="2"/>
      <c r="AO328" s="174"/>
      <c r="AP328" s="187"/>
      <c r="AQ328" s="2"/>
      <c r="AR328" s="2"/>
      <c r="AS328" s="174"/>
      <c r="AT328" s="187"/>
      <c r="AU328" s="174"/>
      <c r="AV328" s="187"/>
      <c r="AW328" s="2"/>
      <c r="AX328" s="2"/>
      <c r="AY328" s="174"/>
      <c r="AZ328" s="187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8"/>
      <c r="BP328" s="36"/>
      <c r="BQ328" s="32"/>
      <c r="BR328" s="49"/>
      <c r="BS328" s="68"/>
      <c r="BT328" s="32"/>
    </row>
    <row r="329" spans="1:72" x14ac:dyDescent="0.25">
      <c r="A329" s="30"/>
      <c r="B329" s="32"/>
      <c r="C329" s="49"/>
      <c r="D329" s="49"/>
      <c r="E329" s="32"/>
      <c r="F329" s="6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6"/>
      <c r="AM329" s="2"/>
      <c r="AN329" s="2"/>
      <c r="AO329" s="174"/>
      <c r="AP329" s="187"/>
      <c r="AQ329" s="2"/>
      <c r="AR329" s="2"/>
      <c r="AS329" s="174"/>
      <c r="AT329" s="187"/>
      <c r="AU329" s="174"/>
      <c r="AV329" s="187"/>
      <c r="AW329" s="2"/>
      <c r="AX329" s="2"/>
      <c r="AY329" s="174"/>
      <c r="AZ329" s="187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8"/>
      <c r="BP329" s="36"/>
      <c r="BQ329" s="32"/>
      <c r="BR329" s="49"/>
      <c r="BS329" s="68"/>
      <c r="BT329" s="32"/>
    </row>
    <row r="330" spans="1:72" x14ac:dyDescent="0.25">
      <c r="A330" s="30"/>
      <c r="B330" s="32"/>
      <c r="C330" s="49"/>
      <c r="D330" s="49"/>
      <c r="E330" s="32"/>
      <c r="F330" s="6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6"/>
      <c r="AM330" s="2"/>
      <c r="AN330" s="2"/>
      <c r="AO330" s="174"/>
      <c r="AP330" s="187"/>
      <c r="AQ330" s="2"/>
      <c r="AR330" s="2"/>
      <c r="AS330" s="174"/>
      <c r="AT330" s="187"/>
      <c r="AU330" s="174"/>
      <c r="AV330" s="187"/>
      <c r="AW330" s="2"/>
      <c r="AX330" s="2"/>
      <c r="AY330" s="174"/>
      <c r="AZ330" s="187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8"/>
      <c r="BP330" s="36"/>
      <c r="BQ330" s="32"/>
      <c r="BR330" s="49"/>
      <c r="BS330" s="68"/>
      <c r="BT330" s="32"/>
    </row>
    <row r="331" spans="1:72" x14ac:dyDescent="0.25">
      <c r="A331" s="30"/>
      <c r="B331" s="32"/>
      <c r="C331" s="49"/>
      <c r="D331" s="49"/>
      <c r="E331" s="32"/>
      <c r="F331" s="6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6"/>
      <c r="AM331" s="2"/>
      <c r="AN331" s="2"/>
      <c r="AO331" s="174"/>
      <c r="AP331" s="187"/>
      <c r="AQ331" s="2"/>
      <c r="AR331" s="2"/>
      <c r="AS331" s="174"/>
      <c r="AT331" s="187"/>
      <c r="AU331" s="174"/>
      <c r="AV331" s="187"/>
      <c r="AW331" s="2"/>
      <c r="AX331" s="2"/>
      <c r="AY331" s="174"/>
      <c r="AZ331" s="187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8"/>
      <c r="BP331" s="36"/>
      <c r="BQ331" s="32"/>
      <c r="BR331" s="49"/>
      <c r="BS331" s="68"/>
      <c r="BT331" s="32"/>
    </row>
    <row r="332" spans="1:72" x14ac:dyDescent="0.25">
      <c r="A332" s="30"/>
      <c r="B332" s="32"/>
      <c r="C332" s="49"/>
      <c r="D332" s="49"/>
      <c r="E332" s="32"/>
      <c r="F332" s="6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6"/>
      <c r="AM332" s="2"/>
      <c r="AN332" s="2"/>
      <c r="AO332" s="174"/>
      <c r="AP332" s="187"/>
      <c r="AQ332" s="2"/>
      <c r="AR332" s="2"/>
      <c r="AS332" s="174"/>
      <c r="AT332" s="187"/>
      <c r="AU332" s="174"/>
      <c r="AV332" s="187"/>
      <c r="AW332" s="2"/>
      <c r="AX332" s="2"/>
      <c r="AY332" s="174"/>
      <c r="AZ332" s="187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8"/>
      <c r="BP332" s="36"/>
      <c r="BQ332" s="32"/>
      <c r="BR332" s="49"/>
      <c r="BS332" s="68"/>
      <c r="BT332" s="32"/>
    </row>
    <row r="333" spans="1:72" x14ac:dyDescent="0.25">
      <c r="A333" s="30"/>
      <c r="B333" s="32"/>
      <c r="C333" s="49"/>
      <c r="D333" s="49"/>
      <c r="E333" s="32"/>
      <c r="F333" s="6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6"/>
      <c r="AM333" s="2"/>
      <c r="AN333" s="2"/>
      <c r="AO333" s="174"/>
      <c r="AP333" s="187"/>
      <c r="AQ333" s="2"/>
      <c r="AR333" s="2"/>
      <c r="AS333" s="174"/>
      <c r="AT333" s="187"/>
      <c r="AU333" s="174"/>
      <c r="AV333" s="187"/>
      <c r="AW333" s="2"/>
      <c r="AX333" s="2"/>
      <c r="AY333" s="174"/>
      <c r="AZ333" s="187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8"/>
      <c r="BP333" s="36"/>
      <c r="BQ333" s="32"/>
      <c r="BR333" s="49"/>
      <c r="BS333" s="68"/>
      <c r="BT333" s="32"/>
    </row>
    <row r="334" spans="1:72" x14ac:dyDescent="0.25">
      <c r="A334" s="30"/>
      <c r="B334" s="32"/>
      <c r="C334" s="49"/>
      <c r="D334" s="49"/>
      <c r="E334" s="32"/>
      <c r="F334" s="6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6"/>
      <c r="AM334" s="2"/>
      <c r="AN334" s="2"/>
      <c r="AO334" s="174"/>
      <c r="AP334" s="187"/>
      <c r="AQ334" s="2"/>
      <c r="AR334" s="2"/>
      <c r="AS334" s="174"/>
      <c r="AT334" s="187"/>
      <c r="AU334" s="174"/>
      <c r="AV334" s="187"/>
      <c r="AW334" s="2"/>
      <c r="AX334" s="2"/>
      <c r="AY334" s="174"/>
      <c r="AZ334" s="187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8"/>
      <c r="BP334" s="36"/>
      <c r="BQ334" s="32"/>
      <c r="BR334" s="49"/>
      <c r="BS334" s="68"/>
      <c r="BT334" s="32"/>
    </row>
    <row r="335" spans="1:72" x14ac:dyDescent="0.25">
      <c r="A335" s="30"/>
      <c r="B335" s="32"/>
      <c r="C335" s="49"/>
      <c r="D335" s="49"/>
      <c r="E335" s="32"/>
      <c r="F335" s="6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6"/>
      <c r="AM335" s="2"/>
      <c r="AN335" s="2"/>
      <c r="AO335" s="174"/>
      <c r="AP335" s="187"/>
      <c r="AQ335" s="2"/>
      <c r="AR335" s="2"/>
      <c r="AS335" s="174"/>
      <c r="AT335" s="187"/>
      <c r="AU335" s="174"/>
      <c r="AV335" s="187"/>
      <c r="AW335" s="2"/>
      <c r="AX335" s="2"/>
      <c r="AY335" s="174"/>
      <c r="AZ335" s="187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8"/>
      <c r="BP335" s="36"/>
      <c r="BQ335" s="32"/>
      <c r="BR335" s="49"/>
      <c r="BS335" s="68"/>
      <c r="BT335" s="32"/>
    </row>
    <row r="336" spans="1:72" x14ac:dyDescent="0.25">
      <c r="A336" s="30"/>
      <c r="B336" s="32"/>
      <c r="C336" s="49"/>
      <c r="D336" s="49"/>
      <c r="E336" s="32"/>
      <c r="F336" s="6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6"/>
      <c r="AM336" s="2"/>
      <c r="AN336" s="2"/>
      <c r="AO336" s="174"/>
      <c r="AP336" s="187"/>
      <c r="AQ336" s="2"/>
      <c r="AR336" s="2"/>
      <c r="AS336" s="174"/>
      <c r="AT336" s="187"/>
      <c r="AU336" s="174"/>
      <c r="AV336" s="187"/>
      <c r="AW336" s="2"/>
      <c r="AX336" s="2"/>
      <c r="AY336" s="174"/>
      <c r="AZ336" s="187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8"/>
      <c r="BP336" s="36"/>
      <c r="BQ336" s="32"/>
      <c r="BR336" s="49"/>
      <c r="BS336" s="68"/>
      <c r="BT336" s="32"/>
    </row>
    <row r="337" spans="1:72" x14ac:dyDescent="0.25">
      <c r="A337" s="30"/>
      <c r="B337" s="32"/>
      <c r="C337" s="49"/>
      <c r="D337" s="49"/>
      <c r="E337" s="32"/>
      <c r="F337" s="6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6"/>
      <c r="AM337" s="2"/>
      <c r="AN337" s="2"/>
      <c r="AO337" s="174"/>
      <c r="AP337" s="187"/>
      <c r="AQ337" s="2"/>
      <c r="AR337" s="2"/>
      <c r="AS337" s="174"/>
      <c r="AT337" s="187"/>
      <c r="AU337" s="174"/>
      <c r="AV337" s="187"/>
      <c r="AW337" s="2"/>
      <c r="AX337" s="2"/>
      <c r="AY337" s="174"/>
      <c r="AZ337" s="187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8"/>
      <c r="BP337" s="36"/>
      <c r="BQ337" s="32"/>
      <c r="BR337" s="49"/>
      <c r="BS337" s="68"/>
      <c r="BT337" s="32"/>
    </row>
    <row r="338" spans="1:72" x14ac:dyDescent="0.25">
      <c r="A338" s="30"/>
      <c r="B338" s="32"/>
      <c r="C338" s="49"/>
      <c r="D338" s="49"/>
      <c r="E338" s="32"/>
      <c r="F338" s="6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6"/>
      <c r="AM338" s="2"/>
      <c r="AN338" s="2"/>
      <c r="AO338" s="174"/>
      <c r="AP338" s="187"/>
      <c r="AQ338" s="2"/>
      <c r="AR338" s="2"/>
      <c r="AS338" s="174"/>
      <c r="AT338" s="187"/>
      <c r="AU338" s="174"/>
      <c r="AV338" s="187"/>
      <c r="AW338" s="2"/>
      <c r="AX338" s="2"/>
      <c r="AY338" s="174"/>
      <c r="AZ338" s="187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8"/>
      <c r="BP338" s="36"/>
      <c r="BQ338" s="32"/>
      <c r="BR338" s="49"/>
      <c r="BS338" s="68"/>
      <c r="BT338" s="32"/>
    </row>
    <row r="339" spans="1:72" x14ac:dyDescent="0.25">
      <c r="A339" s="30"/>
      <c r="B339" s="32"/>
      <c r="C339" s="49"/>
      <c r="D339" s="49"/>
      <c r="E339" s="32"/>
      <c r="F339" s="6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6"/>
      <c r="AM339" s="2"/>
      <c r="AN339" s="2"/>
      <c r="AO339" s="174"/>
      <c r="AP339" s="187"/>
      <c r="AQ339" s="2"/>
      <c r="AR339" s="2"/>
      <c r="AS339" s="174"/>
      <c r="AT339" s="187"/>
      <c r="AU339" s="174"/>
      <c r="AV339" s="187"/>
      <c r="AW339" s="2"/>
      <c r="AX339" s="2"/>
      <c r="AY339" s="174"/>
      <c r="AZ339" s="187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8"/>
      <c r="BP339" s="36"/>
      <c r="BQ339" s="32"/>
      <c r="BR339" s="49"/>
      <c r="BS339" s="68"/>
      <c r="BT339" s="32"/>
    </row>
    <row r="340" spans="1:72" x14ac:dyDescent="0.25">
      <c r="A340" s="30"/>
      <c r="B340" s="32"/>
      <c r="C340" s="49"/>
      <c r="D340" s="49"/>
      <c r="E340" s="32"/>
      <c r="F340" s="6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6"/>
      <c r="AM340" s="2"/>
      <c r="AN340" s="2"/>
      <c r="AO340" s="174"/>
      <c r="AP340" s="187"/>
      <c r="AQ340" s="2"/>
      <c r="AR340" s="2"/>
      <c r="AS340" s="174"/>
      <c r="AT340" s="187"/>
      <c r="AU340" s="174"/>
      <c r="AV340" s="187"/>
      <c r="AW340" s="2"/>
      <c r="AX340" s="2"/>
      <c r="AY340" s="174"/>
      <c r="AZ340" s="187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8"/>
      <c r="BP340" s="36"/>
      <c r="BQ340" s="32"/>
      <c r="BR340" s="49"/>
      <c r="BS340" s="68"/>
      <c r="BT340" s="32"/>
    </row>
    <row r="341" spans="1:72" x14ac:dyDescent="0.25">
      <c r="A341" s="30"/>
      <c r="B341" s="32"/>
      <c r="C341" s="49"/>
      <c r="D341" s="49"/>
      <c r="E341" s="32"/>
      <c r="F341" s="6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6"/>
      <c r="AM341" s="2"/>
      <c r="AN341" s="2"/>
      <c r="AO341" s="174"/>
      <c r="AP341" s="187"/>
      <c r="AQ341" s="2"/>
      <c r="AR341" s="2"/>
      <c r="AS341" s="174"/>
      <c r="AT341" s="187"/>
      <c r="AU341" s="174"/>
      <c r="AV341" s="187"/>
      <c r="AW341" s="2"/>
      <c r="AX341" s="2"/>
      <c r="AY341" s="174"/>
      <c r="AZ341" s="187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8"/>
      <c r="BP341" s="36"/>
      <c r="BQ341" s="32"/>
      <c r="BR341" s="49"/>
      <c r="BS341" s="68"/>
      <c r="BT341" s="32"/>
    </row>
    <row r="342" spans="1:72" x14ac:dyDescent="0.25">
      <c r="A342" s="30"/>
      <c r="B342" s="32"/>
      <c r="C342" s="49"/>
      <c r="D342" s="49"/>
      <c r="E342" s="32"/>
      <c r="F342" s="6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6"/>
      <c r="AM342" s="2"/>
      <c r="AN342" s="2"/>
      <c r="AO342" s="174"/>
      <c r="AP342" s="187"/>
      <c r="AQ342" s="2"/>
      <c r="AR342" s="2"/>
      <c r="AS342" s="174"/>
      <c r="AT342" s="187"/>
      <c r="AU342" s="174"/>
      <c r="AV342" s="187"/>
      <c r="AW342" s="2"/>
      <c r="AX342" s="2"/>
      <c r="AY342" s="174"/>
      <c r="AZ342" s="187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8"/>
      <c r="BP342" s="36"/>
      <c r="BQ342" s="32"/>
      <c r="BR342" s="49"/>
      <c r="BS342" s="68"/>
      <c r="BT342" s="32"/>
    </row>
    <row r="343" spans="1:72" x14ac:dyDescent="0.25">
      <c r="A343" s="30"/>
      <c r="B343" s="32"/>
      <c r="C343" s="49"/>
      <c r="D343" s="49"/>
      <c r="E343" s="32"/>
      <c r="F343" s="6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6"/>
      <c r="AM343" s="2"/>
      <c r="AN343" s="2"/>
      <c r="AO343" s="174"/>
      <c r="AP343" s="187"/>
      <c r="AQ343" s="2"/>
      <c r="AR343" s="2"/>
      <c r="AS343" s="174"/>
      <c r="AT343" s="187"/>
      <c r="AU343" s="174"/>
      <c r="AV343" s="187"/>
      <c r="AW343" s="2"/>
      <c r="AX343" s="2"/>
      <c r="AY343" s="174"/>
      <c r="AZ343" s="187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8"/>
      <c r="BP343" s="36"/>
      <c r="BQ343" s="32"/>
      <c r="BR343" s="49"/>
      <c r="BS343" s="68"/>
      <c r="BT343" s="32"/>
    </row>
    <row r="344" spans="1:72" x14ac:dyDescent="0.25">
      <c r="A344" s="30"/>
      <c r="B344" s="32"/>
      <c r="C344" s="49"/>
      <c r="D344" s="49"/>
      <c r="E344" s="32"/>
      <c r="F344" s="6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6"/>
      <c r="AM344" s="2"/>
      <c r="AN344" s="2"/>
      <c r="AO344" s="174"/>
      <c r="AP344" s="187"/>
      <c r="AQ344" s="2"/>
      <c r="AR344" s="2"/>
      <c r="AS344" s="174"/>
      <c r="AT344" s="187"/>
      <c r="AU344" s="174"/>
      <c r="AV344" s="187"/>
      <c r="AW344" s="2"/>
      <c r="AX344" s="2"/>
      <c r="AY344" s="174"/>
      <c r="AZ344" s="187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8"/>
      <c r="BP344" s="36"/>
      <c r="BQ344" s="32"/>
      <c r="BR344" s="49"/>
      <c r="BS344" s="68"/>
      <c r="BT344" s="32"/>
    </row>
    <row r="345" spans="1:72" x14ac:dyDescent="0.25">
      <c r="A345" s="30"/>
      <c r="B345" s="32"/>
      <c r="C345" s="49"/>
      <c r="D345" s="49"/>
      <c r="E345" s="32"/>
      <c r="F345" s="6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6"/>
      <c r="AM345" s="2"/>
      <c r="AN345" s="2"/>
      <c r="AO345" s="174"/>
      <c r="AP345" s="187"/>
      <c r="AQ345" s="2"/>
      <c r="AR345" s="2"/>
      <c r="AS345" s="174"/>
      <c r="AT345" s="187"/>
      <c r="AU345" s="174"/>
      <c r="AV345" s="187"/>
      <c r="AW345" s="2"/>
      <c r="AX345" s="2"/>
      <c r="AY345" s="174"/>
      <c r="AZ345" s="187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8"/>
      <c r="BP345" s="36"/>
      <c r="BQ345" s="32"/>
      <c r="BR345" s="49"/>
      <c r="BS345" s="68"/>
      <c r="BT345" s="32"/>
    </row>
    <row r="346" spans="1:72" x14ac:dyDescent="0.25">
      <c r="A346" s="30"/>
      <c r="B346" s="32"/>
      <c r="C346" s="49"/>
      <c r="D346" s="49"/>
      <c r="E346" s="32"/>
      <c r="F346" s="6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6"/>
      <c r="AM346" s="2"/>
      <c r="AN346" s="2"/>
      <c r="AO346" s="174"/>
      <c r="AP346" s="187"/>
      <c r="AQ346" s="2"/>
      <c r="AR346" s="2"/>
      <c r="AS346" s="174"/>
      <c r="AT346" s="187"/>
      <c r="AU346" s="174"/>
      <c r="AV346" s="187"/>
      <c r="AW346" s="2"/>
      <c r="AX346" s="2"/>
      <c r="AY346" s="174"/>
      <c r="AZ346" s="187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8"/>
      <c r="BP346" s="36"/>
      <c r="BQ346" s="32"/>
      <c r="BR346" s="49"/>
      <c r="BS346" s="68"/>
      <c r="BT346" s="32"/>
    </row>
    <row r="347" spans="1:72" x14ac:dyDescent="0.25">
      <c r="A347" s="30"/>
      <c r="B347" s="32"/>
      <c r="C347" s="49"/>
      <c r="D347" s="49"/>
      <c r="E347" s="32"/>
      <c r="F347" s="6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6"/>
      <c r="AM347" s="2"/>
      <c r="AN347" s="2"/>
      <c r="AO347" s="174"/>
      <c r="AP347" s="187"/>
      <c r="AQ347" s="2"/>
      <c r="AR347" s="2"/>
      <c r="AS347" s="174"/>
      <c r="AT347" s="187"/>
      <c r="AU347" s="174"/>
      <c r="AV347" s="187"/>
      <c r="AW347" s="2"/>
      <c r="AX347" s="2"/>
      <c r="AY347" s="174"/>
      <c r="AZ347" s="187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8"/>
      <c r="BP347" s="36"/>
      <c r="BQ347" s="32"/>
      <c r="BR347" s="49"/>
      <c r="BS347" s="68"/>
      <c r="BT347" s="32"/>
    </row>
    <row r="348" spans="1:72" x14ac:dyDescent="0.25">
      <c r="A348" s="30"/>
      <c r="B348" s="32"/>
      <c r="C348" s="49"/>
      <c r="D348" s="49"/>
      <c r="E348" s="32"/>
      <c r="F348" s="6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6"/>
      <c r="AM348" s="2"/>
      <c r="AN348" s="2"/>
      <c r="AO348" s="174"/>
      <c r="AP348" s="187"/>
      <c r="AQ348" s="2"/>
      <c r="AR348" s="2"/>
      <c r="AS348" s="174"/>
      <c r="AT348" s="187"/>
      <c r="AU348" s="174"/>
      <c r="AV348" s="187"/>
      <c r="AW348" s="2"/>
      <c r="AX348" s="2"/>
      <c r="AY348" s="174"/>
      <c r="AZ348" s="187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8"/>
      <c r="BP348" s="36"/>
      <c r="BQ348" s="32"/>
      <c r="BR348" s="49"/>
      <c r="BS348" s="68"/>
      <c r="BT348" s="32"/>
    </row>
    <row r="349" spans="1:72" x14ac:dyDescent="0.25">
      <c r="A349" s="30"/>
      <c r="B349" s="32"/>
      <c r="C349" s="49"/>
      <c r="D349" s="49"/>
      <c r="E349" s="32"/>
      <c r="F349" s="6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6"/>
      <c r="AM349" s="2"/>
      <c r="AN349" s="2"/>
      <c r="AO349" s="174"/>
      <c r="AP349" s="187"/>
      <c r="AQ349" s="2"/>
      <c r="AR349" s="2"/>
      <c r="AS349" s="174"/>
      <c r="AT349" s="187"/>
      <c r="AU349" s="174"/>
      <c r="AV349" s="187"/>
      <c r="AW349" s="2"/>
      <c r="AX349" s="2"/>
      <c r="AY349" s="174"/>
      <c r="AZ349" s="187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8"/>
      <c r="BP349" s="36"/>
      <c r="BQ349" s="32"/>
      <c r="BR349" s="49"/>
      <c r="BS349" s="68"/>
      <c r="BT349" s="32"/>
    </row>
    <row r="350" spans="1:72" x14ac:dyDescent="0.25">
      <c r="A350" s="30"/>
      <c r="B350" s="32"/>
      <c r="C350" s="49"/>
      <c r="D350" s="49"/>
      <c r="E350" s="32"/>
      <c r="F350" s="6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6"/>
      <c r="AM350" s="2"/>
      <c r="AN350" s="2"/>
      <c r="AO350" s="174"/>
      <c r="AP350" s="187"/>
      <c r="AQ350" s="2"/>
      <c r="AR350" s="2"/>
      <c r="AS350" s="174"/>
      <c r="AT350" s="187"/>
      <c r="AU350" s="174"/>
      <c r="AV350" s="187"/>
      <c r="AW350" s="2"/>
      <c r="AX350" s="2"/>
      <c r="AY350" s="174"/>
      <c r="AZ350" s="187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8"/>
      <c r="BP350" s="36"/>
      <c r="BQ350" s="32"/>
      <c r="BR350" s="49"/>
      <c r="BS350" s="68"/>
      <c r="BT350" s="32"/>
    </row>
    <row r="351" spans="1:72" x14ac:dyDescent="0.25">
      <c r="A351" s="30"/>
      <c r="B351" s="32"/>
      <c r="C351" s="49"/>
      <c r="D351" s="49"/>
      <c r="E351" s="32"/>
      <c r="F351" s="6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6"/>
      <c r="AM351" s="2"/>
      <c r="AN351" s="2"/>
      <c r="AO351" s="174"/>
      <c r="AP351" s="187"/>
      <c r="AQ351" s="2"/>
      <c r="AR351" s="2"/>
      <c r="AS351" s="174"/>
      <c r="AT351" s="187"/>
      <c r="AU351" s="174"/>
      <c r="AV351" s="187"/>
      <c r="AW351" s="2"/>
      <c r="AX351" s="2"/>
      <c r="AY351" s="174"/>
      <c r="AZ351" s="187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8"/>
      <c r="BP351" s="36"/>
      <c r="BQ351" s="32"/>
      <c r="BR351" s="49"/>
      <c r="BS351" s="68"/>
      <c r="BT351" s="32"/>
    </row>
    <row r="352" spans="1:72" x14ac:dyDescent="0.25">
      <c r="A352" s="30"/>
      <c r="B352" s="32"/>
      <c r="C352" s="49"/>
      <c r="D352" s="49"/>
      <c r="E352" s="32"/>
      <c r="F352" s="6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6"/>
      <c r="AM352" s="2"/>
      <c r="AN352" s="2"/>
      <c r="AO352" s="174"/>
      <c r="AP352" s="187"/>
      <c r="AQ352" s="2"/>
      <c r="AR352" s="2"/>
      <c r="AS352" s="174"/>
      <c r="AT352" s="187"/>
      <c r="AU352" s="174"/>
      <c r="AV352" s="187"/>
      <c r="AW352" s="2"/>
      <c r="AX352" s="2"/>
      <c r="AY352" s="174"/>
      <c r="AZ352" s="187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8"/>
      <c r="BP352" s="36"/>
      <c r="BQ352" s="32"/>
      <c r="BR352" s="49"/>
      <c r="BS352" s="68"/>
      <c r="BT352" s="32"/>
    </row>
    <row r="353" spans="1:72" x14ac:dyDescent="0.25">
      <c r="A353" s="30"/>
      <c r="B353" s="32"/>
      <c r="C353" s="49"/>
      <c r="D353" s="49"/>
      <c r="E353" s="32"/>
      <c r="F353" s="6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6"/>
      <c r="AM353" s="2"/>
      <c r="AN353" s="2"/>
      <c r="AO353" s="174"/>
      <c r="AP353" s="187"/>
      <c r="AQ353" s="2"/>
      <c r="AR353" s="2"/>
      <c r="AS353" s="174"/>
      <c r="AT353" s="187"/>
      <c r="AU353" s="174"/>
      <c r="AV353" s="187"/>
      <c r="AW353" s="2"/>
      <c r="AX353" s="2"/>
      <c r="AY353" s="174"/>
      <c r="AZ353" s="187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8"/>
      <c r="BP353" s="36"/>
      <c r="BQ353" s="32"/>
      <c r="BR353" s="49"/>
      <c r="BS353" s="68"/>
      <c r="BT353" s="32"/>
    </row>
    <row r="354" spans="1:72" x14ac:dyDescent="0.25">
      <c r="A354" s="30"/>
      <c r="B354" s="32"/>
      <c r="C354" s="49"/>
      <c r="D354" s="49"/>
      <c r="E354" s="32"/>
      <c r="F354" s="6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6"/>
      <c r="AM354" s="2"/>
      <c r="AN354" s="2"/>
      <c r="AO354" s="174"/>
      <c r="AP354" s="187"/>
      <c r="AQ354" s="2"/>
      <c r="AR354" s="2"/>
      <c r="AS354" s="174"/>
      <c r="AT354" s="187"/>
      <c r="AU354" s="174"/>
      <c r="AV354" s="187"/>
      <c r="AW354" s="2"/>
      <c r="AX354" s="2"/>
      <c r="AY354" s="174"/>
      <c r="AZ354" s="187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8"/>
      <c r="BP354" s="36"/>
      <c r="BQ354" s="32"/>
      <c r="BR354" s="49"/>
      <c r="BS354" s="68"/>
      <c r="BT354" s="32"/>
    </row>
    <row r="355" spans="1:72" x14ac:dyDescent="0.25">
      <c r="A355" s="30"/>
      <c r="B355" s="32"/>
      <c r="C355" s="49"/>
      <c r="D355" s="49"/>
      <c r="E355" s="32"/>
      <c r="F355" s="6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6"/>
      <c r="AM355" s="2"/>
      <c r="AN355" s="2"/>
      <c r="AO355" s="174"/>
      <c r="AP355" s="187"/>
      <c r="AQ355" s="2"/>
      <c r="AR355" s="2"/>
      <c r="AS355" s="174"/>
      <c r="AT355" s="187"/>
      <c r="AU355" s="174"/>
      <c r="AV355" s="187"/>
      <c r="AW355" s="2"/>
      <c r="AX355" s="2"/>
      <c r="AY355" s="174"/>
      <c r="AZ355" s="187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8"/>
      <c r="BP355" s="36"/>
      <c r="BQ355" s="32"/>
      <c r="BR355" s="49"/>
      <c r="BS355" s="68"/>
      <c r="BT355" s="32"/>
    </row>
    <row r="356" spans="1:72" x14ac:dyDescent="0.25">
      <c r="A356" s="30"/>
      <c r="B356" s="32"/>
      <c r="C356" s="49"/>
      <c r="D356" s="49"/>
      <c r="E356" s="32"/>
      <c r="F356" s="6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6"/>
      <c r="AM356" s="2"/>
      <c r="AN356" s="2"/>
      <c r="AO356" s="174"/>
      <c r="AP356" s="187"/>
      <c r="AQ356" s="2"/>
      <c r="AR356" s="2"/>
      <c r="AS356" s="174"/>
      <c r="AT356" s="187"/>
      <c r="AU356" s="174"/>
      <c r="AV356" s="187"/>
      <c r="AW356" s="2"/>
      <c r="AX356" s="2"/>
      <c r="AY356" s="174"/>
      <c r="AZ356" s="187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8"/>
      <c r="BP356" s="36"/>
      <c r="BQ356" s="32"/>
      <c r="BR356" s="49"/>
      <c r="BS356" s="68"/>
      <c r="BT356" s="32"/>
    </row>
    <row r="357" spans="1:72" x14ac:dyDescent="0.25">
      <c r="A357" s="30"/>
      <c r="B357" s="32"/>
      <c r="C357" s="49"/>
      <c r="D357" s="49"/>
      <c r="E357" s="32"/>
      <c r="F357" s="6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6"/>
      <c r="AM357" s="2"/>
      <c r="AN357" s="2"/>
      <c r="AO357" s="174"/>
      <c r="AP357" s="187"/>
      <c r="AQ357" s="2"/>
      <c r="AR357" s="2"/>
      <c r="AS357" s="174"/>
      <c r="AT357" s="187"/>
      <c r="AU357" s="174"/>
      <c r="AV357" s="187"/>
      <c r="AW357" s="2"/>
      <c r="AX357" s="2"/>
      <c r="AY357" s="174"/>
      <c r="AZ357" s="187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8"/>
      <c r="BP357" s="36"/>
      <c r="BQ357" s="32"/>
      <c r="BR357" s="49"/>
      <c r="BS357" s="68"/>
      <c r="BT357" s="32"/>
    </row>
    <row r="358" spans="1:72" x14ac:dyDescent="0.25">
      <c r="A358" s="30"/>
      <c r="B358" s="32"/>
      <c r="C358" s="49"/>
      <c r="D358" s="49"/>
      <c r="E358" s="32"/>
      <c r="F358" s="6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6"/>
      <c r="AM358" s="2"/>
      <c r="AN358" s="2"/>
      <c r="AO358" s="174"/>
      <c r="AP358" s="187"/>
      <c r="AQ358" s="2"/>
      <c r="AR358" s="2"/>
      <c r="AS358" s="174"/>
      <c r="AT358" s="187"/>
      <c r="AU358" s="174"/>
      <c r="AV358" s="187"/>
      <c r="AW358" s="2"/>
      <c r="AX358" s="2"/>
      <c r="AY358" s="174"/>
      <c r="AZ358" s="187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8"/>
      <c r="BP358" s="36"/>
      <c r="BQ358" s="32"/>
      <c r="BR358" s="49"/>
      <c r="BS358" s="68"/>
      <c r="BT358" s="32"/>
    </row>
    <row r="359" spans="1:72" x14ac:dyDescent="0.25">
      <c r="A359" s="30"/>
      <c r="B359" s="32"/>
      <c r="C359" s="49"/>
      <c r="D359" s="49"/>
      <c r="E359" s="32"/>
      <c r="F359" s="6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6"/>
      <c r="AM359" s="2"/>
      <c r="AN359" s="2"/>
      <c r="AO359" s="174"/>
      <c r="AP359" s="187"/>
      <c r="AQ359" s="2"/>
      <c r="AR359" s="2"/>
      <c r="AS359" s="174"/>
      <c r="AT359" s="187"/>
      <c r="AU359" s="174"/>
      <c r="AV359" s="187"/>
      <c r="AW359" s="2"/>
      <c r="AX359" s="2"/>
      <c r="AY359" s="174"/>
      <c r="AZ359" s="187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8"/>
      <c r="BP359" s="36"/>
      <c r="BQ359" s="32"/>
      <c r="BR359" s="49"/>
      <c r="BS359" s="68"/>
      <c r="BT359" s="32"/>
    </row>
    <row r="360" spans="1:72" x14ac:dyDescent="0.25">
      <c r="A360" s="30"/>
      <c r="B360" s="32"/>
      <c r="C360" s="49"/>
      <c r="D360" s="49"/>
      <c r="E360" s="32"/>
      <c r="F360" s="6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6"/>
      <c r="AM360" s="2"/>
      <c r="AN360" s="2"/>
      <c r="AO360" s="174"/>
      <c r="AP360" s="187"/>
      <c r="AQ360" s="2"/>
      <c r="AR360" s="2"/>
      <c r="AS360" s="174"/>
      <c r="AT360" s="187"/>
      <c r="AU360" s="174"/>
      <c r="AV360" s="187"/>
      <c r="AW360" s="2"/>
      <c r="AX360" s="2"/>
      <c r="AY360" s="174"/>
      <c r="AZ360" s="187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8"/>
      <c r="BP360" s="36"/>
      <c r="BQ360" s="32"/>
      <c r="BR360" s="49"/>
      <c r="BS360" s="68"/>
      <c r="BT360" s="32"/>
    </row>
    <row r="361" spans="1:72" x14ac:dyDescent="0.25">
      <c r="A361" s="30"/>
      <c r="B361" s="32"/>
      <c r="C361" s="49"/>
      <c r="D361" s="49"/>
      <c r="E361" s="32"/>
      <c r="F361" s="6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6"/>
      <c r="AM361" s="2"/>
      <c r="AN361" s="2"/>
      <c r="AO361" s="174"/>
      <c r="AP361" s="187"/>
      <c r="AQ361" s="2"/>
      <c r="AR361" s="2"/>
      <c r="AS361" s="174"/>
      <c r="AT361" s="187"/>
      <c r="AU361" s="174"/>
      <c r="AV361" s="187"/>
      <c r="AW361" s="2"/>
      <c r="AX361" s="2"/>
      <c r="AY361" s="174"/>
      <c r="AZ361" s="187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8"/>
      <c r="BP361" s="36"/>
      <c r="BQ361" s="32"/>
      <c r="BR361" s="49"/>
      <c r="BS361" s="68"/>
      <c r="BT361" s="32"/>
    </row>
    <row r="362" spans="1:72" x14ac:dyDescent="0.25">
      <c r="A362" s="30"/>
      <c r="B362" s="32"/>
      <c r="C362" s="49"/>
      <c r="D362" s="49"/>
      <c r="E362" s="32"/>
      <c r="F362" s="6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6"/>
      <c r="AM362" s="2"/>
      <c r="AN362" s="2"/>
      <c r="AO362" s="174"/>
      <c r="AP362" s="187"/>
      <c r="AQ362" s="2"/>
      <c r="AR362" s="2"/>
      <c r="AS362" s="174"/>
      <c r="AT362" s="187"/>
      <c r="AU362" s="174"/>
      <c r="AV362" s="187"/>
      <c r="AW362" s="2"/>
      <c r="AX362" s="2"/>
      <c r="AY362" s="174"/>
      <c r="AZ362" s="187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8"/>
      <c r="BP362" s="36"/>
      <c r="BQ362" s="32"/>
      <c r="BR362" s="49"/>
      <c r="BS362" s="68"/>
      <c r="BT362" s="32"/>
    </row>
    <row r="363" spans="1:72" x14ac:dyDescent="0.25">
      <c r="A363" s="30"/>
      <c r="B363" s="32"/>
      <c r="C363" s="49"/>
      <c r="D363" s="49"/>
      <c r="E363" s="32"/>
      <c r="F363" s="6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6"/>
      <c r="AM363" s="2"/>
      <c r="AN363" s="2"/>
      <c r="AO363" s="174"/>
      <c r="AP363" s="187"/>
      <c r="AQ363" s="2"/>
      <c r="AR363" s="2"/>
      <c r="AS363" s="174"/>
      <c r="AT363" s="187"/>
      <c r="AU363" s="174"/>
      <c r="AV363" s="187"/>
      <c r="AW363" s="2"/>
      <c r="AX363" s="2"/>
      <c r="AY363" s="174"/>
      <c r="AZ363" s="187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8"/>
      <c r="BP363" s="36"/>
      <c r="BQ363" s="32"/>
      <c r="BR363" s="49"/>
      <c r="BS363" s="68"/>
      <c r="BT363" s="32"/>
    </row>
    <row r="364" spans="1:72" x14ac:dyDescent="0.25">
      <c r="A364" s="30"/>
      <c r="B364" s="32"/>
      <c r="C364" s="49"/>
      <c r="D364" s="49"/>
      <c r="E364" s="32"/>
      <c r="F364" s="6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6"/>
      <c r="AM364" s="2"/>
      <c r="AN364" s="2"/>
      <c r="AO364" s="174"/>
      <c r="AP364" s="187"/>
      <c r="AQ364" s="2"/>
      <c r="AR364" s="2"/>
      <c r="AS364" s="174"/>
      <c r="AT364" s="187"/>
      <c r="AU364" s="174"/>
      <c r="AV364" s="187"/>
      <c r="AW364" s="2"/>
      <c r="AX364" s="2"/>
      <c r="AY364" s="174"/>
      <c r="AZ364" s="187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8"/>
      <c r="BP364" s="36"/>
      <c r="BQ364" s="32"/>
      <c r="BR364" s="49"/>
      <c r="BS364" s="68"/>
      <c r="BT364" s="32"/>
    </row>
    <row r="365" spans="1:72" x14ac:dyDescent="0.25">
      <c r="A365" s="30"/>
      <c r="B365" s="32"/>
      <c r="C365" s="49"/>
      <c r="D365" s="49"/>
      <c r="E365" s="32"/>
      <c r="F365" s="6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6"/>
      <c r="AM365" s="2"/>
      <c r="AN365" s="2"/>
      <c r="AO365" s="174"/>
      <c r="AP365" s="187"/>
      <c r="AQ365" s="2"/>
      <c r="AR365" s="2"/>
      <c r="AS365" s="174"/>
      <c r="AT365" s="187"/>
      <c r="AU365" s="174"/>
      <c r="AV365" s="187"/>
      <c r="AW365" s="2"/>
      <c r="AX365" s="2"/>
      <c r="AY365" s="174"/>
      <c r="AZ365" s="187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8"/>
      <c r="BP365" s="36"/>
      <c r="BQ365" s="32"/>
      <c r="BR365" s="49"/>
      <c r="BS365" s="68"/>
      <c r="BT365" s="32"/>
    </row>
    <row r="366" spans="1:72" x14ac:dyDescent="0.25">
      <c r="A366" s="30"/>
      <c r="B366" s="32"/>
      <c r="C366" s="49"/>
      <c r="D366" s="49"/>
      <c r="E366" s="32"/>
      <c r="F366" s="6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6"/>
      <c r="AM366" s="2"/>
      <c r="AN366" s="2"/>
      <c r="AO366" s="174"/>
      <c r="AP366" s="187"/>
      <c r="AQ366" s="2"/>
      <c r="AR366" s="2"/>
      <c r="AS366" s="174"/>
      <c r="AT366" s="187"/>
      <c r="AU366" s="174"/>
      <c r="AV366" s="187"/>
      <c r="AW366" s="2"/>
      <c r="AX366" s="2"/>
      <c r="AY366" s="174"/>
      <c r="AZ366" s="187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8"/>
      <c r="BP366" s="36"/>
      <c r="BQ366" s="32"/>
      <c r="BR366" s="49"/>
      <c r="BS366" s="68"/>
      <c r="BT366" s="32"/>
    </row>
    <row r="367" spans="1:72" x14ac:dyDescent="0.25">
      <c r="A367" s="30"/>
      <c r="B367" s="32"/>
      <c r="C367" s="49"/>
      <c r="D367" s="49"/>
      <c r="E367" s="32"/>
      <c r="F367" s="6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6"/>
      <c r="AM367" s="2"/>
      <c r="AN367" s="2"/>
      <c r="AO367" s="174"/>
      <c r="AP367" s="187"/>
      <c r="AQ367" s="2"/>
      <c r="AR367" s="2"/>
      <c r="AS367" s="174"/>
      <c r="AT367" s="187"/>
      <c r="AU367" s="174"/>
      <c r="AV367" s="187"/>
      <c r="AW367" s="2"/>
      <c r="AX367" s="2"/>
      <c r="AY367" s="174"/>
      <c r="AZ367" s="187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8"/>
      <c r="BP367" s="36"/>
      <c r="BQ367" s="32"/>
      <c r="BR367" s="49"/>
      <c r="BS367" s="68"/>
      <c r="BT367" s="32"/>
    </row>
    <row r="368" spans="1:72" x14ac:dyDescent="0.25">
      <c r="A368" s="30"/>
      <c r="B368" s="32"/>
      <c r="C368" s="49"/>
      <c r="D368" s="49"/>
      <c r="E368" s="32"/>
      <c r="F368" s="6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6"/>
      <c r="AM368" s="2"/>
      <c r="AN368" s="2"/>
      <c r="AO368" s="174"/>
      <c r="AP368" s="187"/>
      <c r="AQ368" s="2"/>
      <c r="AR368" s="2"/>
      <c r="AS368" s="174"/>
      <c r="AT368" s="187"/>
      <c r="AU368" s="174"/>
      <c r="AV368" s="187"/>
      <c r="AW368" s="2"/>
      <c r="AX368" s="2"/>
      <c r="AY368" s="174"/>
      <c r="AZ368" s="187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8"/>
      <c r="BP368" s="36"/>
      <c r="BQ368" s="32"/>
      <c r="BR368" s="49"/>
      <c r="BS368" s="68"/>
      <c r="BT368" s="32"/>
    </row>
    <row r="369" spans="1:72" x14ac:dyDescent="0.25">
      <c r="A369" s="30"/>
      <c r="B369" s="32"/>
      <c r="C369" s="49"/>
      <c r="D369" s="49"/>
      <c r="E369" s="32"/>
      <c r="F369" s="6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6"/>
      <c r="AM369" s="2"/>
      <c r="AN369" s="2"/>
      <c r="AO369" s="174"/>
      <c r="AP369" s="187"/>
      <c r="AQ369" s="2"/>
      <c r="AR369" s="2"/>
      <c r="AS369" s="174"/>
      <c r="AT369" s="187"/>
      <c r="AU369" s="174"/>
      <c r="AV369" s="187"/>
      <c r="AW369" s="2"/>
      <c r="AX369" s="2"/>
      <c r="AY369" s="174"/>
      <c r="AZ369" s="187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8"/>
      <c r="BP369" s="36"/>
      <c r="BQ369" s="32"/>
      <c r="BR369" s="49"/>
      <c r="BS369" s="68"/>
      <c r="BT369" s="32"/>
    </row>
    <row r="370" spans="1:72" x14ac:dyDescent="0.25">
      <c r="A370" s="30"/>
      <c r="B370" s="32"/>
      <c r="C370" s="49"/>
      <c r="D370" s="49"/>
      <c r="E370" s="32"/>
      <c r="F370" s="6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6"/>
      <c r="AM370" s="2"/>
      <c r="AN370" s="2"/>
      <c r="AO370" s="174"/>
      <c r="AP370" s="187"/>
      <c r="AQ370" s="2"/>
      <c r="AR370" s="2"/>
      <c r="AS370" s="174"/>
      <c r="AT370" s="187"/>
      <c r="AU370" s="174"/>
      <c r="AV370" s="187"/>
      <c r="AW370" s="2"/>
      <c r="AX370" s="2"/>
      <c r="AY370" s="174"/>
      <c r="AZ370" s="187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8"/>
      <c r="BP370" s="36"/>
      <c r="BQ370" s="32"/>
      <c r="BR370" s="49"/>
      <c r="BS370" s="68"/>
      <c r="BT370" s="32"/>
    </row>
    <row r="371" spans="1:72" x14ac:dyDescent="0.25">
      <c r="A371" s="30"/>
      <c r="B371" s="32"/>
      <c r="C371" s="49"/>
      <c r="D371" s="49"/>
      <c r="E371" s="32"/>
      <c r="F371" s="6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6"/>
      <c r="AM371" s="2"/>
      <c r="AN371" s="2"/>
      <c r="AO371" s="174"/>
      <c r="AP371" s="187"/>
      <c r="AQ371" s="2"/>
      <c r="AR371" s="2"/>
      <c r="AS371" s="174"/>
      <c r="AT371" s="187"/>
      <c r="AU371" s="174"/>
      <c r="AV371" s="187"/>
      <c r="AW371" s="2"/>
      <c r="AX371" s="2"/>
      <c r="AY371" s="174"/>
      <c r="AZ371" s="187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8"/>
      <c r="BP371" s="36"/>
      <c r="BQ371" s="32"/>
      <c r="BR371" s="49"/>
      <c r="BS371" s="68"/>
      <c r="BT371" s="32"/>
    </row>
    <row r="372" spans="1:72" x14ac:dyDescent="0.25">
      <c r="A372" s="30"/>
      <c r="B372" s="32"/>
      <c r="C372" s="49"/>
      <c r="D372" s="49"/>
      <c r="E372" s="32"/>
      <c r="F372" s="6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6"/>
      <c r="AM372" s="2"/>
      <c r="AN372" s="2"/>
      <c r="AO372" s="174"/>
      <c r="AP372" s="187"/>
      <c r="AQ372" s="2"/>
      <c r="AR372" s="2"/>
      <c r="AS372" s="174"/>
      <c r="AT372" s="187"/>
      <c r="AU372" s="174"/>
      <c r="AV372" s="187"/>
      <c r="AW372" s="2"/>
      <c r="AX372" s="2"/>
      <c r="AY372" s="174"/>
      <c r="AZ372" s="187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8"/>
      <c r="BP372" s="36"/>
      <c r="BQ372" s="32"/>
      <c r="BR372" s="49"/>
      <c r="BS372" s="68"/>
      <c r="BT372" s="32"/>
    </row>
    <row r="373" spans="1:72" x14ac:dyDescent="0.25">
      <c r="A373" s="30"/>
      <c r="B373" s="32"/>
      <c r="C373" s="49"/>
      <c r="D373" s="49"/>
      <c r="E373" s="32"/>
      <c r="F373" s="6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6"/>
      <c r="AM373" s="2"/>
      <c r="AN373" s="2"/>
      <c r="AO373" s="174"/>
      <c r="AP373" s="187"/>
      <c r="AQ373" s="2"/>
      <c r="AR373" s="2"/>
      <c r="AS373" s="174"/>
      <c r="AT373" s="187"/>
      <c r="AU373" s="174"/>
      <c r="AV373" s="187"/>
      <c r="AW373" s="2"/>
      <c r="AX373" s="2"/>
      <c r="AY373" s="174"/>
      <c r="AZ373" s="187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8"/>
      <c r="BP373" s="36"/>
      <c r="BQ373" s="32"/>
      <c r="BR373" s="49"/>
      <c r="BS373" s="68"/>
      <c r="BT373" s="32"/>
    </row>
    <row r="374" spans="1:72" x14ac:dyDescent="0.25">
      <c r="A374" s="30"/>
      <c r="B374" s="32"/>
      <c r="C374" s="49"/>
      <c r="D374" s="49"/>
      <c r="E374" s="32"/>
      <c r="F374" s="6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6"/>
      <c r="AM374" s="2"/>
      <c r="AN374" s="2"/>
      <c r="AO374" s="174"/>
      <c r="AP374" s="187"/>
      <c r="AQ374" s="2"/>
      <c r="AR374" s="2"/>
      <c r="AS374" s="174"/>
      <c r="AT374" s="187"/>
      <c r="AU374" s="174"/>
      <c r="AV374" s="187"/>
      <c r="AW374" s="2"/>
      <c r="AX374" s="2"/>
      <c r="AY374" s="174"/>
      <c r="AZ374" s="187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8"/>
      <c r="BP374" s="36"/>
      <c r="BQ374" s="32"/>
      <c r="BR374" s="49"/>
      <c r="BS374" s="68"/>
      <c r="BT374" s="32"/>
    </row>
    <row r="375" spans="1:72" x14ac:dyDescent="0.25">
      <c r="A375" s="30"/>
      <c r="B375" s="32"/>
      <c r="C375" s="49"/>
      <c r="D375" s="49"/>
      <c r="E375" s="32"/>
      <c r="F375" s="6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6"/>
      <c r="AM375" s="2"/>
      <c r="AN375" s="2"/>
      <c r="AO375" s="174"/>
      <c r="AP375" s="187"/>
      <c r="AQ375" s="2"/>
      <c r="AR375" s="2"/>
      <c r="AS375" s="174"/>
      <c r="AT375" s="187"/>
      <c r="AU375" s="174"/>
      <c r="AV375" s="187"/>
      <c r="AW375" s="2"/>
      <c r="AX375" s="2"/>
      <c r="AY375" s="174"/>
      <c r="AZ375" s="187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8"/>
      <c r="BP375" s="36"/>
      <c r="BQ375" s="32"/>
      <c r="BR375" s="49"/>
      <c r="BS375" s="68"/>
      <c r="BT375" s="32"/>
    </row>
    <row r="376" spans="1:72" x14ac:dyDescent="0.25">
      <c r="A376" s="30"/>
      <c r="B376" s="32"/>
      <c r="C376" s="49"/>
      <c r="D376" s="49"/>
      <c r="E376" s="32"/>
      <c r="F376" s="6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6"/>
      <c r="AM376" s="2"/>
      <c r="AN376" s="2"/>
      <c r="AO376" s="174"/>
      <c r="AP376" s="187"/>
      <c r="AQ376" s="2"/>
      <c r="AR376" s="2"/>
      <c r="AS376" s="174"/>
      <c r="AT376" s="187"/>
      <c r="AU376" s="174"/>
      <c r="AV376" s="187"/>
      <c r="AW376" s="2"/>
      <c r="AX376" s="2"/>
      <c r="AY376" s="174"/>
      <c r="AZ376" s="187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8"/>
      <c r="BP376" s="36"/>
      <c r="BQ376" s="32"/>
      <c r="BR376" s="49"/>
      <c r="BS376" s="68"/>
      <c r="BT376" s="32"/>
    </row>
    <row r="377" spans="1:72" x14ac:dyDescent="0.25">
      <c r="A377" s="30"/>
      <c r="B377" s="32"/>
      <c r="C377" s="49"/>
      <c r="D377" s="49"/>
      <c r="E377" s="32"/>
      <c r="F377" s="6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6"/>
      <c r="AM377" s="2"/>
      <c r="AN377" s="2"/>
      <c r="AO377" s="174"/>
      <c r="AP377" s="187"/>
      <c r="AQ377" s="2"/>
      <c r="AR377" s="2"/>
      <c r="AS377" s="174"/>
      <c r="AT377" s="187"/>
      <c r="AU377" s="174"/>
      <c r="AV377" s="187"/>
      <c r="AW377" s="2"/>
      <c r="AX377" s="2"/>
      <c r="AY377" s="174"/>
      <c r="AZ377" s="187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8"/>
      <c r="BP377" s="36"/>
      <c r="BQ377" s="32"/>
      <c r="BR377" s="49"/>
      <c r="BS377" s="68"/>
      <c r="BT377" s="32"/>
    </row>
    <row r="378" spans="1:72" x14ac:dyDescent="0.25">
      <c r="A378" s="30"/>
      <c r="B378" s="32"/>
      <c r="C378" s="49"/>
      <c r="D378" s="49"/>
      <c r="E378" s="32"/>
      <c r="F378" s="6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6"/>
      <c r="AM378" s="2"/>
      <c r="AN378" s="2"/>
      <c r="AO378" s="174"/>
      <c r="AP378" s="187"/>
      <c r="AQ378" s="2"/>
      <c r="AR378" s="2"/>
      <c r="AS378" s="174"/>
      <c r="AT378" s="187"/>
      <c r="AU378" s="174"/>
      <c r="AV378" s="187"/>
      <c r="AW378" s="2"/>
      <c r="AX378" s="2"/>
      <c r="AY378" s="174"/>
      <c r="AZ378" s="187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8"/>
      <c r="BP378" s="36"/>
      <c r="BQ378" s="32"/>
      <c r="BR378" s="49"/>
      <c r="BS378" s="68"/>
      <c r="BT378" s="32"/>
    </row>
    <row r="379" spans="1:72" x14ac:dyDescent="0.25">
      <c r="A379" s="30"/>
      <c r="B379" s="32"/>
      <c r="C379" s="49"/>
      <c r="D379" s="49"/>
      <c r="E379" s="32"/>
      <c r="F379" s="6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6"/>
      <c r="AM379" s="2"/>
      <c r="AN379" s="2"/>
      <c r="AO379" s="174"/>
      <c r="AP379" s="187"/>
      <c r="AQ379" s="2"/>
      <c r="AR379" s="2"/>
      <c r="AS379" s="174"/>
      <c r="AT379" s="187"/>
      <c r="AU379" s="174"/>
      <c r="AV379" s="187"/>
      <c r="AW379" s="2"/>
      <c r="AX379" s="2"/>
      <c r="AY379" s="174"/>
      <c r="AZ379" s="187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8"/>
      <c r="BP379" s="36"/>
      <c r="BQ379" s="32"/>
      <c r="BR379" s="49"/>
      <c r="BS379" s="68"/>
      <c r="BT379" s="32"/>
    </row>
    <row r="380" spans="1:72" x14ac:dyDescent="0.25">
      <c r="A380" s="30"/>
      <c r="B380" s="32"/>
      <c r="C380" s="49"/>
      <c r="D380" s="49"/>
      <c r="E380" s="32"/>
      <c r="F380" s="6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6"/>
      <c r="AM380" s="2"/>
      <c r="AN380" s="2"/>
      <c r="AO380" s="174"/>
      <c r="AP380" s="187"/>
      <c r="AQ380" s="2"/>
      <c r="AR380" s="2"/>
      <c r="AS380" s="174"/>
      <c r="AT380" s="187"/>
      <c r="AU380" s="174"/>
      <c r="AV380" s="187"/>
      <c r="AW380" s="2"/>
      <c r="AX380" s="2"/>
      <c r="AY380" s="174"/>
      <c r="AZ380" s="187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8"/>
      <c r="BP380" s="36"/>
      <c r="BQ380" s="32"/>
      <c r="BR380" s="49"/>
      <c r="BS380" s="68"/>
      <c r="BT380" s="32"/>
    </row>
    <row r="381" spans="1:72" x14ac:dyDescent="0.25">
      <c r="A381" s="30"/>
      <c r="B381" s="32"/>
      <c r="C381" s="49"/>
      <c r="D381" s="49"/>
      <c r="E381" s="32"/>
      <c r="F381" s="6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6"/>
      <c r="AM381" s="2"/>
      <c r="AN381" s="2"/>
      <c r="AO381" s="174"/>
      <c r="AP381" s="187"/>
      <c r="AQ381" s="2"/>
      <c r="AR381" s="2"/>
      <c r="AS381" s="174"/>
      <c r="AT381" s="187"/>
      <c r="AU381" s="174"/>
      <c r="AV381" s="187"/>
      <c r="AW381" s="2"/>
      <c r="AX381" s="2"/>
      <c r="AY381" s="174"/>
      <c r="AZ381" s="187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8"/>
      <c r="BP381" s="36"/>
      <c r="BQ381" s="32"/>
      <c r="BR381" s="49"/>
      <c r="BS381" s="68"/>
      <c r="BT381" s="32"/>
    </row>
    <row r="382" spans="1:72" x14ac:dyDescent="0.25">
      <c r="A382" s="30"/>
      <c r="B382" s="32"/>
      <c r="C382" s="49"/>
      <c r="D382" s="49"/>
      <c r="E382" s="32"/>
      <c r="F382" s="6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6"/>
      <c r="AM382" s="2"/>
      <c r="AN382" s="2"/>
      <c r="AO382" s="174"/>
      <c r="AP382" s="187"/>
      <c r="AQ382" s="2"/>
      <c r="AR382" s="2"/>
      <c r="AS382" s="174"/>
      <c r="AT382" s="187"/>
      <c r="AU382" s="174"/>
      <c r="AV382" s="187"/>
      <c r="AW382" s="2"/>
      <c r="AX382" s="2"/>
      <c r="AY382" s="174"/>
      <c r="AZ382" s="187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8"/>
      <c r="BP382" s="36"/>
      <c r="BQ382" s="32"/>
      <c r="BR382" s="49"/>
      <c r="BS382" s="68"/>
      <c r="BT382" s="32"/>
    </row>
    <row r="383" spans="1:72" x14ac:dyDescent="0.25">
      <c r="A383" s="30"/>
      <c r="B383" s="32"/>
      <c r="C383" s="49"/>
      <c r="D383" s="49"/>
      <c r="E383" s="32"/>
      <c r="F383" s="6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6"/>
      <c r="AM383" s="2"/>
      <c r="AN383" s="2"/>
      <c r="AO383" s="174"/>
      <c r="AP383" s="187"/>
      <c r="AQ383" s="2"/>
      <c r="AR383" s="2"/>
      <c r="AS383" s="174"/>
      <c r="AT383" s="187"/>
      <c r="AU383" s="174"/>
      <c r="AV383" s="187"/>
      <c r="AW383" s="2"/>
      <c r="AX383" s="2"/>
      <c r="AY383" s="174"/>
      <c r="AZ383" s="187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8"/>
      <c r="BP383" s="36"/>
      <c r="BQ383" s="32"/>
      <c r="BR383" s="49"/>
      <c r="BS383" s="68"/>
      <c r="BT383" s="32"/>
    </row>
    <row r="384" spans="1:72" x14ac:dyDescent="0.25">
      <c r="A384" s="30"/>
      <c r="B384" s="32"/>
      <c r="C384" s="49"/>
      <c r="D384" s="49"/>
      <c r="E384" s="32"/>
      <c r="F384" s="6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6"/>
      <c r="AM384" s="2"/>
      <c r="AN384" s="2"/>
      <c r="AO384" s="174"/>
      <c r="AP384" s="187"/>
      <c r="AQ384" s="2"/>
      <c r="AR384" s="2"/>
      <c r="AS384" s="174"/>
      <c r="AT384" s="187"/>
      <c r="AU384" s="174"/>
      <c r="AV384" s="187"/>
      <c r="AW384" s="2"/>
      <c r="AX384" s="2"/>
      <c r="AY384" s="174"/>
      <c r="AZ384" s="187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8"/>
      <c r="BP384" s="36"/>
      <c r="BQ384" s="32"/>
      <c r="BR384" s="49"/>
      <c r="BS384" s="68"/>
      <c r="BT384" s="32"/>
    </row>
    <row r="385" spans="1:72" x14ac:dyDescent="0.25">
      <c r="A385" s="30"/>
      <c r="B385" s="32"/>
      <c r="C385" s="49"/>
      <c r="D385" s="49"/>
      <c r="E385" s="32"/>
      <c r="F385" s="6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6"/>
      <c r="AM385" s="2"/>
      <c r="AN385" s="2"/>
      <c r="AO385" s="174"/>
      <c r="AP385" s="187"/>
      <c r="AQ385" s="2"/>
      <c r="AR385" s="2"/>
      <c r="AS385" s="174"/>
      <c r="AT385" s="187"/>
      <c r="AU385" s="174"/>
      <c r="AV385" s="187"/>
      <c r="AW385" s="2"/>
      <c r="AX385" s="2"/>
      <c r="AY385" s="174"/>
      <c r="AZ385" s="187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8"/>
      <c r="BP385" s="36"/>
      <c r="BQ385" s="32"/>
      <c r="BR385" s="49"/>
      <c r="BS385" s="68"/>
      <c r="BT385" s="32"/>
    </row>
    <row r="386" spans="1:72" x14ac:dyDescent="0.25">
      <c r="A386" s="30"/>
      <c r="B386" s="32"/>
      <c r="C386" s="49"/>
      <c r="D386" s="49"/>
      <c r="E386" s="32"/>
      <c r="F386" s="6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6"/>
      <c r="AM386" s="2"/>
      <c r="AN386" s="2"/>
      <c r="AO386" s="174"/>
      <c r="AP386" s="187"/>
      <c r="AQ386" s="2"/>
      <c r="AR386" s="2"/>
      <c r="AS386" s="174"/>
      <c r="AT386" s="187"/>
      <c r="AU386" s="174"/>
      <c r="AV386" s="187"/>
      <c r="AW386" s="2"/>
      <c r="AX386" s="2"/>
      <c r="AY386" s="174"/>
      <c r="AZ386" s="187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8"/>
      <c r="BP386" s="36"/>
      <c r="BQ386" s="32"/>
      <c r="BR386" s="49"/>
      <c r="BS386" s="68"/>
      <c r="BT386" s="32"/>
    </row>
    <row r="387" spans="1:72" x14ac:dyDescent="0.25">
      <c r="A387" s="30"/>
      <c r="B387" s="32"/>
      <c r="C387" s="49"/>
      <c r="D387" s="49"/>
      <c r="E387" s="32"/>
      <c r="F387" s="6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6"/>
      <c r="AM387" s="2"/>
      <c r="AN387" s="2"/>
      <c r="AO387" s="174"/>
      <c r="AP387" s="187"/>
      <c r="AQ387" s="2"/>
      <c r="AR387" s="2"/>
      <c r="AS387" s="174"/>
      <c r="AT387" s="187"/>
      <c r="AU387" s="174"/>
      <c r="AV387" s="187"/>
      <c r="AW387" s="2"/>
      <c r="AX387" s="2"/>
      <c r="AY387" s="174"/>
      <c r="AZ387" s="187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8"/>
      <c r="BP387" s="36"/>
      <c r="BQ387" s="32"/>
      <c r="BR387" s="49"/>
      <c r="BS387" s="68"/>
      <c r="BT387" s="32"/>
    </row>
    <row r="388" spans="1:72" x14ac:dyDescent="0.25">
      <c r="A388" s="30"/>
      <c r="B388" s="32"/>
      <c r="C388" s="49"/>
      <c r="D388" s="49"/>
      <c r="E388" s="32"/>
      <c r="F388" s="6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6"/>
      <c r="AM388" s="2"/>
      <c r="AN388" s="2"/>
      <c r="AO388" s="174"/>
      <c r="AP388" s="187"/>
      <c r="AQ388" s="2"/>
      <c r="AR388" s="2"/>
      <c r="AS388" s="174"/>
      <c r="AT388" s="187"/>
      <c r="AU388" s="174"/>
      <c r="AV388" s="187"/>
      <c r="AW388" s="2"/>
      <c r="AX388" s="2"/>
      <c r="AY388" s="174"/>
      <c r="AZ388" s="187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8"/>
      <c r="BP388" s="36"/>
      <c r="BQ388" s="32"/>
      <c r="BR388" s="49"/>
      <c r="BS388" s="68"/>
      <c r="BT388" s="32"/>
    </row>
    <row r="389" spans="1:72" x14ac:dyDescent="0.25">
      <c r="A389" s="30"/>
      <c r="B389" s="32"/>
      <c r="C389" s="49"/>
      <c r="D389" s="49"/>
      <c r="E389" s="32"/>
      <c r="F389" s="6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6"/>
      <c r="AM389" s="2"/>
      <c r="AN389" s="2"/>
      <c r="AO389" s="174"/>
      <c r="AP389" s="187"/>
      <c r="AQ389" s="2"/>
      <c r="AR389" s="2"/>
      <c r="AS389" s="174"/>
      <c r="AT389" s="187"/>
      <c r="AU389" s="174"/>
      <c r="AV389" s="187"/>
      <c r="AW389" s="2"/>
      <c r="AX389" s="2"/>
      <c r="AY389" s="174"/>
      <c r="AZ389" s="187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8"/>
      <c r="BP389" s="36"/>
      <c r="BQ389" s="32"/>
      <c r="BR389" s="49"/>
      <c r="BS389" s="68"/>
      <c r="BT389" s="32"/>
    </row>
    <row r="390" spans="1:72" x14ac:dyDescent="0.25">
      <c r="A390" s="30"/>
      <c r="B390" s="32"/>
      <c r="C390" s="49"/>
      <c r="D390" s="49"/>
      <c r="E390" s="32"/>
      <c r="F390" s="6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6"/>
      <c r="AM390" s="2"/>
      <c r="AN390" s="2"/>
      <c r="AO390" s="174"/>
      <c r="AP390" s="187"/>
      <c r="AQ390" s="2"/>
      <c r="AR390" s="2"/>
      <c r="AS390" s="174"/>
      <c r="AT390" s="187"/>
      <c r="AU390" s="174"/>
      <c r="AV390" s="187"/>
      <c r="AW390" s="2"/>
      <c r="AX390" s="2"/>
      <c r="AY390" s="174"/>
      <c r="AZ390" s="187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8"/>
      <c r="BP390" s="36"/>
      <c r="BQ390" s="32"/>
      <c r="BR390" s="49"/>
      <c r="BS390" s="68"/>
      <c r="BT390" s="32"/>
    </row>
    <row r="391" spans="1:72" x14ac:dyDescent="0.25">
      <c r="A391" s="30"/>
      <c r="B391" s="32"/>
      <c r="C391" s="49"/>
      <c r="D391" s="49"/>
      <c r="E391" s="32"/>
      <c r="F391" s="6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6"/>
      <c r="AM391" s="2"/>
      <c r="AN391" s="2"/>
      <c r="AO391" s="174"/>
      <c r="AP391" s="187"/>
      <c r="AQ391" s="2"/>
      <c r="AR391" s="2"/>
      <c r="AS391" s="174"/>
      <c r="AT391" s="187"/>
      <c r="AU391" s="174"/>
      <c r="AV391" s="187"/>
      <c r="AW391" s="2"/>
      <c r="AX391" s="2"/>
      <c r="AY391" s="174"/>
      <c r="AZ391" s="187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8"/>
      <c r="BP391" s="36"/>
      <c r="BQ391" s="32"/>
      <c r="BR391" s="49"/>
      <c r="BS391" s="68"/>
      <c r="BT391" s="32"/>
    </row>
    <row r="392" spans="1:72" x14ac:dyDescent="0.25">
      <c r="A392" s="30"/>
      <c r="B392" s="32"/>
      <c r="C392" s="49"/>
      <c r="D392" s="49"/>
      <c r="E392" s="32"/>
      <c r="F392" s="6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6"/>
      <c r="AM392" s="2"/>
      <c r="AN392" s="2"/>
      <c r="AO392" s="174"/>
      <c r="AP392" s="187"/>
      <c r="AQ392" s="2"/>
      <c r="AR392" s="2"/>
      <c r="AS392" s="174"/>
      <c r="AT392" s="187"/>
      <c r="AU392" s="174"/>
      <c r="AV392" s="187"/>
      <c r="AW392" s="2"/>
      <c r="AX392" s="2"/>
      <c r="AY392" s="174"/>
      <c r="AZ392" s="187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8"/>
      <c r="BP392" s="36"/>
      <c r="BQ392" s="32"/>
      <c r="BR392" s="49"/>
      <c r="BS392" s="68"/>
      <c r="BT392" s="32"/>
    </row>
    <row r="393" spans="1:72" x14ac:dyDescent="0.25">
      <c r="A393" s="30"/>
      <c r="B393" s="32"/>
      <c r="C393" s="49"/>
      <c r="D393" s="49"/>
      <c r="E393" s="32"/>
      <c r="F393" s="6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6"/>
      <c r="AM393" s="2"/>
      <c r="AN393" s="2"/>
      <c r="AO393" s="174"/>
      <c r="AP393" s="187"/>
      <c r="AQ393" s="2"/>
      <c r="AR393" s="2"/>
      <c r="AS393" s="174"/>
      <c r="AT393" s="187"/>
      <c r="AU393" s="174"/>
      <c r="AV393" s="187"/>
      <c r="AW393" s="2"/>
      <c r="AX393" s="2"/>
      <c r="AY393" s="174"/>
      <c r="AZ393" s="187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8"/>
      <c r="BP393" s="36"/>
      <c r="BQ393" s="32"/>
      <c r="BR393" s="49"/>
      <c r="BS393" s="68"/>
      <c r="BT393" s="32"/>
    </row>
    <row r="394" spans="1:72" x14ac:dyDescent="0.25">
      <c r="A394" s="30"/>
      <c r="B394" s="32"/>
      <c r="C394" s="49"/>
      <c r="D394" s="49"/>
      <c r="E394" s="32"/>
      <c r="F394" s="6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6"/>
      <c r="AM394" s="2"/>
      <c r="AN394" s="2"/>
      <c r="AO394" s="174"/>
      <c r="AP394" s="187"/>
      <c r="AQ394" s="2"/>
      <c r="AR394" s="2"/>
      <c r="AS394" s="174"/>
      <c r="AT394" s="187"/>
      <c r="AU394" s="174"/>
      <c r="AV394" s="187"/>
      <c r="AW394" s="2"/>
      <c r="AX394" s="2"/>
      <c r="AY394" s="174"/>
      <c r="AZ394" s="187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8"/>
      <c r="BP394" s="36"/>
      <c r="BQ394" s="32"/>
      <c r="BR394" s="49"/>
      <c r="BS394" s="68"/>
      <c r="BT394" s="32"/>
    </row>
    <row r="395" spans="1:72" x14ac:dyDescent="0.25">
      <c r="A395" s="30"/>
      <c r="B395" s="32"/>
      <c r="C395" s="49"/>
      <c r="D395" s="49"/>
      <c r="E395" s="32"/>
      <c r="F395" s="6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6"/>
      <c r="AM395" s="2"/>
      <c r="AN395" s="2"/>
      <c r="AO395" s="174"/>
      <c r="AP395" s="187"/>
      <c r="AQ395" s="2"/>
      <c r="AR395" s="2"/>
      <c r="AS395" s="174"/>
      <c r="AT395" s="187"/>
      <c r="AU395" s="174"/>
      <c r="AV395" s="187"/>
      <c r="AW395" s="2"/>
      <c r="AX395" s="2"/>
      <c r="AY395" s="174"/>
      <c r="AZ395" s="187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8"/>
      <c r="BP395" s="36"/>
      <c r="BQ395" s="32"/>
      <c r="BR395" s="49"/>
      <c r="BS395" s="68"/>
      <c r="BT395" s="32"/>
    </row>
    <row r="396" spans="1:72" x14ac:dyDescent="0.25">
      <c r="A396" s="30"/>
      <c r="B396" s="32"/>
      <c r="C396" s="49"/>
      <c r="D396" s="49"/>
      <c r="E396" s="32"/>
      <c r="F396" s="6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6"/>
      <c r="AM396" s="2"/>
      <c r="AN396" s="2"/>
      <c r="AO396" s="174"/>
      <c r="AP396" s="187"/>
      <c r="AQ396" s="2"/>
      <c r="AR396" s="2"/>
      <c r="AS396" s="174"/>
      <c r="AT396" s="187"/>
      <c r="AU396" s="174"/>
      <c r="AV396" s="187"/>
      <c r="AW396" s="2"/>
      <c r="AX396" s="2"/>
      <c r="AY396" s="174"/>
      <c r="AZ396" s="187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8"/>
      <c r="BP396" s="36"/>
      <c r="BQ396" s="32"/>
      <c r="BR396" s="49"/>
      <c r="BS396" s="68"/>
      <c r="BT396" s="32"/>
    </row>
    <row r="397" spans="1:72" x14ac:dyDescent="0.25">
      <c r="A397" s="30"/>
      <c r="B397" s="32"/>
      <c r="C397" s="49"/>
      <c r="D397" s="49"/>
      <c r="E397" s="32"/>
      <c r="F397" s="6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6"/>
      <c r="AM397" s="2"/>
      <c r="AN397" s="2"/>
      <c r="AO397" s="174"/>
      <c r="AP397" s="187"/>
      <c r="AQ397" s="2"/>
      <c r="AR397" s="2"/>
      <c r="AS397" s="174"/>
      <c r="AT397" s="187"/>
      <c r="AU397" s="174"/>
      <c r="AV397" s="187"/>
      <c r="AW397" s="2"/>
      <c r="AX397" s="2"/>
      <c r="AY397" s="174"/>
      <c r="AZ397" s="187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8"/>
      <c r="BP397" s="36"/>
      <c r="BQ397" s="32"/>
      <c r="BR397" s="49"/>
      <c r="BS397" s="68"/>
      <c r="BT397" s="32"/>
    </row>
    <row r="398" spans="1:72" x14ac:dyDescent="0.25">
      <c r="A398" s="30"/>
      <c r="B398" s="32"/>
      <c r="C398" s="49"/>
      <c r="D398" s="49"/>
      <c r="E398" s="32"/>
      <c r="F398" s="6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6"/>
      <c r="AM398" s="2"/>
      <c r="AN398" s="2"/>
      <c r="AO398" s="174"/>
      <c r="AP398" s="187"/>
      <c r="AQ398" s="2"/>
      <c r="AR398" s="2"/>
      <c r="AS398" s="174"/>
      <c r="AT398" s="187"/>
      <c r="AU398" s="174"/>
      <c r="AV398" s="187"/>
      <c r="AW398" s="2"/>
      <c r="AX398" s="2"/>
      <c r="AY398" s="174"/>
      <c r="AZ398" s="187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8"/>
      <c r="BP398" s="36"/>
      <c r="BQ398" s="32"/>
      <c r="BR398" s="49"/>
      <c r="BS398" s="68"/>
      <c r="BT398" s="32"/>
    </row>
    <row r="399" spans="1:72" x14ac:dyDescent="0.25">
      <c r="A399" s="30"/>
      <c r="B399" s="32"/>
      <c r="C399" s="49"/>
      <c r="D399" s="49"/>
      <c r="E399" s="32"/>
      <c r="F399" s="6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6"/>
      <c r="AM399" s="2"/>
      <c r="AN399" s="2"/>
      <c r="AO399" s="174"/>
      <c r="AP399" s="187"/>
      <c r="AQ399" s="2"/>
      <c r="AR399" s="2"/>
      <c r="AS399" s="174"/>
      <c r="AT399" s="187"/>
      <c r="AU399" s="174"/>
      <c r="AV399" s="187"/>
      <c r="AW399" s="2"/>
      <c r="AX399" s="2"/>
      <c r="AY399" s="174"/>
      <c r="AZ399" s="187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8"/>
      <c r="BP399" s="36"/>
      <c r="BQ399" s="32"/>
      <c r="BR399" s="49"/>
      <c r="BS399" s="68"/>
      <c r="BT399" s="32"/>
    </row>
    <row r="400" spans="1:72" x14ac:dyDescent="0.25">
      <c r="A400" s="30"/>
      <c r="B400" s="32"/>
      <c r="C400" s="49"/>
      <c r="D400" s="49"/>
      <c r="E400" s="32"/>
      <c r="F400" s="6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6"/>
      <c r="AM400" s="2"/>
      <c r="AN400" s="2"/>
      <c r="AO400" s="174"/>
      <c r="AP400" s="187"/>
      <c r="AQ400" s="2"/>
      <c r="AR400" s="2"/>
      <c r="AS400" s="174"/>
      <c r="AT400" s="187"/>
      <c r="AU400" s="174"/>
      <c r="AV400" s="187"/>
      <c r="AW400" s="2"/>
      <c r="AX400" s="2"/>
      <c r="AY400" s="174"/>
      <c r="AZ400" s="187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8"/>
      <c r="BP400" s="36"/>
      <c r="BQ400" s="32"/>
      <c r="BR400" s="49"/>
      <c r="BS400" s="68"/>
      <c r="BT400" s="32"/>
    </row>
    <row r="401" spans="1:72" x14ac:dyDescent="0.25">
      <c r="A401" s="30"/>
      <c r="B401" s="32"/>
      <c r="C401" s="49"/>
      <c r="D401" s="49"/>
      <c r="E401" s="32"/>
      <c r="F401" s="6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6"/>
      <c r="AM401" s="2"/>
      <c r="AN401" s="2"/>
      <c r="AO401" s="174"/>
      <c r="AP401" s="187"/>
      <c r="AQ401" s="2"/>
      <c r="AR401" s="2"/>
      <c r="AS401" s="174"/>
      <c r="AT401" s="187"/>
      <c r="AU401" s="174"/>
      <c r="AV401" s="187"/>
      <c r="AW401" s="2"/>
      <c r="AX401" s="2"/>
      <c r="AY401" s="174"/>
      <c r="AZ401" s="187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8"/>
      <c r="BP401" s="36"/>
      <c r="BQ401" s="32"/>
      <c r="BR401" s="49"/>
      <c r="BS401" s="68"/>
      <c r="BT401" s="32"/>
    </row>
    <row r="402" spans="1:72" x14ac:dyDescent="0.25">
      <c r="A402" s="30"/>
      <c r="B402" s="32"/>
      <c r="C402" s="49"/>
      <c r="D402" s="49"/>
      <c r="E402" s="32"/>
      <c r="F402" s="6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6"/>
      <c r="AM402" s="2"/>
      <c r="AN402" s="2"/>
      <c r="AO402" s="174"/>
      <c r="AP402" s="187"/>
      <c r="AQ402" s="2"/>
      <c r="AR402" s="2"/>
      <c r="AS402" s="174"/>
      <c r="AT402" s="187"/>
      <c r="AU402" s="174"/>
      <c r="AV402" s="187"/>
      <c r="AW402" s="2"/>
      <c r="AX402" s="2"/>
      <c r="AY402" s="174"/>
      <c r="AZ402" s="187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8"/>
      <c r="BP402" s="36"/>
      <c r="BQ402" s="32"/>
      <c r="BR402" s="49"/>
      <c r="BS402" s="68"/>
      <c r="BT402" s="32"/>
    </row>
    <row r="403" spans="1:72" x14ac:dyDescent="0.25">
      <c r="A403" s="30"/>
      <c r="B403" s="32"/>
      <c r="C403" s="49"/>
      <c r="D403" s="49"/>
      <c r="E403" s="32"/>
      <c r="F403" s="6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6"/>
      <c r="AM403" s="2"/>
      <c r="AN403" s="2"/>
      <c r="AO403" s="174"/>
      <c r="AP403" s="187"/>
      <c r="AQ403" s="2"/>
      <c r="AR403" s="2"/>
      <c r="AS403" s="174"/>
      <c r="AT403" s="187"/>
      <c r="AU403" s="174"/>
      <c r="AV403" s="187"/>
      <c r="AW403" s="2"/>
      <c r="AX403" s="2"/>
      <c r="AY403" s="174"/>
      <c r="AZ403" s="187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8"/>
      <c r="BP403" s="36"/>
      <c r="BQ403" s="32"/>
      <c r="BR403" s="49"/>
      <c r="BS403" s="68"/>
      <c r="BT403" s="32"/>
    </row>
    <row r="404" spans="1:72" x14ac:dyDescent="0.25">
      <c r="A404" s="30"/>
      <c r="B404" s="32"/>
      <c r="C404" s="49"/>
      <c r="D404" s="49"/>
      <c r="E404" s="32"/>
      <c r="F404" s="6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6"/>
      <c r="AM404" s="2"/>
      <c r="AN404" s="2"/>
      <c r="AO404" s="174"/>
      <c r="AP404" s="187"/>
      <c r="AQ404" s="2"/>
      <c r="AR404" s="2"/>
      <c r="AS404" s="174"/>
      <c r="AT404" s="187"/>
      <c r="AU404" s="174"/>
      <c r="AV404" s="187"/>
      <c r="AW404" s="2"/>
      <c r="AX404" s="2"/>
      <c r="AY404" s="174"/>
      <c r="AZ404" s="187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8"/>
      <c r="BP404" s="36"/>
      <c r="BQ404" s="32"/>
      <c r="BR404" s="49"/>
      <c r="BS404" s="68"/>
      <c r="BT404" s="32"/>
    </row>
    <row r="405" spans="1:72" x14ac:dyDescent="0.25">
      <c r="A405" s="30"/>
      <c r="B405" s="32"/>
      <c r="C405" s="49"/>
      <c r="D405" s="49"/>
      <c r="E405" s="32"/>
      <c r="F405" s="6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6"/>
      <c r="AM405" s="2"/>
      <c r="AN405" s="2"/>
      <c r="AO405" s="174"/>
      <c r="AP405" s="187"/>
      <c r="AQ405" s="2"/>
      <c r="AR405" s="2"/>
      <c r="AS405" s="174"/>
      <c r="AT405" s="187"/>
      <c r="AU405" s="174"/>
      <c r="AV405" s="187"/>
      <c r="AW405" s="2"/>
      <c r="AX405" s="2"/>
      <c r="AY405" s="174"/>
      <c r="AZ405" s="187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8"/>
      <c r="BP405" s="36"/>
      <c r="BQ405" s="32"/>
      <c r="BR405" s="49"/>
      <c r="BS405" s="68"/>
      <c r="BT405" s="32"/>
    </row>
    <row r="406" spans="1:72" x14ac:dyDescent="0.25">
      <c r="A406" s="30"/>
      <c r="B406" s="32"/>
      <c r="C406" s="49"/>
      <c r="D406" s="49"/>
      <c r="E406" s="32"/>
      <c r="F406" s="6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6"/>
      <c r="AM406" s="2"/>
      <c r="AN406" s="2"/>
      <c r="AO406" s="174"/>
      <c r="AP406" s="187"/>
      <c r="AQ406" s="2"/>
      <c r="AR406" s="2"/>
      <c r="AS406" s="174"/>
      <c r="AT406" s="187"/>
      <c r="AU406" s="174"/>
      <c r="AV406" s="187"/>
      <c r="AW406" s="2"/>
      <c r="AX406" s="2"/>
      <c r="AY406" s="174"/>
      <c r="AZ406" s="187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8"/>
      <c r="BP406" s="36"/>
      <c r="BQ406" s="32"/>
      <c r="BR406" s="49"/>
      <c r="BS406" s="68"/>
      <c r="BT406" s="32"/>
    </row>
    <row r="407" spans="1:72" x14ac:dyDescent="0.25">
      <c r="A407" s="30"/>
      <c r="B407" s="32"/>
      <c r="C407" s="49"/>
      <c r="D407" s="49"/>
      <c r="E407" s="32"/>
      <c r="F407" s="6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6"/>
      <c r="AM407" s="2"/>
      <c r="AN407" s="2"/>
      <c r="AO407" s="174"/>
      <c r="AP407" s="187"/>
      <c r="AQ407" s="2"/>
      <c r="AR407" s="2"/>
      <c r="AS407" s="174"/>
      <c r="AT407" s="187"/>
      <c r="AU407" s="174"/>
      <c r="AV407" s="187"/>
      <c r="AW407" s="2"/>
      <c r="AX407" s="2"/>
      <c r="AY407" s="174"/>
      <c r="AZ407" s="187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8"/>
      <c r="BP407" s="36"/>
      <c r="BQ407" s="32"/>
      <c r="BR407" s="49"/>
      <c r="BS407" s="68"/>
      <c r="BT407" s="32"/>
    </row>
    <row r="408" spans="1:72" x14ac:dyDescent="0.25">
      <c r="A408" s="30"/>
      <c r="B408" s="32"/>
      <c r="C408" s="49"/>
      <c r="D408" s="49"/>
      <c r="E408" s="32"/>
      <c r="F408" s="6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6"/>
      <c r="AM408" s="2"/>
      <c r="AN408" s="2"/>
      <c r="AO408" s="174"/>
      <c r="AP408" s="187"/>
      <c r="AQ408" s="2"/>
      <c r="AR408" s="2"/>
      <c r="AS408" s="174"/>
      <c r="AT408" s="187"/>
      <c r="AU408" s="174"/>
      <c r="AV408" s="187"/>
      <c r="AW408" s="2"/>
      <c r="AX408" s="2"/>
      <c r="AY408" s="174"/>
      <c r="AZ408" s="187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8"/>
      <c r="BP408" s="36"/>
      <c r="BQ408" s="32"/>
      <c r="BR408" s="49"/>
      <c r="BS408" s="68"/>
      <c r="BT408" s="32"/>
    </row>
    <row r="409" spans="1:72" x14ac:dyDescent="0.25">
      <c r="A409" s="30"/>
      <c r="B409" s="32"/>
      <c r="C409" s="49"/>
      <c r="D409" s="49"/>
      <c r="E409" s="32"/>
      <c r="F409" s="6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6"/>
      <c r="AM409" s="2"/>
      <c r="AN409" s="2"/>
      <c r="AO409" s="174"/>
      <c r="AP409" s="187"/>
      <c r="AQ409" s="2"/>
      <c r="AR409" s="2"/>
      <c r="AS409" s="174"/>
      <c r="AT409" s="187"/>
      <c r="AU409" s="174"/>
      <c r="AV409" s="187"/>
      <c r="AW409" s="2"/>
      <c r="AX409" s="2"/>
      <c r="AY409" s="174"/>
      <c r="AZ409" s="187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8"/>
      <c r="BP409" s="36"/>
      <c r="BQ409" s="32"/>
      <c r="BR409" s="49"/>
      <c r="BS409" s="68"/>
      <c r="BT409" s="32"/>
    </row>
    <row r="410" spans="1:72" x14ac:dyDescent="0.25">
      <c r="A410" s="30"/>
      <c r="B410" s="32"/>
      <c r="C410" s="49"/>
      <c r="D410" s="49"/>
      <c r="E410" s="32"/>
      <c r="F410" s="6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6"/>
      <c r="AM410" s="2"/>
      <c r="AN410" s="2"/>
      <c r="AO410" s="174"/>
      <c r="AP410" s="187"/>
      <c r="AQ410" s="2"/>
      <c r="AR410" s="2"/>
      <c r="AS410" s="174"/>
      <c r="AT410" s="187"/>
      <c r="AU410" s="174"/>
      <c r="AV410" s="187"/>
      <c r="AW410" s="2"/>
      <c r="AX410" s="2"/>
      <c r="AY410" s="174"/>
      <c r="AZ410" s="187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8"/>
      <c r="BP410" s="36"/>
      <c r="BQ410" s="32"/>
      <c r="BR410" s="49"/>
      <c r="BS410" s="68"/>
      <c r="BT410" s="32"/>
    </row>
    <row r="411" spans="1:72" x14ac:dyDescent="0.25">
      <c r="A411" s="30"/>
      <c r="B411" s="32"/>
      <c r="C411" s="49"/>
      <c r="D411" s="49"/>
      <c r="E411" s="32"/>
      <c r="F411" s="6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6"/>
      <c r="AM411" s="2"/>
      <c r="AN411" s="2"/>
      <c r="AO411" s="174"/>
      <c r="AP411" s="187"/>
      <c r="AQ411" s="2"/>
      <c r="AR411" s="2"/>
      <c r="AS411" s="174"/>
      <c r="AT411" s="187"/>
      <c r="AU411" s="174"/>
      <c r="AV411" s="187"/>
      <c r="AW411" s="2"/>
      <c r="AX411" s="2"/>
      <c r="AY411" s="174"/>
      <c r="AZ411" s="187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8"/>
      <c r="BP411" s="36"/>
      <c r="BQ411" s="32"/>
      <c r="BR411" s="49"/>
      <c r="BS411" s="68"/>
      <c r="BT411" s="32"/>
    </row>
    <row r="412" spans="1:72" x14ac:dyDescent="0.25">
      <c r="A412" s="30"/>
      <c r="B412" s="32"/>
      <c r="C412" s="49"/>
      <c r="D412" s="49"/>
      <c r="E412" s="32"/>
      <c r="F412" s="6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6"/>
      <c r="AM412" s="2"/>
      <c r="AN412" s="2"/>
      <c r="AO412" s="174"/>
      <c r="AP412" s="187"/>
      <c r="AQ412" s="2"/>
      <c r="AR412" s="2"/>
      <c r="AS412" s="174"/>
      <c r="AT412" s="187"/>
      <c r="AU412" s="174"/>
      <c r="AV412" s="187"/>
      <c r="AW412" s="2"/>
      <c r="AX412" s="2"/>
      <c r="AY412" s="174"/>
      <c r="AZ412" s="187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8"/>
      <c r="BP412" s="36"/>
      <c r="BQ412" s="32"/>
      <c r="BR412" s="49"/>
      <c r="BS412" s="68"/>
      <c r="BT412" s="32"/>
    </row>
    <row r="413" spans="1:72" x14ac:dyDescent="0.25">
      <c r="A413" s="30"/>
      <c r="B413" s="32"/>
      <c r="C413" s="49"/>
      <c r="D413" s="49"/>
      <c r="E413" s="32"/>
      <c r="F413" s="6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6"/>
      <c r="AM413" s="2"/>
      <c r="AN413" s="2"/>
      <c r="AO413" s="174"/>
      <c r="AP413" s="187"/>
      <c r="AQ413" s="2"/>
      <c r="AR413" s="2"/>
      <c r="AS413" s="174"/>
      <c r="AT413" s="187"/>
      <c r="AU413" s="174"/>
      <c r="AV413" s="187"/>
      <c r="AW413" s="2"/>
      <c r="AX413" s="2"/>
      <c r="AY413" s="174"/>
      <c r="AZ413" s="187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8"/>
      <c r="BP413" s="36"/>
      <c r="BQ413" s="32"/>
      <c r="BR413" s="49"/>
      <c r="BS413" s="68"/>
      <c r="BT413" s="32"/>
    </row>
    <row r="414" spans="1:72" x14ac:dyDescent="0.25">
      <c r="A414" s="30"/>
      <c r="B414" s="32"/>
      <c r="C414" s="49"/>
      <c r="D414" s="49"/>
      <c r="E414" s="32"/>
      <c r="F414" s="6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6"/>
      <c r="AM414" s="2"/>
      <c r="AN414" s="2"/>
      <c r="AO414" s="174"/>
      <c r="AP414" s="187"/>
      <c r="AQ414" s="2"/>
      <c r="AR414" s="2"/>
      <c r="AS414" s="174"/>
      <c r="AT414" s="187"/>
      <c r="AU414" s="174"/>
      <c r="AV414" s="187"/>
      <c r="AW414" s="2"/>
      <c r="AX414" s="2"/>
      <c r="AY414" s="174"/>
      <c r="AZ414" s="187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8"/>
      <c r="BP414" s="36"/>
      <c r="BQ414" s="32"/>
      <c r="BR414" s="49"/>
      <c r="BS414" s="68"/>
      <c r="BT414" s="32"/>
    </row>
    <row r="415" spans="1:72" x14ac:dyDescent="0.25">
      <c r="A415" s="30"/>
      <c r="B415" s="32"/>
      <c r="C415" s="49"/>
      <c r="D415" s="49"/>
      <c r="E415" s="32"/>
      <c r="F415" s="6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6"/>
      <c r="AM415" s="2"/>
      <c r="AN415" s="2"/>
      <c r="AO415" s="174"/>
      <c r="AP415" s="187"/>
      <c r="AQ415" s="2"/>
      <c r="AR415" s="2"/>
      <c r="AS415" s="174"/>
      <c r="AT415" s="187"/>
      <c r="AU415" s="174"/>
      <c r="AV415" s="187"/>
      <c r="AW415" s="2"/>
      <c r="AX415" s="2"/>
      <c r="AY415" s="174"/>
      <c r="AZ415" s="187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8"/>
      <c r="BP415" s="36"/>
      <c r="BQ415" s="32"/>
      <c r="BR415" s="49"/>
      <c r="BS415" s="68"/>
      <c r="BT415" s="32"/>
    </row>
    <row r="416" spans="1:72" x14ac:dyDescent="0.25">
      <c r="A416" s="30"/>
      <c r="B416" s="32"/>
      <c r="C416" s="49"/>
      <c r="D416" s="49"/>
      <c r="E416" s="32"/>
      <c r="F416" s="6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6"/>
      <c r="AM416" s="2"/>
      <c r="AN416" s="2"/>
      <c r="AO416" s="174"/>
      <c r="AP416" s="187"/>
      <c r="AQ416" s="2"/>
      <c r="AR416" s="2"/>
      <c r="AS416" s="174"/>
      <c r="AT416" s="187"/>
      <c r="AU416" s="174"/>
      <c r="AV416" s="187"/>
      <c r="AW416" s="2"/>
      <c r="AX416" s="2"/>
      <c r="AY416" s="174"/>
      <c r="AZ416" s="187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8"/>
      <c r="BP416" s="36"/>
      <c r="BQ416" s="32"/>
      <c r="BR416" s="49"/>
      <c r="BS416" s="68"/>
      <c r="BT416" s="32"/>
    </row>
    <row r="417" spans="1:72" x14ac:dyDescent="0.25">
      <c r="A417" s="30"/>
      <c r="B417" s="32"/>
      <c r="C417" s="49"/>
      <c r="D417" s="49"/>
      <c r="E417" s="32"/>
      <c r="F417" s="6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6"/>
      <c r="AM417" s="2"/>
      <c r="AN417" s="2"/>
      <c r="AO417" s="174"/>
      <c r="AP417" s="187"/>
      <c r="AQ417" s="2"/>
      <c r="AR417" s="2"/>
      <c r="AS417" s="174"/>
      <c r="AT417" s="187"/>
      <c r="AU417" s="174"/>
      <c r="AV417" s="187"/>
      <c r="AW417" s="2"/>
      <c r="AX417" s="2"/>
      <c r="AY417" s="174"/>
      <c r="AZ417" s="187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8"/>
      <c r="BP417" s="36"/>
      <c r="BQ417" s="32"/>
      <c r="BR417" s="49"/>
      <c r="BS417" s="68"/>
      <c r="BT417" s="32"/>
    </row>
    <row r="418" spans="1:72" x14ac:dyDescent="0.25">
      <c r="A418" s="30"/>
      <c r="B418" s="32"/>
      <c r="C418" s="49"/>
      <c r="D418" s="49"/>
      <c r="E418" s="32"/>
      <c r="F418" s="6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6"/>
      <c r="AM418" s="2"/>
      <c r="AN418" s="2"/>
      <c r="AO418" s="174"/>
      <c r="AP418" s="187"/>
      <c r="AQ418" s="2"/>
      <c r="AR418" s="2"/>
      <c r="AS418" s="174"/>
      <c r="AT418" s="187"/>
      <c r="AU418" s="174"/>
      <c r="AV418" s="187"/>
      <c r="AW418" s="2"/>
      <c r="AX418" s="2"/>
      <c r="AY418" s="174"/>
      <c r="AZ418" s="187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8"/>
      <c r="BP418" s="36"/>
      <c r="BQ418" s="32"/>
      <c r="BR418" s="49"/>
      <c r="BS418" s="68"/>
      <c r="BT418" s="32"/>
    </row>
    <row r="419" spans="1:72" x14ac:dyDescent="0.25">
      <c r="A419" s="30"/>
      <c r="B419" s="32"/>
      <c r="C419" s="49"/>
      <c r="D419" s="49"/>
      <c r="E419" s="32"/>
      <c r="F419" s="6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6"/>
      <c r="AM419" s="2"/>
      <c r="AN419" s="2"/>
      <c r="AO419" s="174"/>
      <c r="AP419" s="187"/>
      <c r="AQ419" s="2"/>
      <c r="AR419" s="2"/>
      <c r="AS419" s="174"/>
      <c r="AT419" s="187"/>
      <c r="AU419" s="174"/>
      <c r="AV419" s="187"/>
      <c r="AW419" s="2"/>
      <c r="AX419" s="2"/>
      <c r="AY419" s="174"/>
      <c r="AZ419" s="187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8"/>
      <c r="BP419" s="36"/>
      <c r="BQ419" s="32"/>
      <c r="BR419" s="49"/>
      <c r="BS419" s="68"/>
      <c r="BT419" s="32"/>
    </row>
    <row r="420" spans="1:72" x14ac:dyDescent="0.25">
      <c r="A420" s="30"/>
      <c r="B420" s="32"/>
      <c r="C420" s="49"/>
      <c r="D420" s="49"/>
      <c r="E420" s="32"/>
      <c r="F420" s="6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6"/>
      <c r="AM420" s="2"/>
      <c r="AN420" s="2"/>
      <c r="AO420" s="174"/>
      <c r="AP420" s="187"/>
      <c r="AQ420" s="2"/>
      <c r="AR420" s="2"/>
      <c r="AS420" s="174"/>
      <c r="AT420" s="187"/>
      <c r="AU420" s="174"/>
      <c r="AV420" s="187"/>
      <c r="AW420" s="2"/>
      <c r="AX420" s="2"/>
      <c r="AY420" s="174"/>
      <c r="AZ420" s="187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8"/>
      <c r="BP420" s="36"/>
      <c r="BQ420" s="32"/>
      <c r="BR420" s="49"/>
      <c r="BS420" s="68"/>
      <c r="BT420" s="32"/>
    </row>
    <row r="421" spans="1:72" x14ac:dyDescent="0.25">
      <c r="A421" s="30"/>
      <c r="B421" s="32"/>
      <c r="C421" s="49"/>
      <c r="D421" s="49"/>
      <c r="E421" s="32"/>
      <c r="F421" s="6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6"/>
      <c r="AM421" s="2"/>
      <c r="AN421" s="2"/>
      <c r="AO421" s="174"/>
      <c r="AP421" s="187"/>
      <c r="AQ421" s="2"/>
      <c r="AR421" s="2"/>
      <c r="AS421" s="174"/>
      <c r="AT421" s="187"/>
      <c r="AU421" s="174"/>
      <c r="AV421" s="187"/>
      <c r="AW421" s="2"/>
      <c r="AX421" s="2"/>
      <c r="AY421" s="174"/>
      <c r="AZ421" s="187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8"/>
      <c r="BP421" s="36"/>
      <c r="BQ421" s="32"/>
      <c r="BR421" s="49"/>
      <c r="BS421" s="68"/>
      <c r="BT421" s="32"/>
    </row>
    <row r="422" spans="1:72" x14ac:dyDescent="0.25">
      <c r="A422" s="30"/>
      <c r="B422" s="32"/>
      <c r="C422" s="49"/>
      <c r="D422" s="49"/>
      <c r="E422" s="32"/>
      <c r="F422" s="6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6"/>
      <c r="AM422" s="2"/>
      <c r="AN422" s="2"/>
      <c r="AO422" s="174"/>
      <c r="AP422" s="187"/>
      <c r="AQ422" s="2"/>
      <c r="AR422" s="2"/>
      <c r="AS422" s="174"/>
      <c r="AT422" s="187"/>
      <c r="AU422" s="174"/>
      <c r="AV422" s="187"/>
      <c r="AW422" s="2"/>
      <c r="AX422" s="2"/>
      <c r="AY422" s="174"/>
      <c r="AZ422" s="187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8"/>
      <c r="BP422" s="36"/>
      <c r="BQ422" s="32"/>
      <c r="BR422" s="49"/>
      <c r="BS422" s="68"/>
      <c r="BT422" s="32"/>
    </row>
    <row r="423" spans="1:72" x14ac:dyDescent="0.25">
      <c r="A423" s="30"/>
      <c r="B423" s="32"/>
      <c r="C423" s="49"/>
      <c r="D423" s="49"/>
      <c r="E423" s="32"/>
      <c r="F423" s="6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6"/>
      <c r="AM423" s="2"/>
      <c r="AN423" s="2"/>
      <c r="AO423" s="174"/>
      <c r="AP423" s="187"/>
      <c r="AQ423" s="2"/>
      <c r="AR423" s="2"/>
      <c r="AS423" s="174"/>
      <c r="AT423" s="187"/>
      <c r="AU423" s="174"/>
      <c r="AV423" s="187"/>
      <c r="AW423" s="2"/>
      <c r="AX423" s="2"/>
      <c r="AY423" s="174"/>
      <c r="AZ423" s="187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8"/>
      <c r="BP423" s="36"/>
      <c r="BQ423" s="32"/>
      <c r="BR423" s="49"/>
      <c r="BS423" s="68"/>
      <c r="BT423" s="32"/>
    </row>
    <row r="424" spans="1:72" x14ac:dyDescent="0.25">
      <c r="A424" s="30"/>
      <c r="B424" s="32"/>
      <c r="C424" s="49"/>
      <c r="D424" s="49"/>
      <c r="E424" s="32"/>
      <c r="F424" s="6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6"/>
      <c r="AM424" s="2"/>
      <c r="AN424" s="2"/>
      <c r="AO424" s="174"/>
      <c r="AP424" s="187"/>
      <c r="AQ424" s="2"/>
      <c r="AR424" s="2"/>
      <c r="AS424" s="174"/>
      <c r="AT424" s="187"/>
      <c r="AU424" s="174"/>
      <c r="AV424" s="187"/>
      <c r="AW424" s="2"/>
      <c r="AX424" s="2"/>
      <c r="AY424" s="174"/>
      <c r="AZ424" s="187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8"/>
      <c r="BP424" s="36"/>
      <c r="BQ424" s="32"/>
      <c r="BR424" s="49"/>
      <c r="BS424" s="68"/>
      <c r="BT424" s="32"/>
    </row>
    <row r="425" spans="1:72" x14ac:dyDescent="0.25">
      <c r="A425" s="30"/>
      <c r="B425" s="32"/>
      <c r="C425" s="49"/>
      <c r="D425" s="49"/>
      <c r="E425" s="32"/>
      <c r="F425" s="6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6"/>
      <c r="AM425" s="2"/>
      <c r="AN425" s="2"/>
      <c r="AO425" s="174"/>
      <c r="AP425" s="187"/>
      <c r="AQ425" s="2"/>
      <c r="AR425" s="2"/>
      <c r="AS425" s="174"/>
      <c r="AT425" s="187"/>
      <c r="AU425" s="174"/>
      <c r="AV425" s="187"/>
      <c r="AW425" s="2"/>
      <c r="AX425" s="2"/>
      <c r="AY425" s="174"/>
      <c r="AZ425" s="187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8"/>
      <c r="BP425" s="36"/>
      <c r="BQ425" s="32"/>
      <c r="BR425" s="49"/>
      <c r="BS425" s="68"/>
      <c r="BT425" s="32"/>
    </row>
    <row r="426" spans="1:72" x14ac:dyDescent="0.25">
      <c r="A426" s="30"/>
      <c r="B426" s="32"/>
      <c r="C426" s="49"/>
      <c r="D426" s="49"/>
      <c r="E426" s="32"/>
      <c r="F426" s="6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6"/>
      <c r="AM426" s="2"/>
      <c r="AN426" s="2"/>
      <c r="AO426" s="174"/>
      <c r="AP426" s="187"/>
      <c r="AQ426" s="2"/>
      <c r="AR426" s="2"/>
      <c r="AS426" s="174"/>
      <c r="AT426" s="187"/>
      <c r="AU426" s="174"/>
      <c r="AV426" s="187"/>
      <c r="AW426" s="2"/>
      <c r="AX426" s="2"/>
      <c r="AY426" s="174"/>
      <c r="AZ426" s="187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8"/>
      <c r="BP426" s="36"/>
      <c r="BQ426" s="32"/>
      <c r="BR426" s="49"/>
      <c r="BS426" s="68"/>
      <c r="BT426" s="32"/>
    </row>
    <row r="427" spans="1:72" x14ac:dyDescent="0.25">
      <c r="A427" s="30"/>
      <c r="B427" s="32"/>
      <c r="C427" s="49"/>
      <c r="D427" s="49"/>
      <c r="E427" s="32"/>
      <c r="F427" s="6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6"/>
      <c r="AM427" s="2"/>
      <c r="AN427" s="2"/>
      <c r="AO427" s="174"/>
      <c r="AP427" s="187"/>
      <c r="AQ427" s="2"/>
      <c r="AR427" s="2"/>
      <c r="AS427" s="174"/>
      <c r="AT427" s="187"/>
      <c r="AU427" s="174"/>
      <c r="AV427" s="187"/>
      <c r="AW427" s="2"/>
      <c r="AX427" s="2"/>
      <c r="AY427" s="174"/>
      <c r="AZ427" s="187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8"/>
      <c r="BP427" s="36"/>
      <c r="BQ427" s="32"/>
      <c r="BR427" s="49"/>
      <c r="BS427" s="68"/>
      <c r="BT427" s="32"/>
    </row>
    <row r="428" spans="1:72" x14ac:dyDescent="0.25">
      <c r="A428" s="30"/>
      <c r="B428" s="32"/>
      <c r="C428" s="49"/>
      <c r="D428" s="49"/>
      <c r="E428" s="32"/>
      <c r="F428" s="6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6"/>
      <c r="AM428" s="2"/>
      <c r="AN428" s="2"/>
      <c r="AO428" s="174"/>
      <c r="AP428" s="187"/>
      <c r="AQ428" s="2"/>
      <c r="AR428" s="2"/>
      <c r="AS428" s="174"/>
      <c r="AT428" s="187"/>
      <c r="AU428" s="174"/>
      <c r="AV428" s="187"/>
      <c r="AW428" s="2"/>
      <c r="AX428" s="2"/>
      <c r="AY428" s="174"/>
      <c r="AZ428" s="187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8"/>
      <c r="BP428" s="36"/>
      <c r="BQ428" s="32"/>
      <c r="BR428" s="49"/>
      <c r="BS428" s="68"/>
      <c r="BT428" s="32"/>
    </row>
    <row r="429" spans="1:72" x14ac:dyDescent="0.25">
      <c r="A429" s="30"/>
      <c r="B429" s="32"/>
      <c r="C429" s="49"/>
      <c r="D429" s="49"/>
      <c r="E429" s="32"/>
      <c r="F429" s="6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6"/>
      <c r="AM429" s="2"/>
      <c r="AN429" s="2"/>
      <c r="AO429" s="174"/>
      <c r="AP429" s="187"/>
      <c r="AQ429" s="2"/>
      <c r="AR429" s="2"/>
      <c r="AS429" s="174"/>
      <c r="AT429" s="187"/>
      <c r="AU429" s="174"/>
      <c r="AV429" s="187"/>
      <c r="AW429" s="2"/>
      <c r="AX429" s="2"/>
      <c r="AY429" s="174"/>
      <c r="AZ429" s="187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8"/>
      <c r="BP429" s="36"/>
      <c r="BQ429" s="32"/>
      <c r="BR429" s="49"/>
      <c r="BS429" s="68"/>
      <c r="BT429" s="32"/>
    </row>
    <row r="430" spans="1:72" x14ac:dyDescent="0.25">
      <c r="A430" s="30"/>
      <c r="B430" s="32"/>
      <c r="C430" s="49"/>
      <c r="D430" s="49"/>
      <c r="E430" s="32"/>
      <c r="F430" s="6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6"/>
      <c r="AM430" s="2"/>
      <c r="AN430" s="2"/>
      <c r="AO430" s="174"/>
      <c r="AP430" s="187"/>
      <c r="AQ430" s="2"/>
      <c r="AR430" s="2"/>
      <c r="AS430" s="174"/>
      <c r="AT430" s="187"/>
      <c r="AU430" s="174"/>
      <c r="AV430" s="187"/>
      <c r="AW430" s="2"/>
      <c r="AX430" s="2"/>
      <c r="AY430" s="174"/>
      <c r="AZ430" s="187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8"/>
      <c r="BP430" s="36"/>
      <c r="BQ430" s="32"/>
      <c r="BR430" s="49"/>
      <c r="BS430" s="68"/>
      <c r="BT430" s="32"/>
    </row>
    <row r="431" spans="1:72" x14ac:dyDescent="0.25">
      <c r="A431" s="30"/>
      <c r="B431" s="32"/>
      <c r="C431" s="49"/>
      <c r="D431" s="49"/>
      <c r="E431" s="32"/>
      <c r="F431" s="6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6"/>
      <c r="AM431" s="2"/>
      <c r="AN431" s="2"/>
      <c r="AO431" s="174"/>
      <c r="AP431" s="187"/>
      <c r="AQ431" s="2"/>
      <c r="AR431" s="2"/>
      <c r="AS431" s="174"/>
      <c r="AT431" s="187"/>
      <c r="AU431" s="174"/>
      <c r="AV431" s="187"/>
      <c r="AW431" s="2"/>
      <c r="AX431" s="2"/>
      <c r="AY431" s="174"/>
      <c r="AZ431" s="187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8"/>
      <c r="BP431" s="36"/>
      <c r="BQ431" s="32"/>
      <c r="BR431" s="49"/>
      <c r="BS431" s="68"/>
      <c r="BT431" s="32"/>
    </row>
    <row r="432" spans="1:72" x14ac:dyDescent="0.25">
      <c r="A432" s="30"/>
      <c r="B432" s="32"/>
      <c r="C432" s="49"/>
      <c r="D432" s="49"/>
      <c r="E432" s="32"/>
      <c r="F432" s="6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6"/>
      <c r="AM432" s="2"/>
      <c r="AN432" s="2"/>
      <c r="AO432" s="174"/>
      <c r="AP432" s="187"/>
      <c r="AQ432" s="2"/>
      <c r="AR432" s="2"/>
      <c r="AS432" s="174"/>
      <c r="AT432" s="187"/>
      <c r="AU432" s="174"/>
      <c r="AV432" s="187"/>
      <c r="AW432" s="2"/>
      <c r="AX432" s="2"/>
      <c r="AY432" s="174"/>
      <c r="AZ432" s="187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8"/>
      <c r="BP432" s="36"/>
      <c r="BQ432" s="32"/>
      <c r="BR432" s="49"/>
      <c r="BS432" s="68"/>
      <c r="BT432" s="32"/>
    </row>
    <row r="433" spans="1:72" x14ac:dyDescent="0.25">
      <c r="A433" s="30"/>
      <c r="B433" s="32"/>
      <c r="C433" s="49"/>
      <c r="D433" s="49"/>
      <c r="E433" s="32"/>
      <c r="F433" s="6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6"/>
      <c r="AM433" s="2"/>
      <c r="AN433" s="2"/>
      <c r="AO433" s="174"/>
      <c r="AP433" s="187"/>
      <c r="AQ433" s="2"/>
      <c r="AR433" s="2"/>
      <c r="AS433" s="174"/>
      <c r="AT433" s="187"/>
      <c r="AU433" s="174"/>
      <c r="AV433" s="187"/>
      <c r="AW433" s="2"/>
      <c r="AX433" s="2"/>
      <c r="AY433" s="174"/>
      <c r="AZ433" s="187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8"/>
      <c r="BP433" s="36"/>
      <c r="BQ433" s="32"/>
      <c r="BR433" s="49"/>
      <c r="BS433" s="68"/>
      <c r="BT433" s="32"/>
    </row>
    <row r="434" spans="1:72" x14ac:dyDescent="0.25">
      <c r="A434" s="30"/>
      <c r="B434" s="32"/>
      <c r="C434" s="49"/>
      <c r="D434" s="49"/>
      <c r="E434" s="32"/>
      <c r="F434" s="6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6"/>
      <c r="AM434" s="2"/>
      <c r="AN434" s="2"/>
      <c r="AO434" s="174"/>
      <c r="AP434" s="187"/>
      <c r="AQ434" s="2"/>
      <c r="AR434" s="2"/>
      <c r="AS434" s="174"/>
      <c r="AT434" s="187"/>
      <c r="AU434" s="174"/>
      <c r="AV434" s="187"/>
      <c r="AW434" s="2"/>
      <c r="AX434" s="2"/>
      <c r="AY434" s="174"/>
      <c r="AZ434" s="187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8"/>
      <c r="BP434" s="36"/>
      <c r="BQ434" s="32"/>
      <c r="BR434" s="49"/>
      <c r="BS434" s="68"/>
      <c r="BT434" s="32"/>
    </row>
    <row r="435" spans="1:72" x14ac:dyDescent="0.25">
      <c r="A435" s="30"/>
      <c r="B435" s="32"/>
      <c r="C435" s="49"/>
      <c r="D435" s="49"/>
      <c r="E435" s="32"/>
      <c r="F435" s="6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6"/>
      <c r="AM435" s="2"/>
      <c r="AN435" s="2"/>
      <c r="AO435" s="174"/>
      <c r="AP435" s="187"/>
      <c r="AQ435" s="2"/>
      <c r="AR435" s="2"/>
      <c r="AS435" s="174"/>
      <c r="AT435" s="187"/>
      <c r="AU435" s="174"/>
      <c r="AV435" s="187"/>
      <c r="AW435" s="2"/>
      <c r="AX435" s="2"/>
      <c r="AY435" s="174"/>
      <c r="AZ435" s="187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8"/>
      <c r="BP435" s="36"/>
      <c r="BQ435" s="32"/>
      <c r="BR435" s="49"/>
      <c r="BS435" s="68"/>
      <c r="BT435" s="32"/>
    </row>
    <row r="436" spans="1:72" x14ac:dyDescent="0.25">
      <c r="A436" s="30"/>
      <c r="B436" s="32"/>
      <c r="C436" s="49"/>
      <c r="D436" s="49"/>
      <c r="E436" s="32"/>
      <c r="F436" s="6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6"/>
      <c r="AM436" s="2"/>
      <c r="AN436" s="2"/>
      <c r="AO436" s="174"/>
      <c r="AP436" s="187"/>
      <c r="AQ436" s="2"/>
      <c r="AR436" s="2"/>
      <c r="AS436" s="174"/>
      <c r="AT436" s="187"/>
      <c r="AU436" s="174"/>
      <c r="AV436" s="187"/>
      <c r="AW436" s="2"/>
      <c r="AX436" s="2"/>
      <c r="AY436" s="174"/>
      <c r="AZ436" s="187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8"/>
      <c r="BP436" s="36"/>
      <c r="BQ436" s="32"/>
      <c r="BR436" s="49"/>
      <c r="BS436" s="68"/>
      <c r="BT436" s="32"/>
    </row>
    <row r="437" spans="1:72" x14ac:dyDescent="0.25">
      <c r="A437" s="30"/>
      <c r="B437" s="32"/>
      <c r="C437" s="49"/>
      <c r="D437" s="49"/>
      <c r="E437" s="32"/>
      <c r="F437" s="6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6"/>
      <c r="AM437" s="2"/>
      <c r="AN437" s="2"/>
      <c r="AO437" s="174"/>
      <c r="AP437" s="187"/>
      <c r="AQ437" s="2"/>
      <c r="AR437" s="2"/>
      <c r="AS437" s="174"/>
      <c r="AT437" s="187"/>
      <c r="AU437" s="174"/>
      <c r="AV437" s="187"/>
      <c r="AW437" s="2"/>
      <c r="AX437" s="2"/>
      <c r="AY437" s="174"/>
      <c r="AZ437" s="187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8"/>
      <c r="BP437" s="36"/>
      <c r="BQ437" s="32"/>
      <c r="BR437" s="49"/>
      <c r="BS437" s="68"/>
      <c r="BT437" s="32"/>
    </row>
    <row r="438" spans="1:72" x14ac:dyDescent="0.25">
      <c r="A438" s="30"/>
      <c r="B438" s="32"/>
      <c r="C438" s="49"/>
      <c r="D438" s="49"/>
      <c r="E438" s="32"/>
      <c r="F438" s="6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6"/>
      <c r="AM438" s="2"/>
      <c r="AN438" s="2"/>
      <c r="AO438" s="174"/>
      <c r="AP438" s="187"/>
      <c r="AQ438" s="2"/>
      <c r="AR438" s="2"/>
      <c r="AS438" s="174"/>
      <c r="AT438" s="187"/>
      <c r="AU438" s="174"/>
      <c r="AV438" s="187"/>
      <c r="AW438" s="2"/>
      <c r="AX438" s="2"/>
      <c r="AY438" s="174"/>
      <c r="AZ438" s="187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8"/>
      <c r="BP438" s="36"/>
      <c r="BQ438" s="32"/>
      <c r="BR438" s="49"/>
      <c r="BS438" s="68"/>
      <c r="BT438" s="32"/>
    </row>
    <row r="439" spans="1:72" x14ac:dyDescent="0.25">
      <c r="A439" s="30"/>
      <c r="B439" s="32"/>
      <c r="C439" s="49"/>
      <c r="D439" s="49"/>
      <c r="E439" s="32"/>
      <c r="F439" s="6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6"/>
      <c r="AM439" s="2"/>
      <c r="AN439" s="2"/>
      <c r="AO439" s="174"/>
      <c r="AP439" s="187"/>
      <c r="AQ439" s="2"/>
      <c r="AR439" s="2"/>
      <c r="AS439" s="174"/>
      <c r="AT439" s="187"/>
      <c r="AU439" s="174"/>
      <c r="AV439" s="187"/>
      <c r="AW439" s="2"/>
      <c r="AX439" s="2"/>
      <c r="AY439" s="174"/>
      <c r="AZ439" s="187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8"/>
      <c r="BP439" s="36"/>
      <c r="BQ439" s="32"/>
      <c r="BR439" s="49"/>
      <c r="BS439" s="68"/>
      <c r="BT439" s="32"/>
    </row>
    <row r="440" spans="1:72" x14ac:dyDescent="0.25">
      <c r="A440" s="30"/>
      <c r="B440" s="32"/>
      <c r="C440" s="49"/>
      <c r="D440" s="49"/>
      <c r="E440" s="32"/>
      <c r="F440" s="6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6"/>
      <c r="AM440" s="2"/>
      <c r="AN440" s="2"/>
      <c r="AO440" s="174"/>
      <c r="AP440" s="187"/>
      <c r="AQ440" s="2"/>
      <c r="AR440" s="2"/>
      <c r="AS440" s="174"/>
      <c r="AT440" s="187"/>
      <c r="AU440" s="174"/>
      <c r="AV440" s="187"/>
      <c r="AW440" s="2"/>
      <c r="AX440" s="2"/>
      <c r="AY440" s="174"/>
      <c r="AZ440" s="187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8"/>
      <c r="BP440" s="36"/>
      <c r="BQ440" s="32"/>
      <c r="BR440" s="49"/>
      <c r="BS440" s="68"/>
      <c r="BT440" s="32"/>
    </row>
    <row r="441" spans="1:72" x14ac:dyDescent="0.25">
      <c r="A441" s="30"/>
      <c r="B441" s="32"/>
      <c r="C441" s="49"/>
      <c r="D441" s="49"/>
      <c r="E441" s="32"/>
      <c r="F441" s="6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6"/>
      <c r="AM441" s="2"/>
      <c r="AN441" s="2"/>
      <c r="AO441" s="174"/>
      <c r="AP441" s="187"/>
      <c r="AQ441" s="2"/>
      <c r="AR441" s="2"/>
      <c r="AS441" s="174"/>
      <c r="AT441" s="187"/>
      <c r="AU441" s="174"/>
      <c r="AV441" s="187"/>
      <c r="AW441" s="2"/>
      <c r="AX441" s="2"/>
      <c r="AY441" s="174"/>
      <c r="AZ441" s="187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8"/>
      <c r="BP441" s="36"/>
      <c r="BQ441" s="32"/>
      <c r="BR441" s="49"/>
      <c r="BS441" s="68"/>
      <c r="BT441" s="32"/>
    </row>
    <row r="442" spans="1:72" x14ac:dyDescent="0.25">
      <c r="A442" s="30"/>
      <c r="B442" s="32"/>
      <c r="C442" s="49"/>
      <c r="D442" s="49"/>
      <c r="E442" s="32"/>
      <c r="F442" s="6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6"/>
      <c r="AM442" s="2"/>
      <c r="AN442" s="2"/>
      <c r="AO442" s="174"/>
      <c r="AP442" s="187"/>
      <c r="AQ442" s="2"/>
      <c r="AR442" s="2"/>
      <c r="AS442" s="174"/>
      <c r="AT442" s="187"/>
      <c r="AU442" s="174"/>
      <c r="AV442" s="187"/>
      <c r="AW442" s="2"/>
      <c r="AX442" s="2"/>
      <c r="AY442" s="174"/>
      <c r="AZ442" s="187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8"/>
      <c r="BP442" s="36"/>
      <c r="BQ442" s="32"/>
      <c r="BR442" s="49"/>
      <c r="BS442" s="68"/>
      <c r="BT442" s="32"/>
    </row>
    <row r="443" spans="1:72" x14ac:dyDescent="0.25">
      <c r="A443" s="30"/>
      <c r="B443" s="32"/>
      <c r="C443" s="49"/>
      <c r="D443" s="49"/>
      <c r="E443" s="32"/>
      <c r="F443" s="6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6"/>
      <c r="AM443" s="2"/>
      <c r="AN443" s="2"/>
      <c r="AO443" s="174"/>
      <c r="AP443" s="187"/>
      <c r="AQ443" s="2"/>
      <c r="AR443" s="2"/>
      <c r="AS443" s="174"/>
      <c r="AT443" s="187"/>
      <c r="AU443" s="174"/>
      <c r="AV443" s="187"/>
      <c r="AW443" s="2"/>
      <c r="AX443" s="2"/>
      <c r="AY443" s="174"/>
      <c r="AZ443" s="187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8"/>
      <c r="BP443" s="36"/>
      <c r="BQ443" s="32"/>
      <c r="BR443" s="49"/>
      <c r="BS443" s="68"/>
      <c r="BT443" s="32"/>
    </row>
    <row r="444" spans="1:72" x14ac:dyDescent="0.25">
      <c r="A444" s="30"/>
      <c r="B444" s="32"/>
      <c r="C444" s="49"/>
      <c r="D444" s="49"/>
      <c r="E444" s="32"/>
      <c r="F444" s="6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6"/>
      <c r="AM444" s="2"/>
      <c r="AN444" s="2"/>
      <c r="AO444" s="174"/>
      <c r="AP444" s="187"/>
      <c r="AQ444" s="2"/>
      <c r="AR444" s="2"/>
      <c r="AS444" s="174"/>
      <c r="AT444" s="187"/>
      <c r="AU444" s="174"/>
      <c r="AV444" s="187"/>
      <c r="AW444" s="2"/>
      <c r="AX444" s="2"/>
      <c r="AY444" s="174"/>
      <c r="AZ444" s="187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8"/>
      <c r="BP444" s="36"/>
      <c r="BQ444" s="32"/>
      <c r="BR444" s="49"/>
      <c r="BS444" s="68"/>
      <c r="BT444" s="32"/>
    </row>
    <row r="445" spans="1:72" x14ac:dyDescent="0.25">
      <c r="A445" s="30"/>
      <c r="B445" s="32"/>
      <c r="C445" s="49"/>
      <c r="D445" s="49"/>
      <c r="E445" s="32"/>
      <c r="F445" s="6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6"/>
      <c r="AM445" s="2"/>
      <c r="AN445" s="2"/>
      <c r="AO445" s="174"/>
      <c r="AP445" s="187"/>
      <c r="AQ445" s="2"/>
      <c r="AR445" s="2"/>
      <c r="AS445" s="174"/>
      <c r="AT445" s="187"/>
      <c r="AU445" s="174"/>
      <c r="AV445" s="187"/>
      <c r="AW445" s="2"/>
      <c r="AX445" s="2"/>
      <c r="AY445" s="174"/>
      <c r="AZ445" s="187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8"/>
      <c r="BP445" s="36"/>
      <c r="BQ445" s="32"/>
      <c r="BR445" s="49"/>
      <c r="BS445" s="68"/>
      <c r="BT445" s="32"/>
    </row>
    <row r="446" spans="1:72" x14ac:dyDescent="0.25">
      <c r="A446" s="30"/>
      <c r="B446" s="32"/>
      <c r="C446" s="49"/>
      <c r="D446" s="49"/>
      <c r="E446" s="32"/>
      <c r="F446" s="6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6"/>
      <c r="AM446" s="2"/>
      <c r="AN446" s="2"/>
      <c r="AO446" s="174"/>
      <c r="AP446" s="187"/>
      <c r="AQ446" s="2"/>
      <c r="AR446" s="2"/>
      <c r="AS446" s="174"/>
      <c r="AT446" s="187"/>
      <c r="AU446" s="174"/>
      <c r="AV446" s="187"/>
      <c r="AW446" s="2"/>
      <c r="AX446" s="2"/>
      <c r="AY446" s="174"/>
      <c r="AZ446" s="187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8"/>
      <c r="BP446" s="36"/>
      <c r="BQ446" s="32"/>
      <c r="BR446" s="49"/>
      <c r="BS446" s="68"/>
      <c r="BT446" s="32"/>
    </row>
    <row r="447" spans="1:72" x14ac:dyDescent="0.25">
      <c r="A447" s="30"/>
      <c r="B447" s="32"/>
      <c r="C447" s="49"/>
      <c r="D447" s="49"/>
      <c r="E447" s="32"/>
      <c r="F447" s="6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6"/>
      <c r="AM447" s="2"/>
      <c r="AN447" s="2"/>
      <c r="AO447" s="174"/>
      <c r="AP447" s="187"/>
      <c r="AQ447" s="2"/>
      <c r="AR447" s="2"/>
      <c r="AS447" s="174"/>
      <c r="AT447" s="187"/>
      <c r="AU447" s="174"/>
      <c r="AV447" s="187"/>
      <c r="AW447" s="2"/>
      <c r="AX447" s="2"/>
      <c r="AY447" s="174"/>
      <c r="AZ447" s="187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8"/>
      <c r="BP447" s="36"/>
      <c r="BQ447" s="32"/>
      <c r="BR447" s="49"/>
      <c r="BS447" s="68"/>
      <c r="BT447" s="32"/>
    </row>
    <row r="448" spans="1:72" x14ac:dyDescent="0.25">
      <c r="A448" s="30"/>
      <c r="B448" s="32"/>
      <c r="C448" s="49"/>
      <c r="D448" s="49"/>
      <c r="E448" s="32"/>
      <c r="F448" s="6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6"/>
      <c r="AM448" s="2"/>
      <c r="AN448" s="2"/>
      <c r="AO448" s="174"/>
      <c r="AP448" s="187"/>
      <c r="AQ448" s="2"/>
      <c r="AR448" s="2"/>
      <c r="AS448" s="174"/>
      <c r="AT448" s="187"/>
      <c r="AU448" s="174"/>
      <c r="AV448" s="187"/>
      <c r="AW448" s="2"/>
      <c r="AX448" s="2"/>
      <c r="AY448" s="174"/>
      <c r="AZ448" s="187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8"/>
      <c r="BP448" s="36"/>
      <c r="BQ448" s="32"/>
      <c r="BR448" s="49"/>
      <c r="BS448" s="68"/>
      <c r="BT448" s="32"/>
    </row>
    <row r="449" spans="1:72" x14ac:dyDescent="0.25">
      <c r="A449" s="30"/>
      <c r="B449" s="32"/>
      <c r="C449" s="49"/>
      <c r="D449" s="49"/>
      <c r="E449" s="32"/>
      <c r="F449" s="6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6"/>
      <c r="AM449" s="2"/>
      <c r="AN449" s="2"/>
      <c r="AO449" s="174"/>
      <c r="AP449" s="187"/>
      <c r="AQ449" s="2"/>
      <c r="AR449" s="2"/>
      <c r="AS449" s="174"/>
      <c r="AT449" s="187"/>
      <c r="AU449" s="174"/>
      <c r="AV449" s="187"/>
      <c r="AW449" s="2"/>
      <c r="AX449" s="2"/>
      <c r="AY449" s="174"/>
      <c r="AZ449" s="187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8"/>
      <c r="BP449" s="36"/>
      <c r="BQ449" s="32"/>
      <c r="BR449" s="49"/>
      <c r="BS449" s="68"/>
      <c r="BT449" s="32"/>
    </row>
    <row r="450" spans="1:72" x14ac:dyDescent="0.25">
      <c r="A450" s="30"/>
      <c r="B450" s="32"/>
      <c r="C450" s="49"/>
      <c r="D450" s="49"/>
      <c r="E450" s="32"/>
      <c r="F450" s="6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6"/>
      <c r="AM450" s="2"/>
      <c r="AN450" s="2"/>
      <c r="AO450" s="174"/>
      <c r="AP450" s="187"/>
      <c r="AQ450" s="2"/>
      <c r="AR450" s="2"/>
      <c r="AS450" s="174"/>
      <c r="AT450" s="187"/>
      <c r="AU450" s="174"/>
      <c r="AV450" s="187"/>
      <c r="AW450" s="2"/>
      <c r="AX450" s="2"/>
      <c r="AY450" s="174"/>
      <c r="AZ450" s="187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8"/>
      <c r="BP450" s="36"/>
      <c r="BQ450" s="32"/>
      <c r="BR450" s="49"/>
      <c r="BS450" s="68"/>
      <c r="BT450" s="32"/>
    </row>
    <row r="451" spans="1:72" x14ac:dyDescent="0.25">
      <c r="A451" s="30"/>
      <c r="B451" s="32"/>
      <c r="C451" s="49"/>
      <c r="D451" s="49"/>
      <c r="E451" s="32"/>
      <c r="F451" s="6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6"/>
      <c r="AM451" s="2"/>
      <c r="AN451" s="2"/>
      <c r="AO451" s="174"/>
      <c r="AP451" s="187"/>
      <c r="AQ451" s="2"/>
      <c r="AR451" s="2"/>
      <c r="AS451" s="174"/>
      <c r="AT451" s="187"/>
      <c r="AU451" s="174"/>
      <c r="AV451" s="187"/>
      <c r="AW451" s="2"/>
      <c r="AX451" s="2"/>
      <c r="AY451" s="174"/>
      <c r="AZ451" s="187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8"/>
      <c r="BP451" s="36"/>
      <c r="BQ451" s="32"/>
      <c r="BR451" s="49"/>
      <c r="BS451" s="68"/>
      <c r="BT451" s="32"/>
    </row>
    <row r="452" spans="1:72" x14ac:dyDescent="0.25">
      <c r="A452" s="30"/>
      <c r="B452" s="32"/>
      <c r="C452" s="49"/>
      <c r="D452" s="49"/>
      <c r="E452" s="32"/>
      <c r="F452" s="6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6"/>
      <c r="AM452" s="2"/>
      <c r="AN452" s="2"/>
      <c r="AO452" s="174"/>
      <c r="AP452" s="187"/>
      <c r="AQ452" s="2"/>
      <c r="AR452" s="2"/>
      <c r="AS452" s="174"/>
      <c r="AT452" s="187"/>
      <c r="AU452" s="174"/>
      <c r="AV452" s="187"/>
      <c r="AW452" s="2"/>
      <c r="AX452" s="2"/>
      <c r="AY452" s="174"/>
      <c r="AZ452" s="187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8"/>
      <c r="BP452" s="36"/>
      <c r="BQ452" s="32"/>
      <c r="BR452" s="49"/>
      <c r="BS452" s="68"/>
      <c r="BT452" s="32"/>
    </row>
    <row r="453" spans="1:72" x14ac:dyDescent="0.25">
      <c r="A453" s="30"/>
      <c r="B453" s="32"/>
      <c r="C453" s="49"/>
      <c r="D453" s="49"/>
      <c r="E453" s="32"/>
      <c r="F453" s="6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6"/>
      <c r="AM453" s="2"/>
      <c r="AN453" s="2"/>
      <c r="AO453" s="174"/>
      <c r="AP453" s="187"/>
      <c r="AQ453" s="2"/>
      <c r="AR453" s="2"/>
      <c r="AS453" s="174"/>
      <c r="AT453" s="187"/>
      <c r="AU453" s="174"/>
      <c r="AV453" s="187"/>
      <c r="AW453" s="2"/>
      <c r="AX453" s="2"/>
      <c r="AY453" s="174"/>
      <c r="AZ453" s="187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8"/>
      <c r="BP453" s="36"/>
      <c r="BQ453" s="32"/>
      <c r="BR453" s="49"/>
      <c r="BS453" s="68"/>
      <c r="BT453" s="32"/>
    </row>
    <row r="454" spans="1:72" x14ac:dyDescent="0.25">
      <c r="A454" s="30"/>
      <c r="B454" s="32"/>
      <c r="C454" s="49"/>
      <c r="D454" s="49"/>
      <c r="E454" s="32"/>
      <c r="F454" s="6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6"/>
      <c r="AM454" s="2"/>
      <c r="AN454" s="2"/>
      <c r="AO454" s="174"/>
      <c r="AP454" s="187"/>
      <c r="AQ454" s="2"/>
      <c r="AR454" s="2"/>
      <c r="AS454" s="174"/>
      <c r="AT454" s="187"/>
      <c r="AU454" s="174"/>
      <c r="AV454" s="187"/>
      <c r="AW454" s="2"/>
      <c r="AX454" s="2"/>
      <c r="AY454" s="174"/>
      <c r="AZ454" s="187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8"/>
      <c r="BP454" s="36"/>
      <c r="BQ454" s="32"/>
      <c r="BR454" s="49"/>
      <c r="BS454" s="68"/>
      <c r="BT454" s="32"/>
    </row>
    <row r="455" spans="1:72" x14ac:dyDescent="0.25">
      <c r="A455" s="30"/>
      <c r="B455" s="32"/>
      <c r="C455" s="49"/>
      <c r="D455" s="49"/>
      <c r="E455" s="32"/>
      <c r="F455" s="6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6"/>
      <c r="AM455" s="2"/>
      <c r="AN455" s="2"/>
      <c r="AO455" s="174"/>
      <c r="AP455" s="187"/>
      <c r="AQ455" s="2"/>
      <c r="AR455" s="2"/>
      <c r="AS455" s="174"/>
      <c r="AT455" s="187"/>
      <c r="AU455" s="174"/>
      <c r="AV455" s="187"/>
      <c r="AW455" s="2"/>
      <c r="AX455" s="2"/>
      <c r="AY455" s="174"/>
      <c r="AZ455" s="187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8"/>
      <c r="BP455" s="36"/>
      <c r="BQ455" s="32"/>
      <c r="BR455" s="49"/>
      <c r="BS455" s="68"/>
      <c r="BT455" s="32"/>
    </row>
    <row r="456" spans="1:72" x14ac:dyDescent="0.25">
      <c r="A456" s="30"/>
      <c r="B456" s="32"/>
      <c r="C456" s="49"/>
      <c r="D456" s="49"/>
      <c r="E456" s="32"/>
      <c r="F456" s="6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6"/>
      <c r="AM456" s="2"/>
      <c r="AN456" s="2"/>
      <c r="AO456" s="174"/>
      <c r="AP456" s="187"/>
      <c r="AQ456" s="2"/>
      <c r="AR456" s="2"/>
      <c r="AS456" s="174"/>
      <c r="AT456" s="187"/>
      <c r="AU456" s="174"/>
      <c r="AV456" s="187"/>
      <c r="AW456" s="2"/>
      <c r="AX456" s="2"/>
      <c r="AY456" s="174"/>
      <c r="AZ456" s="187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8"/>
      <c r="BP456" s="36"/>
      <c r="BQ456" s="32"/>
      <c r="BR456" s="49"/>
      <c r="BS456" s="68"/>
      <c r="BT456" s="32"/>
    </row>
    <row r="457" spans="1:72" x14ac:dyDescent="0.25">
      <c r="A457" s="30"/>
      <c r="B457" s="32"/>
      <c r="C457" s="49"/>
      <c r="D457" s="49"/>
      <c r="E457" s="32"/>
      <c r="F457" s="6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6"/>
      <c r="AM457" s="2"/>
      <c r="AN457" s="2"/>
      <c r="AO457" s="174"/>
      <c r="AP457" s="187"/>
      <c r="AQ457" s="2"/>
      <c r="AR457" s="2"/>
      <c r="AS457" s="174"/>
      <c r="AT457" s="187"/>
      <c r="AU457" s="174"/>
      <c r="AV457" s="187"/>
      <c r="AW457" s="2"/>
      <c r="AX457" s="2"/>
      <c r="AY457" s="174"/>
      <c r="AZ457" s="187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8"/>
      <c r="BP457" s="36"/>
      <c r="BQ457" s="32"/>
      <c r="BR457" s="49"/>
      <c r="BS457" s="68"/>
      <c r="BT457" s="32"/>
    </row>
    <row r="458" spans="1:72" x14ac:dyDescent="0.25">
      <c r="A458" s="30"/>
      <c r="B458" s="32"/>
      <c r="C458" s="49"/>
      <c r="D458" s="49"/>
      <c r="E458" s="32"/>
      <c r="F458" s="6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6"/>
      <c r="AM458" s="2"/>
      <c r="AN458" s="2"/>
      <c r="AO458" s="174"/>
      <c r="AP458" s="187"/>
      <c r="AQ458" s="2"/>
      <c r="AR458" s="2"/>
      <c r="AS458" s="174"/>
      <c r="AT458" s="187"/>
      <c r="AU458" s="174"/>
      <c r="AV458" s="187"/>
      <c r="AW458" s="2"/>
      <c r="AX458" s="2"/>
      <c r="AY458" s="174"/>
      <c r="AZ458" s="187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8"/>
      <c r="BP458" s="36"/>
      <c r="BQ458" s="32"/>
      <c r="BR458" s="49"/>
      <c r="BS458" s="68"/>
      <c r="BT458" s="32"/>
    </row>
    <row r="459" spans="1:72" x14ac:dyDescent="0.25">
      <c r="A459" s="30"/>
      <c r="B459" s="32"/>
      <c r="C459" s="49"/>
      <c r="D459" s="49"/>
      <c r="E459" s="32"/>
      <c r="F459" s="6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6"/>
      <c r="AM459" s="2"/>
      <c r="AN459" s="2"/>
      <c r="AO459" s="174"/>
      <c r="AP459" s="187"/>
      <c r="AQ459" s="2"/>
      <c r="AR459" s="2"/>
      <c r="AS459" s="174"/>
      <c r="AT459" s="187"/>
      <c r="AU459" s="174"/>
      <c r="AV459" s="187"/>
      <c r="AW459" s="2"/>
      <c r="AX459" s="2"/>
      <c r="AY459" s="174"/>
      <c r="AZ459" s="187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8"/>
      <c r="BP459" s="36"/>
      <c r="BQ459" s="32"/>
      <c r="BR459" s="49"/>
      <c r="BS459" s="68"/>
      <c r="BT459" s="32"/>
    </row>
    <row r="460" spans="1:72" x14ac:dyDescent="0.25">
      <c r="A460" s="30"/>
      <c r="B460" s="32"/>
      <c r="C460" s="49"/>
      <c r="D460" s="49"/>
      <c r="E460" s="32"/>
      <c r="F460" s="6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6"/>
      <c r="AM460" s="2"/>
      <c r="AN460" s="2"/>
      <c r="AO460" s="174"/>
      <c r="AP460" s="187"/>
      <c r="AQ460" s="2"/>
      <c r="AR460" s="2"/>
      <c r="AS460" s="174"/>
      <c r="AT460" s="187"/>
      <c r="AU460" s="174"/>
      <c r="AV460" s="187"/>
      <c r="AW460" s="2"/>
      <c r="AX460" s="2"/>
      <c r="AY460" s="174"/>
      <c r="AZ460" s="187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8"/>
      <c r="BP460" s="36"/>
      <c r="BQ460" s="32"/>
      <c r="BR460" s="49"/>
      <c r="BS460" s="68"/>
      <c r="BT460" s="32"/>
    </row>
    <row r="461" spans="1:72" x14ac:dyDescent="0.25">
      <c r="A461" s="30"/>
      <c r="B461" s="32"/>
      <c r="C461" s="49"/>
      <c r="D461" s="49"/>
      <c r="E461" s="32"/>
      <c r="F461" s="6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6"/>
      <c r="AM461" s="2"/>
      <c r="AN461" s="2"/>
      <c r="AO461" s="174"/>
      <c r="AP461" s="187"/>
      <c r="AQ461" s="2"/>
      <c r="AR461" s="2"/>
      <c r="AS461" s="174"/>
      <c r="AT461" s="187"/>
      <c r="AU461" s="174"/>
      <c r="AV461" s="187"/>
      <c r="AW461" s="2"/>
      <c r="AX461" s="2"/>
      <c r="AY461" s="174"/>
      <c r="AZ461" s="187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8"/>
      <c r="BP461" s="36"/>
      <c r="BQ461" s="32"/>
      <c r="BR461" s="49"/>
      <c r="BS461" s="68"/>
      <c r="BT461" s="32"/>
    </row>
    <row r="462" spans="1:72" x14ac:dyDescent="0.25">
      <c r="A462" s="30"/>
      <c r="B462" s="32"/>
      <c r="C462" s="49"/>
      <c r="D462" s="49"/>
      <c r="E462" s="32"/>
      <c r="F462" s="6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6"/>
      <c r="AM462" s="2"/>
      <c r="AN462" s="2"/>
      <c r="AO462" s="174"/>
      <c r="AP462" s="187"/>
      <c r="AQ462" s="2"/>
      <c r="AR462" s="2"/>
      <c r="AS462" s="174"/>
      <c r="AT462" s="187"/>
      <c r="AU462" s="174"/>
      <c r="AV462" s="187"/>
      <c r="AW462" s="2"/>
      <c r="AX462" s="2"/>
      <c r="AY462" s="174"/>
      <c r="AZ462" s="187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8"/>
      <c r="BP462" s="36"/>
      <c r="BQ462" s="32"/>
      <c r="BR462" s="49"/>
      <c r="BS462" s="68"/>
      <c r="BT462" s="32"/>
    </row>
    <row r="463" spans="1:72" x14ac:dyDescent="0.25">
      <c r="A463" s="30"/>
      <c r="B463" s="32"/>
      <c r="C463" s="49"/>
      <c r="D463" s="49"/>
      <c r="E463" s="32"/>
      <c r="F463" s="6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6"/>
      <c r="AM463" s="2"/>
      <c r="AN463" s="2"/>
      <c r="AO463" s="174"/>
      <c r="AP463" s="187"/>
      <c r="AQ463" s="2"/>
      <c r="AR463" s="2"/>
      <c r="AS463" s="174"/>
      <c r="AT463" s="187"/>
      <c r="AU463" s="174"/>
      <c r="AV463" s="187"/>
      <c r="AW463" s="2"/>
      <c r="AX463" s="2"/>
      <c r="AY463" s="174"/>
      <c r="AZ463" s="187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8"/>
      <c r="BP463" s="36"/>
      <c r="BQ463" s="32"/>
      <c r="BR463" s="49"/>
      <c r="BS463" s="68"/>
      <c r="BT463" s="32"/>
    </row>
    <row r="464" spans="1:72" x14ac:dyDescent="0.25">
      <c r="A464" s="30"/>
      <c r="B464" s="32"/>
      <c r="C464" s="49"/>
      <c r="D464" s="49"/>
      <c r="E464" s="32"/>
      <c r="F464" s="6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6"/>
      <c r="AM464" s="2"/>
      <c r="AN464" s="2"/>
      <c r="AO464" s="174"/>
      <c r="AP464" s="187"/>
      <c r="AQ464" s="2"/>
      <c r="AR464" s="2"/>
      <c r="AS464" s="174"/>
      <c r="AT464" s="187"/>
      <c r="AU464" s="174"/>
      <c r="AV464" s="187"/>
      <c r="AW464" s="2"/>
      <c r="AX464" s="2"/>
      <c r="AY464" s="174"/>
      <c r="AZ464" s="187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8"/>
      <c r="BP464" s="36"/>
      <c r="BQ464" s="32"/>
      <c r="BR464" s="49"/>
      <c r="BS464" s="68"/>
      <c r="BT464" s="32"/>
    </row>
    <row r="465" spans="1:72" x14ac:dyDescent="0.25">
      <c r="A465" s="30"/>
      <c r="B465" s="32"/>
      <c r="C465" s="49"/>
      <c r="D465" s="49"/>
      <c r="E465" s="32"/>
      <c r="F465" s="6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6"/>
      <c r="AM465" s="2"/>
      <c r="AN465" s="2"/>
      <c r="AO465" s="174"/>
      <c r="AP465" s="187"/>
      <c r="AQ465" s="2"/>
      <c r="AR465" s="2"/>
      <c r="AS465" s="174"/>
      <c r="AT465" s="187"/>
      <c r="AU465" s="174"/>
      <c r="AV465" s="187"/>
      <c r="AW465" s="2"/>
      <c r="AX465" s="2"/>
      <c r="AY465" s="174"/>
      <c r="AZ465" s="187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8"/>
      <c r="BP465" s="36"/>
      <c r="BQ465" s="32"/>
      <c r="BR465" s="49"/>
      <c r="BS465" s="68"/>
      <c r="BT465" s="32"/>
    </row>
    <row r="466" spans="1:72" x14ac:dyDescent="0.25">
      <c r="A466" s="30"/>
      <c r="B466" s="32"/>
      <c r="C466" s="49"/>
      <c r="D466" s="49"/>
      <c r="E466" s="32"/>
      <c r="F466" s="6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6"/>
      <c r="AM466" s="2"/>
      <c r="AN466" s="2"/>
      <c r="AO466" s="174"/>
      <c r="AP466" s="187"/>
      <c r="AQ466" s="2"/>
      <c r="AR466" s="2"/>
      <c r="AS466" s="174"/>
      <c r="AT466" s="187"/>
      <c r="AU466" s="174"/>
      <c r="AV466" s="187"/>
      <c r="AW466" s="2"/>
      <c r="AX466" s="2"/>
      <c r="AY466" s="174"/>
      <c r="AZ466" s="187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8"/>
      <c r="BP466" s="36"/>
      <c r="BQ466" s="32"/>
      <c r="BR466" s="49"/>
      <c r="BS466" s="68"/>
      <c r="BT466" s="32"/>
    </row>
    <row r="467" spans="1:72" x14ac:dyDescent="0.25">
      <c r="A467" s="30"/>
      <c r="B467" s="32"/>
      <c r="C467" s="49"/>
      <c r="D467" s="49"/>
      <c r="E467" s="32"/>
      <c r="F467" s="6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6"/>
      <c r="AM467" s="2"/>
      <c r="AN467" s="2"/>
      <c r="AO467" s="174"/>
      <c r="AP467" s="187"/>
      <c r="AQ467" s="2"/>
      <c r="AR467" s="2"/>
      <c r="AS467" s="174"/>
      <c r="AT467" s="187"/>
      <c r="AU467" s="174"/>
      <c r="AV467" s="187"/>
      <c r="AW467" s="2"/>
      <c r="AX467" s="2"/>
      <c r="AY467" s="174"/>
      <c r="AZ467" s="187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8"/>
      <c r="BP467" s="36"/>
      <c r="BQ467" s="32"/>
      <c r="BR467" s="49"/>
      <c r="BS467" s="68"/>
      <c r="BT467" s="32"/>
    </row>
    <row r="468" spans="1:72" x14ac:dyDescent="0.25">
      <c r="A468" s="30"/>
      <c r="B468" s="32"/>
      <c r="C468" s="49"/>
      <c r="D468" s="49"/>
      <c r="E468" s="32"/>
      <c r="F468" s="6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6"/>
      <c r="AM468" s="2"/>
      <c r="AN468" s="2"/>
      <c r="AO468" s="174"/>
      <c r="AP468" s="187"/>
      <c r="AQ468" s="2"/>
      <c r="AR468" s="2"/>
      <c r="AS468" s="174"/>
      <c r="AT468" s="187"/>
      <c r="AU468" s="174"/>
      <c r="AV468" s="187"/>
      <c r="AW468" s="2"/>
      <c r="AX468" s="2"/>
      <c r="AY468" s="174"/>
      <c r="AZ468" s="187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8"/>
      <c r="BP468" s="36"/>
      <c r="BQ468" s="32"/>
      <c r="BR468" s="49"/>
      <c r="BS468" s="68"/>
      <c r="BT468" s="32"/>
    </row>
    <row r="469" spans="1:72" x14ac:dyDescent="0.25">
      <c r="A469" s="30"/>
      <c r="B469" s="32"/>
      <c r="C469" s="49"/>
      <c r="D469" s="49"/>
      <c r="E469" s="32"/>
      <c r="F469" s="6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6"/>
      <c r="AM469" s="2"/>
      <c r="AN469" s="2"/>
      <c r="AO469" s="174"/>
      <c r="AP469" s="187"/>
      <c r="AQ469" s="2"/>
      <c r="AR469" s="2"/>
      <c r="AS469" s="174"/>
      <c r="AT469" s="187"/>
      <c r="AU469" s="174"/>
      <c r="AV469" s="187"/>
      <c r="AW469" s="2"/>
      <c r="AX469" s="2"/>
      <c r="AY469" s="174"/>
      <c r="AZ469" s="187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8"/>
      <c r="BP469" s="36"/>
      <c r="BQ469" s="32"/>
      <c r="BR469" s="49"/>
      <c r="BS469" s="68"/>
      <c r="BT469" s="32"/>
    </row>
    <row r="470" spans="1:72" x14ac:dyDescent="0.25">
      <c r="A470" s="30"/>
      <c r="B470" s="32"/>
      <c r="C470" s="49"/>
      <c r="D470" s="49"/>
      <c r="E470" s="32"/>
      <c r="F470" s="6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6"/>
      <c r="AM470" s="2"/>
      <c r="AN470" s="2"/>
      <c r="AO470" s="174"/>
      <c r="AP470" s="187"/>
      <c r="AQ470" s="2"/>
      <c r="AR470" s="2"/>
      <c r="AS470" s="174"/>
      <c r="AT470" s="187"/>
      <c r="AU470" s="174"/>
      <c r="AV470" s="187"/>
      <c r="AW470" s="2"/>
      <c r="AX470" s="2"/>
      <c r="AY470" s="174"/>
      <c r="AZ470" s="187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8"/>
      <c r="BP470" s="36"/>
      <c r="BQ470" s="32"/>
      <c r="BR470" s="49"/>
      <c r="BS470" s="68"/>
      <c r="BT470" s="32"/>
    </row>
    <row r="471" spans="1:72" x14ac:dyDescent="0.25">
      <c r="A471" s="30"/>
      <c r="B471" s="32"/>
      <c r="C471" s="49"/>
      <c r="D471" s="49"/>
      <c r="E471" s="32"/>
      <c r="F471" s="6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6"/>
      <c r="AM471" s="2"/>
      <c r="AN471" s="2"/>
      <c r="AO471" s="174"/>
      <c r="AP471" s="187"/>
      <c r="AQ471" s="2"/>
      <c r="AR471" s="2"/>
      <c r="AS471" s="174"/>
      <c r="AT471" s="187"/>
      <c r="AU471" s="174"/>
      <c r="AV471" s="187"/>
      <c r="AW471" s="2"/>
      <c r="AX471" s="2"/>
      <c r="AY471" s="174"/>
      <c r="AZ471" s="187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8"/>
      <c r="BP471" s="36"/>
      <c r="BQ471" s="32"/>
      <c r="BR471" s="49"/>
      <c r="BS471" s="68"/>
      <c r="BT471" s="32"/>
    </row>
    <row r="472" spans="1:72" x14ac:dyDescent="0.25">
      <c r="A472" s="30"/>
      <c r="B472" s="32"/>
      <c r="C472" s="49"/>
      <c r="D472" s="49"/>
      <c r="E472" s="32"/>
      <c r="F472" s="6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6"/>
      <c r="AM472" s="2"/>
      <c r="AN472" s="2"/>
      <c r="AO472" s="174"/>
      <c r="AP472" s="187"/>
      <c r="AQ472" s="2"/>
      <c r="AR472" s="2"/>
      <c r="AS472" s="174"/>
      <c r="AT472" s="187"/>
      <c r="AU472" s="174"/>
      <c r="AV472" s="187"/>
      <c r="AW472" s="2"/>
      <c r="AX472" s="2"/>
      <c r="AY472" s="174"/>
      <c r="AZ472" s="187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8"/>
      <c r="BP472" s="36"/>
      <c r="BQ472" s="32"/>
      <c r="BR472" s="49"/>
      <c r="BS472" s="68"/>
      <c r="BT472" s="32"/>
    </row>
    <row r="473" spans="1:72" x14ac:dyDescent="0.25">
      <c r="A473" s="30"/>
      <c r="B473" s="32"/>
      <c r="C473" s="49"/>
      <c r="D473" s="49"/>
      <c r="E473" s="32"/>
      <c r="F473" s="6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6"/>
      <c r="AM473" s="2"/>
      <c r="AN473" s="2"/>
      <c r="AO473" s="174"/>
      <c r="AP473" s="187"/>
      <c r="AQ473" s="2"/>
      <c r="AR473" s="2"/>
      <c r="AS473" s="174"/>
      <c r="AT473" s="187"/>
      <c r="AU473" s="174"/>
      <c r="AV473" s="187"/>
      <c r="AW473" s="2"/>
      <c r="AX473" s="2"/>
      <c r="AY473" s="174"/>
      <c r="AZ473" s="187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8"/>
      <c r="BP473" s="36"/>
      <c r="BQ473" s="32"/>
      <c r="BR473" s="49"/>
      <c r="BS473" s="68"/>
      <c r="BT473" s="32"/>
    </row>
    <row r="474" spans="1:72" x14ac:dyDescent="0.25">
      <c r="A474" s="30"/>
      <c r="B474" s="32"/>
      <c r="C474" s="49"/>
      <c r="D474" s="49"/>
      <c r="E474" s="32"/>
      <c r="F474" s="6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6"/>
      <c r="AM474" s="2"/>
      <c r="AN474" s="2"/>
      <c r="AO474" s="174"/>
      <c r="AP474" s="187"/>
      <c r="AQ474" s="2"/>
      <c r="AR474" s="2"/>
      <c r="AS474" s="174"/>
      <c r="AT474" s="187"/>
      <c r="AU474" s="174"/>
      <c r="AV474" s="187"/>
      <c r="AW474" s="2"/>
      <c r="AX474" s="2"/>
      <c r="AY474" s="174"/>
      <c r="AZ474" s="187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8"/>
      <c r="BP474" s="36"/>
      <c r="BQ474" s="32"/>
      <c r="BR474" s="49"/>
      <c r="BS474" s="68"/>
      <c r="BT474" s="32"/>
    </row>
    <row r="475" spans="1:72" x14ac:dyDescent="0.25">
      <c r="A475" s="30"/>
      <c r="B475" s="32"/>
      <c r="C475" s="49"/>
      <c r="D475" s="49"/>
      <c r="E475" s="32"/>
      <c r="F475" s="6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6"/>
      <c r="AM475" s="2"/>
      <c r="AN475" s="2"/>
      <c r="AO475" s="174"/>
      <c r="AP475" s="187"/>
      <c r="AQ475" s="2"/>
      <c r="AR475" s="2"/>
      <c r="AS475" s="174"/>
      <c r="AT475" s="187"/>
      <c r="AU475" s="174"/>
      <c r="AV475" s="187"/>
      <c r="AW475" s="2"/>
      <c r="AX475" s="2"/>
      <c r="AY475" s="174"/>
      <c r="AZ475" s="187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8"/>
      <c r="BP475" s="36"/>
      <c r="BQ475" s="32"/>
      <c r="BR475" s="49"/>
      <c r="BS475" s="68"/>
      <c r="BT475" s="32"/>
    </row>
    <row r="476" spans="1:72" x14ac:dyDescent="0.25">
      <c r="A476" s="30"/>
      <c r="B476" s="32"/>
      <c r="C476" s="49"/>
      <c r="D476" s="49"/>
      <c r="E476" s="32"/>
      <c r="F476" s="6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6"/>
      <c r="AM476" s="2"/>
      <c r="AN476" s="2"/>
      <c r="AO476" s="174"/>
      <c r="AP476" s="187"/>
      <c r="AQ476" s="2"/>
      <c r="AR476" s="2"/>
      <c r="AS476" s="174"/>
      <c r="AT476" s="187"/>
      <c r="AU476" s="174"/>
      <c r="AV476" s="187"/>
      <c r="AW476" s="2"/>
      <c r="AX476" s="2"/>
      <c r="AY476" s="174"/>
      <c r="AZ476" s="187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8"/>
      <c r="BP476" s="36"/>
      <c r="BQ476" s="32"/>
      <c r="BR476" s="49"/>
      <c r="BS476" s="68"/>
      <c r="BT476" s="32"/>
    </row>
    <row r="477" spans="1:72" x14ac:dyDescent="0.25">
      <c r="A477" s="30"/>
      <c r="B477" s="32"/>
      <c r="C477" s="49"/>
      <c r="D477" s="49"/>
      <c r="E477" s="32"/>
      <c r="F477" s="6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6"/>
      <c r="AM477" s="2"/>
      <c r="AN477" s="2"/>
      <c r="AO477" s="174"/>
      <c r="AP477" s="187"/>
      <c r="AQ477" s="2"/>
      <c r="AR477" s="2"/>
      <c r="AS477" s="174"/>
      <c r="AT477" s="187"/>
      <c r="AU477" s="174"/>
      <c r="AV477" s="187"/>
      <c r="AW477" s="2"/>
      <c r="AX477" s="2"/>
      <c r="AY477" s="174"/>
      <c r="AZ477" s="187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8"/>
      <c r="BP477" s="36"/>
      <c r="BQ477" s="32"/>
      <c r="BR477" s="49"/>
      <c r="BS477" s="68"/>
      <c r="BT477" s="32"/>
    </row>
    <row r="478" spans="1:72" x14ac:dyDescent="0.25">
      <c r="A478" s="30"/>
      <c r="B478" s="32"/>
      <c r="C478" s="49"/>
      <c r="D478" s="49"/>
      <c r="E478" s="32"/>
      <c r="F478" s="6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6"/>
      <c r="AM478" s="2"/>
      <c r="AN478" s="2"/>
      <c r="AO478" s="174"/>
      <c r="AP478" s="187"/>
      <c r="AQ478" s="2"/>
      <c r="AR478" s="2"/>
      <c r="AS478" s="174"/>
      <c r="AT478" s="187"/>
      <c r="AU478" s="174"/>
      <c r="AV478" s="187"/>
      <c r="AW478" s="2"/>
      <c r="AX478" s="2"/>
      <c r="AY478" s="174"/>
      <c r="AZ478" s="187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8"/>
      <c r="BP478" s="36"/>
      <c r="BQ478" s="32"/>
      <c r="BR478" s="49"/>
      <c r="BS478" s="68"/>
      <c r="BT478" s="32"/>
    </row>
    <row r="479" spans="1:72" x14ac:dyDescent="0.25">
      <c r="A479" s="30"/>
      <c r="B479" s="32"/>
      <c r="C479" s="49"/>
      <c r="D479" s="49"/>
      <c r="E479" s="32"/>
      <c r="F479" s="6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6"/>
      <c r="AM479" s="2"/>
      <c r="AN479" s="2"/>
      <c r="AO479" s="174"/>
      <c r="AP479" s="187"/>
      <c r="AQ479" s="2"/>
      <c r="AR479" s="2"/>
      <c r="AS479" s="174"/>
      <c r="AT479" s="187"/>
      <c r="AU479" s="174"/>
      <c r="AV479" s="187"/>
      <c r="AW479" s="2"/>
      <c r="AX479" s="2"/>
      <c r="AY479" s="174"/>
      <c r="AZ479" s="187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8"/>
      <c r="BP479" s="36"/>
      <c r="BQ479" s="32"/>
      <c r="BR479" s="49"/>
      <c r="BS479" s="68"/>
      <c r="BT479" s="32"/>
    </row>
    <row r="480" spans="1:72" x14ac:dyDescent="0.25">
      <c r="A480" s="30"/>
      <c r="B480" s="32"/>
      <c r="C480" s="49"/>
      <c r="D480" s="49"/>
      <c r="E480" s="32"/>
      <c r="F480" s="6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6"/>
      <c r="AM480" s="2"/>
      <c r="AN480" s="2"/>
      <c r="AO480" s="174"/>
      <c r="AP480" s="187"/>
      <c r="AQ480" s="2"/>
      <c r="AR480" s="2"/>
      <c r="AS480" s="174"/>
      <c r="AT480" s="187"/>
      <c r="AU480" s="174"/>
      <c r="AV480" s="187"/>
      <c r="AW480" s="2"/>
      <c r="AX480" s="2"/>
      <c r="AY480" s="174"/>
      <c r="AZ480" s="187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8"/>
      <c r="BP480" s="36"/>
      <c r="BQ480" s="32"/>
      <c r="BR480" s="49"/>
      <c r="BS480" s="68"/>
      <c r="BT480" s="32"/>
    </row>
    <row r="481" spans="1:72" x14ac:dyDescent="0.25">
      <c r="A481" s="30"/>
      <c r="B481" s="32"/>
      <c r="C481" s="49"/>
      <c r="D481" s="49"/>
      <c r="E481" s="32"/>
      <c r="F481" s="6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6"/>
      <c r="AM481" s="2"/>
      <c r="AN481" s="2"/>
      <c r="AO481" s="174"/>
      <c r="AP481" s="187"/>
      <c r="AQ481" s="2"/>
      <c r="AR481" s="2"/>
      <c r="AS481" s="174"/>
      <c r="AT481" s="187"/>
      <c r="AU481" s="174"/>
      <c r="AV481" s="187"/>
      <c r="AW481" s="2"/>
      <c r="AX481" s="2"/>
      <c r="AY481" s="174"/>
      <c r="AZ481" s="187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8"/>
      <c r="BP481" s="36"/>
      <c r="BQ481" s="32"/>
      <c r="BR481" s="49"/>
      <c r="BS481" s="68"/>
      <c r="BT481" s="32"/>
    </row>
    <row r="482" spans="1:72" x14ac:dyDescent="0.25">
      <c r="A482" s="30"/>
      <c r="B482" s="32"/>
      <c r="C482" s="49"/>
      <c r="D482" s="49"/>
      <c r="E482" s="32"/>
      <c r="F482" s="6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6"/>
      <c r="AM482" s="2"/>
      <c r="AN482" s="2"/>
      <c r="AO482" s="174"/>
      <c r="AP482" s="187"/>
      <c r="AQ482" s="2"/>
      <c r="AR482" s="2"/>
      <c r="AS482" s="174"/>
      <c r="AT482" s="187"/>
      <c r="AU482" s="174"/>
      <c r="AV482" s="187"/>
      <c r="AW482" s="2"/>
      <c r="AX482" s="2"/>
      <c r="AY482" s="174"/>
      <c r="AZ482" s="187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8"/>
      <c r="BP482" s="36"/>
      <c r="BQ482" s="32"/>
      <c r="BR482" s="49"/>
      <c r="BS482" s="68"/>
      <c r="BT482" s="32"/>
    </row>
    <row r="483" spans="1:72" x14ac:dyDescent="0.25">
      <c r="A483" s="30"/>
      <c r="B483" s="32"/>
      <c r="C483" s="49"/>
      <c r="D483" s="49"/>
      <c r="E483" s="32"/>
      <c r="F483" s="6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6"/>
      <c r="AM483" s="2"/>
      <c r="AN483" s="2"/>
      <c r="AO483" s="174"/>
      <c r="AP483" s="187"/>
      <c r="AQ483" s="2"/>
      <c r="AR483" s="2"/>
      <c r="AS483" s="174"/>
      <c r="AT483" s="187"/>
      <c r="AU483" s="174"/>
      <c r="AV483" s="187"/>
      <c r="AW483" s="2"/>
      <c r="AX483" s="2"/>
      <c r="AY483" s="174"/>
      <c r="AZ483" s="187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8"/>
      <c r="BP483" s="36"/>
      <c r="BQ483" s="32"/>
      <c r="BR483" s="49"/>
      <c r="BS483" s="68"/>
      <c r="BT483" s="32"/>
    </row>
    <row r="484" spans="1:72" x14ac:dyDescent="0.25">
      <c r="A484" s="30"/>
      <c r="B484" s="32"/>
      <c r="C484" s="49"/>
      <c r="D484" s="49"/>
      <c r="E484" s="32"/>
      <c r="F484" s="6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6"/>
      <c r="AM484" s="2"/>
      <c r="AN484" s="2"/>
      <c r="AO484" s="174"/>
      <c r="AP484" s="187"/>
      <c r="AQ484" s="2"/>
      <c r="AR484" s="2"/>
      <c r="AS484" s="174"/>
      <c r="AT484" s="187"/>
      <c r="AU484" s="174"/>
      <c r="AV484" s="187"/>
      <c r="AW484" s="2"/>
      <c r="AX484" s="2"/>
      <c r="AY484" s="174"/>
      <c r="AZ484" s="187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8"/>
      <c r="BP484" s="36"/>
      <c r="BQ484" s="32"/>
      <c r="BR484" s="49"/>
      <c r="BS484" s="68"/>
      <c r="BT484" s="32"/>
    </row>
    <row r="485" spans="1:72" x14ac:dyDescent="0.25">
      <c r="A485" s="30"/>
      <c r="B485" s="32"/>
      <c r="C485" s="49"/>
      <c r="D485" s="49"/>
      <c r="E485" s="32"/>
      <c r="F485" s="6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6"/>
      <c r="AM485" s="2"/>
      <c r="AN485" s="2"/>
      <c r="AO485" s="174"/>
      <c r="AP485" s="187"/>
      <c r="AQ485" s="2"/>
      <c r="AR485" s="2"/>
      <c r="AS485" s="174"/>
      <c r="AT485" s="187"/>
      <c r="AU485" s="174"/>
      <c r="AV485" s="187"/>
      <c r="AW485" s="2"/>
      <c r="AX485" s="2"/>
      <c r="AY485" s="174"/>
      <c r="AZ485" s="187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8"/>
      <c r="BP485" s="36"/>
      <c r="BQ485" s="32"/>
      <c r="BR485" s="49"/>
      <c r="BS485" s="68"/>
      <c r="BT485" s="32"/>
    </row>
    <row r="486" spans="1:72" x14ac:dyDescent="0.25">
      <c r="A486" s="30"/>
      <c r="B486" s="32"/>
      <c r="C486" s="49"/>
      <c r="D486" s="49"/>
      <c r="E486" s="32"/>
      <c r="F486" s="6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6"/>
      <c r="AM486" s="2"/>
      <c r="AN486" s="2"/>
      <c r="AO486" s="174"/>
      <c r="AP486" s="187"/>
      <c r="AQ486" s="2"/>
      <c r="AR486" s="2"/>
      <c r="AS486" s="174"/>
      <c r="AT486" s="187"/>
      <c r="AU486" s="174"/>
      <c r="AV486" s="187"/>
      <c r="AW486" s="2"/>
      <c r="AX486" s="2"/>
      <c r="AY486" s="174"/>
      <c r="AZ486" s="187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8"/>
      <c r="BP486" s="36"/>
      <c r="BQ486" s="32"/>
      <c r="BR486" s="49"/>
      <c r="BS486" s="68"/>
      <c r="BT486" s="32"/>
    </row>
    <row r="487" spans="1:72" x14ac:dyDescent="0.25">
      <c r="A487" s="30"/>
      <c r="B487" s="32"/>
      <c r="C487" s="49"/>
      <c r="D487" s="49"/>
      <c r="E487" s="32"/>
      <c r="F487" s="6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6"/>
      <c r="AM487" s="2"/>
      <c r="AN487" s="2"/>
      <c r="AO487" s="174"/>
      <c r="AP487" s="187"/>
      <c r="AQ487" s="2"/>
      <c r="AR487" s="2"/>
      <c r="AS487" s="174"/>
      <c r="AT487" s="187"/>
      <c r="AU487" s="174"/>
      <c r="AV487" s="187"/>
      <c r="AW487" s="2"/>
      <c r="AX487" s="2"/>
      <c r="AY487" s="174"/>
      <c r="AZ487" s="187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8"/>
      <c r="BP487" s="36"/>
      <c r="BQ487" s="32"/>
      <c r="BR487" s="49"/>
      <c r="BS487" s="68"/>
      <c r="BT487" s="32"/>
    </row>
    <row r="488" spans="1:72" x14ac:dyDescent="0.25">
      <c r="A488" s="30"/>
      <c r="B488" s="32"/>
      <c r="C488" s="49"/>
      <c r="D488" s="49"/>
      <c r="E488" s="32"/>
      <c r="F488" s="6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6"/>
      <c r="AM488" s="2"/>
      <c r="AN488" s="2"/>
      <c r="AO488" s="174"/>
      <c r="AP488" s="187"/>
      <c r="AQ488" s="2"/>
      <c r="AR488" s="2"/>
      <c r="AS488" s="174"/>
      <c r="AT488" s="187"/>
      <c r="AU488" s="174"/>
      <c r="AV488" s="187"/>
      <c r="AW488" s="2"/>
      <c r="AX488" s="2"/>
      <c r="AY488" s="174"/>
      <c r="AZ488" s="187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8"/>
      <c r="BP488" s="36"/>
      <c r="BQ488" s="32"/>
      <c r="BR488" s="49"/>
      <c r="BS488" s="68"/>
      <c r="BT488" s="32"/>
    </row>
    <row r="489" spans="1:72" x14ac:dyDescent="0.25">
      <c r="A489" s="30"/>
      <c r="B489" s="32"/>
      <c r="C489" s="49"/>
      <c r="D489" s="49"/>
      <c r="E489" s="32"/>
      <c r="F489" s="6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6"/>
      <c r="AM489" s="2"/>
      <c r="AN489" s="2"/>
      <c r="AO489" s="174"/>
      <c r="AP489" s="187"/>
      <c r="AQ489" s="2"/>
      <c r="AR489" s="2"/>
      <c r="AS489" s="174"/>
      <c r="AT489" s="187"/>
      <c r="AU489" s="174"/>
      <c r="AV489" s="187"/>
      <c r="AW489" s="2"/>
      <c r="AX489" s="2"/>
      <c r="AY489" s="174"/>
      <c r="AZ489" s="187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8"/>
      <c r="BP489" s="36"/>
      <c r="BQ489" s="32"/>
      <c r="BR489" s="49"/>
      <c r="BS489" s="68"/>
      <c r="BT489" s="32"/>
    </row>
    <row r="490" spans="1:72" x14ac:dyDescent="0.25">
      <c r="A490" s="30"/>
      <c r="B490" s="32"/>
      <c r="C490" s="49"/>
      <c r="D490" s="49"/>
      <c r="E490" s="32"/>
      <c r="F490" s="6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6"/>
      <c r="AM490" s="2"/>
      <c r="AN490" s="2"/>
      <c r="AO490" s="174"/>
      <c r="AP490" s="187"/>
      <c r="AQ490" s="2"/>
      <c r="AR490" s="2"/>
      <c r="AS490" s="174"/>
      <c r="AT490" s="187"/>
      <c r="AU490" s="174"/>
      <c r="AV490" s="187"/>
      <c r="AW490" s="2"/>
      <c r="AX490" s="2"/>
      <c r="AY490" s="174"/>
      <c r="AZ490" s="187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8"/>
      <c r="BP490" s="36"/>
      <c r="BQ490" s="32"/>
      <c r="BR490" s="49"/>
      <c r="BS490" s="68"/>
      <c r="BT490" s="32"/>
    </row>
    <row r="491" spans="1:72" x14ac:dyDescent="0.25">
      <c r="A491" s="30"/>
      <c r="B491" s="32"/>
      <c r="C491" s="49"/>
      <c r="D491" s="49"/>
      <c r="E491" s="32"/>
      <c r="F491" s="6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6"/>
      <c r="AM491" s="2"/>
      <c r="AN491" s="2"/>
      <c r="AO491" s="174"/>
      <c r="AP491" s="187"/>
      <c r="AQ491" s="2"/>
      <c r="AR491" s="2"/>
      <c r="AS491" s="174"/>
      <c r="AT491" s="187"/>
      <c r="AU491" s="174"/>
      <c r="AV491" s="187"/>
      <c r="AW491" s="2"/>
      <c r="AX491" s="2"/>
      <c r="AY491" s="174"/>
      <c r="AZ491" s="187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8"/>
      <c r="BP491" s="36"/>
      <c r="BQ491" s="32"/>
      <c r="BR491" s="49"/>
      <c r="BS491" s="68"/>
      <c r="BT491" s="32"/>
    </row>
    <row r="492" spans="1:72" x14ac:dyDescent="0.25">
      <c r="A492" s="30"/>
      <c r="B492" s="32"/>
      <c r="C492" s="49"/>
      <c r="D492" s="49"/>
      <c r="E492" s="32"/>
      <c r="F492" s="6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6"/>
      <c r="AM492" s="2"/>
      <c r="AN492" s="2"/>
      <c r="AO492" s="174"/>
      <c r="AP492" s="187"/>
      <c r="AQ492" s="2"/>
      <c r="AR492" s="2"/>
      <c r="AS492" s="174"/>
      <c r="AT492" s="187"/>
      <c r="AU492" s="174"/>
      <c r="AV492" s="187"/>
      <c r="AW492" s="2"/>
      <c r="AX492" s="2"/>
      <c r="AY492" s="174"/>
      <c r="AZ492" s="187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8"/>
      <c r="BP492" s="36"/>
      <c r="BQ492" s="32"/>
      <c r="BR492" s="49"/>
      <c r="BS492" s="68"/>
      <c r="BT492" s="32"/>
    </row>
    <row r="493" spans="1:72" x14ac:dyDescent="0.25">
      <c r="A493" s="30"/>
      <c r="B493" s="32"/>
      <c r="C493" s="49"/>
      <c r="D493" s="49"/>
      <c r="E493" s="32"/>
      <c r="F493" s="6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6"/>
      <c r="AM493" s="2"/>
      <c r="AN493" s="2"/>
      <c r="AO493" s="174"/>
      <c r="AP493" s="187"/>
      <c r="AQ493" s="2"/>
      <c r="AR493" s="2"/>
      <c r="AS493" s="174"/>
      <c r="AT493" s="187"/>
      <c r="AU493" s="174"/>
      <c r="AV493" s="187"/>
      <c r="AW493" s="2"/>
      <c r="AX493" s="2"/>
      <c r="AY493" s="174"/>
      <c r="AZ493" s="187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8"/>
      <c r="BP493" s="36"/>
      <c r="BQ493" s="32"/>
      <c r="BR493" s="49"/>
      <c r="BS493" s="68"/>
      <c r="BT493" s="32"/>
    </row>
    <row r="494" spans="1:72" x14ac:dyDescent="0.25">
      <c r="A494" s="30"/>
      <c r="B494" s="32"/>
      <c r="C494" s="49"/>
      <c r="D494" s="49"/>
      <c r="E494" s="32"/>
      <c r="F494" s="6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6"/>
      <c r="AM494" s="2"/>
      <c r="AN494" s="2"/>
      <c r="AO494" s="174"/>
      <c r="AP494" s="187"/>
      <c r="AQ494" s="2"/>
      <c r="AR494" s="2"/>
      <c r="AS494" s="174"/>
      <c r="AT494" s="187"/>
      <c r="AU494" s="174"/>
      <c r="AV494" s="187"/>
      <c r="AW494" s="2"/>
      <c r="AX494" s="2"/>
      <c r="AY494" s="174"/>
      <c r="AZ494" s="187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8"/>
      <c r="BP494" s="36"/>
      <c r="BQ494" s="32"/>
      <c r="BR494" s="49"/>
      <c r="BS494" s="68"/>
      <c r="BT494" s="32"/>
    </row>
    <row r="495" spans="1:72" x14ac:dyDescent="0.25">
      <c r="A495" s="30"/>
      <c r="B495" s="32"/>
      <c r="C495" s="49"/>
      <c r="D495" s="49"/>
      <c r="E495" s="32"/>
      <c r="F495" s="6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6"/>
      <c r="AM495" s="2"/>
      <c r="AN495" s="2"/>
      <c r="AO495" s="174"/>
      <c r="AP495" s="187"/>
      <c r="AQ495" s="2"/>
      <c r="AR495" s="2"/>
      <c r="AS495" s="174"/>
      <c r="AT495" s="187"/>
      <c r="AU495" s="174"/>
      <c r="AV495" s="187"/>
      <c r="AW495" s="2"/>
      <c r="AX495" s="2"/>
      <c r="AY495" s="174"/>
      <c r="AZ495" s="187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8"/>
      <c r="BP495" s="36"/>
      <c r="BQ495" s="32"/>
      <c r="BR495" s="49"/>
      <c r="BS495" s="68"/>
      <c r="BT495" s="32"/>
    </row>
    <row r="496" spans="1:72" x14ac:dyDescent="0.25">
      <c r="A496" s="30"/>
      <c r="B496" s="32"/>
      <c r="C496" s="49"/>
      <c r="D496" s="49"/>
      <c r="E496" s="32"/>
      <c r="F496" s="6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6"/>
      <c r="AM496" s="2"/>
      <c r="AN496" s="2"/>
      <c r="AO496" s="174"/>
      <c r="AP496" s="187"/>
      <c r="AQ496" s="2"/>
      <c r="AR496" s="2"/>
      <c r="AS496" s="174"/>
      <c r="AT496" s="187"/>
      <c r="AU496" s="174"/>
      <c r="AV496" s="187"/>
      <c r="AW496" s="2"/>
      <c r="AX496" s="2"/>
      <c r="AY496" s="174"/>
      <c r="AZ496" s="187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8"/>
      <c r="BP496" s="36"/>
      <c r="BQ496" s="32"/>
      <c r="BR496" s="49"/>
      <c r="BS496" s="68"/>
      <c r="BT496" s="32"/>
    </row>
    <row r="497" spans="1:72" x14ac:dyDescent="0.25">
      <c r="A497" s="30"/>
      <c r="B497" s="32"/>
      <c r="C497" s="49"/>
      <c r="D497" s="49"/>
      <c r="E497" s="32"/>
      <c r="F497" s="6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6"/>
      <c r="AM497" s="2"/>
      <c r="AN497" s="2"/>
      <c r="AO497" s="174"/>
      <c r="AP497" s="187"/>
      <c r="AQ497" s="2"/>
      <c r="AR497" s="2"/>
      <c r="AS497" s="174"/>
      <c r="AT497" s="187"/>
      <c r="AU497" s="174"/>
      <c r="AV497" s="187"/>
      <c r="AW497" s="2"/>
      <c r="AX497" s="2"/>
      <c r="AY497" s="174"/>
      <c r="AZ497" s="187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8"/>
      <c r="BP497" s="36"/>
      <c r="BQ497" s="32"/>
      <c r="BR497" s="49"/>
      <c r="BS497" s="68"/>
      <c r="BT497" s="32"/>
    </row>
    <row r="498" spans="1:72" x14ac:dyDescent="0.25">
      <c r="A498" s="30"/>
      <c r="B498" s="32"/>
      <c r="C498" s="49"/>
      <c r="D498" s="49"/>
      <c r="E498" s="32"/>
      <c r="F498" s="6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6"/>
      <c r="AM498" s="2"/>
      <c r="AN498" s="2"/>
      <c r="AO498" s="174"/>
      <c r="AP498" s="187"/>
      <c r="AQ498" s="2"/>
      <c r="AR498" s="2"/>
      <c r="AS498" s="174"/>
      <c r="AT498" s="187"/>
      <c r="AU498" s="174"/>
      <c r="AV498" s="187"/>
      <c r="AW498" s="2"/>
      <c r="AX498" s="2"/>
      <c r="AY498" s="174"/>
      <c r="AZ498" s="187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8"/>
      <c r="BP498" s="36"/>
      <c r="BQ498" s="32"/>
      <c r="BR498" s="49"/>
      <c r="BS498" s="68"/>
      <c r="BT498" s="32"/>
    </row>
    <row r="499" spans="1:72" x14ac:dyDescent="0.25">
      <c r="A499" s="30"/>
      <c r="B499" s="32"/>
      <c r="C499" s="49"/>
      <c r="D499" s="49"/>
      <c r="E499" s="32"/>
      <c r="F499" s="6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6"/>
      <c r="AM499" s="2"/>
      <c r="AN499" s="2"/>
      <c r="AO499" s="174"/>
      <c r="AP499" s="187"/>
      <c r="AQ499" s="2"/>
      <c r="AR499" s="2"/>
      <c r="AS499" s="174"/>
      <c r="AT499" s="187"/>
      <c r="AU499" s="174"/>
      <c r="AV499" s="187"/>
      <c r="AW499" s="2"/>
      <c r="AX499" s="2"/>
      <c r="AY499" s="174"/>
      <c r="AZ499" s="187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8"/>
      <c r="BP499" s="36"/>
      <c r="BQ499" s="32"/>
      <c r="BR499" s="49"/>
      <c r="BS499" s="68"/>
      <c r="BT499" s="32"/>
    </row>
    <row r="500" spans="1:72" x14ac:dyDescent="0.25">
      <c r="A500" s="30"/>
      <c r="B500" s="32"/>
      <c r="C500" s="49"/>
      <c r="D500" s="49"/>
      <c r="E500" s="32"/>
      <c r="F500" s="6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6"/>
      <c r="AM500" s="2"/>
      <c r="AN500" s="2"/>
      <c r="AO500" s="174"/>
      <c r="AP500" s="187"/>
      <c r="AQ500" s="2"/>
      <c r="AR500" s="2"/>
      <c r="AS500" s="174"/>
      <c r="AT500" s="187"/>
      <c r="AU500" s="174"/>
      <c r="AV500" s="187"/>
      <c r="AW500" s="2"/>
      <c r="AX500" s="2"/>
      <c r="AY500" s="174"/>
      <c r="AZ500" s="187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8"/>
      <c r="BP500" s="36"/>
      <c r="BQ500" s="32"/>
      <c r="BR500" s="49"/>
      <c r="BS500" s="68"/>
      <c r="BT500" s="32"/>
    </row>
    <row r="501" spans="1:72" x14ac:dyDescent="0.25">
      <c r="A501" s="30"/>
      <c r="B501" s="32"/>
      <c r="C501" s="49"/>
      <c r="D501" s="49"/>
      <c r="E501" s="32"/>
      <c r="F501" s="6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6"/>
      <c r="AM501" s="2"/>
      <c r="AN501" s="2"/>
      <c r="AO501" s="174"/>
      <c r="AP501" s="187"/>
      <c r="AQ501" s="2"/>
      <c r="AR501" s="2"/>
      <c r="AS501" s="174"/>
      <c r="AT501" s="187"/>
      <c r="AU501" s="174"/>
      <c r="AV501" s="187"/>
      <c r="AW501" s="2"/>
      <c r="AX501" s="2"/>
      <c r="AY501" s="174"/>
      <c r="AZ501" s="187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8"/>
      <c r="BP501" s="36"/>
      <c r="BQ501" s="32"/>
      <c r="BR501" s="49"/>
      <c r="BS501" s="68"/>
      <c r="BT501" s="32"/>
    </row>
    <row r="502" spans="1:72" x14ac:dyDescent="0.25">
      <c r="A502" s="30"/>
      <c r="B502" s="32"/>
      <c r="C502" s="49"/>
      <c r="D502" s="49"/>
      <c r="E502" s="32"/>
      <c r="F502" s="6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6"/>
      <c r="AM502" s="2"/>
      <c r="AN502" s="2"/>
      <c r="AO502" s="174"/>
      <c r="AP502" s="187"/>
      <c r="AQ502" s="2"/>
      <c r="AR502" s="2"/>
      <c r="AS502" s="174"/>
      <c r="AT502" s="187"/>
      <c r="AU502" s="174"/>
      <c r="AV502" s="187"/>
      <c r="AW502" s="2"/>
      <c r="AX502" s="2"/>
      <c r="AY502" s="174"/>
      <c r="AZ502" s="187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8"/>
      <c r="BP502" s="36"/>
      <c r="BQ502" s="32"/>
      <c r="BR502" s="49"/>
      <c r="BS502" s="68"/>
      <c r="BT502" s="32"/>
    </row>
    <row r="503" spans="1:72" x14ac:dyDescent="0.25">
      <c r="A503" s="30"/>
      <c r="B503" s="32"/>
      <c r="C503" s="49"/>
      <c r="D503" s="49"/>
      <c r="E503" s="32"/>
      <c r="F503" s="6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6"/>
      <c r="AM503" s="2"/>
      <c r="AN503" s="2"/>
      <c r="AO503" s="174"/>
      <c r="AP503" s="187"/>
      <c r="AQ503" s="2"/>
      <c r="AR503" s="2"/>
      <c r="AS503" s="174"/>
      <c r="AT503" s="187"/>
      <c r="AU503" s="174"/>
      <c r="AV503" s="187"/>
      <c r="AW503" s="2"/>
      <c r="AX503" s="2"/>
      <c r="AY503" s="174"/>
      <c r="AZ503" s="187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8"/>
      <c r="BP503" s="36"/>
      <c r="BQ503" s="32"/>
      <c r="BR503" s="49"/>
      <c r="BS503" s="68"/>
      <c r="BT503" s="32"/>
    </row>
    <row r="504" spans="1:72" x14ac:dyDescent="0.25">
      <c r="A504" s="30"/>
      <c r="B504" s="32"/>
      <c r="C504" s="49"/>
      <c r="D504" s="49"/>
      <c r="E504" s="32"/>
      <c r="F504" s="6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6"/>
      <c r="AM504" s="2"/>
      <c r="AN504" s="2"/>
      <c r="AO504" s="174"/>
      <c r="AP504" s="187"/>
      <c r="AQ504" s="2"/>
      <c r="AR504" s="2"/>
      <c r="AS504" s="174"/>
      <c r="AT504" s="187"/>
      <c r="AU504" s="174"/>
      <c r="AV504" s="187"/>
      <c r="AW504" s="2"/>
      <c r="AX504" s="2"/>
      <c r="AY504" s="174"/>
      <c r="AZ504" s="187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8"/>
      <c r="BP504" s="36"/>
      <c r="BQ504" s="32"/>
      <c r="BR504" s="49"/>
      <c r="BS504" s="68"/>
      <c r="BT504" s="32"/>
    </row>
    <row r="505" spans="1:72" x14ac:dyDescent="0.25">
      <c r="A505" s="30"/>
      <c r="B505" s="32"/>
      <c r="C505" s="49"/>
      <c r="D505" s="49"/>
      <c r="E505" s="32"/>
      <c r="F505" s="6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6"/>
      <c r="AM505" s="2"/>
      <c r="AN505" s="2"/>
      <c r="AO505" s="174"/>
      <c r="AP505" s="187"/>
      <c r="AQ505" s="2"/>
      <c r="AR505" s="2"/>
      <c r="AS505" s="174"/>
      <c r="AT505" s="187"/>
      <c r="AU505" s="174"/>
      <c r="AV505" s="187"/>
      <c r="AW505" s="2"/>
      <c r="AX505" s="2"/>
      <c r="AY505" s="174"/>
      <c r="AZ505" s="187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8"/>
      <c r="BP505" s="36"/>
      <c r="BQ505" s="32"/>
      <c r="BR505" s="49"/>
      <c r="BS505" s="68"/>
      <c r="BT505" s="32"/>
    </row>
    <row r="506" spans="1:72" x14ac:dyDescent="0.25">
      <c r="A506" s="30"/>
      <c r="B506" s="32"/>
      <c r="C506" s="49"/>
      <c r="D506" s="49"/>
      <c r="E506" s="32"/>
      <c r="F506" s="6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6"/>
      <c r="AM506" s="2"/>
      <c r="AN506" s="2"/>
      <c r="AO506" s="174"/>
      <c r="AP506" s="187"/>
      <c r="AQ506" s="2"/>
      <c r="AR506" s="2"/>
      <c r="AS506" s="174"/>
      <c r="AT506" s="187"/>
      <c r="AU506" s="174"/>
      <c r="AV506" s="187"/>
      <c r="AW506" s="2"/>
      <c r="AX506" s="2"/>
      <c r="AY506" s="174"/>
      <c r="AZ506" s="187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8"/>
      <c r="BP506" s="36"/>
      <c r="BQ506" s="32"/>
      <c r="BR506" s="49"/>
      <c r="BS506" s="68"/>
      <c r="BT506" s="32"/>
    </row>
    <row r="507" spans="1:72" x14ac:dyDescent="0.25">
      <c r="A507" s="30"/>
      <c r="B507" s="32"/>
      <c r="C507" s="49"/>
      <c r="D507" s="49"/>
      <c r="E507" s="32"/>
      <c r="F507" s="6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6"/>
      <c r="AM507" s="2"/>
      <c r="AN507" s="2"/>
      <c r="AO507" s="174"/>
      <c r="AP507" s="187"/>
      <c r="AQ507" s="2"/>
      <c r="AR507" s="2"/>
      <c r="AS507" s="174"/>
      <c r="AT507" s="187"/>
      <c r="AU507" s="174"/>
      <c r="AV507" s="187"/>
      <c r="AW507" s="2"/>
      <c r="AX507" s="2"/>
      <c r="AY507" s="174"/>
      <c r="AZ507" s="187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8"/>
      <c r="BP507" s="36"/>
      <c r="BQ507" s="32"/>
      <c r="BR507" s="49"/>
      <c r="BS507" s="68"/>
      <c r="BT507" s="32"/>
    </row>
    <row r="508" spans="1:72" x14ac:dyDescent="0.25">
      <c r="A508" s="30"/>
      <c r="B508" s="32"/>
      <c r="C508" s="49"/>
      <c r="D508" s="49"/>
      <c r="E508" s="32"/>
      <c r="F508" s="6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6"/>
      <c r="AM508" s="2"/>
      <c r="AN508" s="2"/>
      <c r="AO508" s="174"/>
      <c r="AP508" s="187"/>
      <c r="AQ508" s="2"/>
      <c r="AR508" s="2"/>
      <c r="AS508" s="174"/>
      <c r="AT508" s="187"/>
      <c r="AU508" s="174"/>
      <c r="AV508" s="187"/>
      <c r="AW508" s="2"/>
      <c r="AX508" s="2"/>
      <c r="AY508" s="174"/>
      <c r="AZ508" s="187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8"/>
      <c r="BP508" s="36"/>
      <c r="BQ508" s="32"/>
      <c r="BR508" s="49"/>
      <c r="BS508" s="68"/>
      <c r="BT508" s="32"/>
    </row>
    <row r="509" spans="1:72" x14ac:dyDescent="0.25">
      <c r="A509" s="30"/>
      <c r="B509" s="32"/>
      <c r="C509" s="49"/>
      <c r="D509" s="49"/>
      <c r="E509" s="32"/>
      <c r="F509" s="6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6"/>
      <c r="AM509" s="2"/>
      <c r="AN509" s="2"/>
      <c r="AO509" s="174"/>
      <c r="AP509" s="187"/>
      <c r="AQ509" s="2"/>
      <c r="AR509" s="2"/>
      <c r="AS509" s="174"/>
      <c r="AT509" s="187"/>
      <c r="AU509" s="174"/>
      <c r="AV509" s="187"/>
      <c r="AW509" s="2"/>
      <c r="AX509" s="2"/>
      <c r="AY509" s="174"/>
      <c r="AZ509" s="187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8"/>
      <c r="BP509" s="36"/>
      <c r="BQ509" s="32"/>
      <c r="BR509" s="49"/>
      <c r="BS509" s="68"/>
      <c r="BT509" s="32"/>
    </row>
    <row r="510" spans="1:72" x14ac:dyDescent="0.25">
      <c r="A510" s="30"/>
      <c r="B510" s="32"/>
      <c r="C510" s="49"/>
      <c r="D510" s="49"/>
      <c r="E510" s="32"/>
      <c r="F510" s="6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6"/>
      <c r="AM510" s="2"/>
      <c r="AN510" s="2"/>
      <c r="AO510" s="174"/>
      <c r="AP510" s="187"/>
      <c r="AQ510" s="2"/>
      <c r="AR510" s="2"/>
      <c r="AS510" s="174"/>
      <c r="AT510" s="187"/>
      <c r="AU510" s="174"/>
      <c r="AV510" s="187"/>
      <c r="AW510" s="2"/>
      <c r="AX510" s="2"/>
      <c r="AY510" s="174"/>
      <c r="AZ510" s="187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8"/>
      <c r="BP510" s="36"/>
      <c r="BQ510" s="32"/>
      <c r="BR510" s="49"/>
      <c r="BS510" s="68"/>
      <c r="BT510" s="32"/>
    </row>
    <row r="511" spans="1:72" x14ac:dyDescent="0.25">
      <c r="A511" s="30"/>
      <c r="B511" s="32"/>
      <c r="C511" s="49"/>
      <c r="D511" s="49"/>
      <c r="E511" s="32"/>
      <c r="F511" s="6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6"/>
      <c r="AM511" s="2"/>
      <c r="AN511" s="2"/>
      <c r="AO511" s="174"/>
      <c r="AP511" s="187"/>
      <c r="AQ511" s="2"/>
      <c r="AR511" s="2"/>
      <c r="AS511" s="174"/>
      <c r="AT511" s="187"/>
      <c r="AU511" s="174"/>
      <c r="AV511" s="187"/>
      <c r="AW511" s="2"/>
      <c r="AX511" s="2"/>
      <c r="AY511" s="174"/>
      <c r="AZ511" s="187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8"/>
      <c r="BP511" s="36"/>
      <c r="BQ511" s="32"/>
      <c r="BR511" s="49"/>
      <c r="BS511" s="68"/>
      <c r="BT511" s="32"/>
    </row>
    <row r="512" spans="1:72" x14ac:dyDescent="0.25">
      <c r="A512" s="30"/>
      <c r="B512" s="32"/>
      <c r="C512" s="49"/>
      <c r="D512" s="49"/>
      <c r="E512" s="32"/>
      <c r="F512" s="6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6"/>
      <c r="AM512" s="2"/>
      <c r="AN512" s="2"/>
      <c r="AO512" s="174"/>
      <c r="AP512" s="187"/>
      <c r="AQ512" s="2"/>
      <c r="AR512" s="2"/>
      <c r="AS512" s="174"/>
      <c r="AT512" s="187"/>
      <c r="AU512" s="174"/>
      <c r="AV512" s="187"/>
      <c r="AW512" s="2"/>
      <c r="AX512" s="2"/>
      <c r="AY512" s="174"/>
      <c r="AZ512" s="187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8"/>
      <c r="BP512" s="36"/>
      <c r="BQ512" s="32"/>
      <c r="BR512" s="49"/>
      <c r="BS512" s="68"/>
      <c r="BT512" s="32"/>
    </row>
    <row r="513" spans="1:72" x14ac:dyDescent="0.25">
      <c r="A513" s="30"/>
      <c r="B513" s="32"/>
      <c r="C513" s="49"/>
      <c r="D513" s="49"/>
      <c r="E513" s="32"/>
      <c r="F513" s="6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6"/>
      <c r="AM513" s="2"/>
      <c r="AN513" s="2"/>
      <c r="AO513" s="174"/>
      <c r="AP513" s="187"/>
      <c r="AQ513" s="2"/>
      <c r="AR513" s="2"/>
      <c r="AS513" s="174"/>
      <c r="AT513" s="187"/>
      <c r="AU513" s="174"/>
      <c r="AV513" s="187"/>
      <c r="AW513" s="2"/>
      <c r="AX513" s="2"/>
      <c r="AY513" s="174"/>
      <c r="AZ513" s="187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8"/>
      <c r="BP513" s="36"/>
      <c r="BQ513" s="32"/>
      <c r="BR513" s="49"/>
      <c r="BS513" s="68"/>
      <c r="BT513" s="32"/>
    </row>
    <row r="514" spans="1:72" x14ac:dyDescent="0.25">
      <c r="A514" s="30"/>
      <c r="B514" s="32"/>
      <c r="C514" s="49"/>
      <c r="D514" s="49"/>
      <c r="E514" s="32"/>
      <c r="F514" s="6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6"/>
      <c r="AM514" s="2"/>
      <c r="AN514" s="2"/>
      <c r="AO514" s="174"/>
      <c r="AP514" s="187"/>
      <c r="AQ514" s="2"/>
      <c r="AR514" s="2"/>
      <c r="AS514" s="174"/>
      <c r="AT514" s="187"/>
      <c r="AU514" s="174"/>
      <c r="AV514" s="187"/>
      <c r="AW514" s="2"/>
      <c r="AX514" s="2"/>
      <c r="AY514" s="174"/>
      <c r="AZ514" s="187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8"/>
      <c r="BP514" s="36"/>
      <c r="BQ514" s="32"/>
      <c r="BR514" s="49"/>
      <c r="BS514" s="68"/>
      <c r="BT514" s="32"/>
    </row>
    <row r="515" spans="1:72" x14ac:dyDescent="0.25">
      <c r="A515" s="30"/>
      <c r="B515" s="32"/>
      <c r="C515" s="49"/>
      <c r="D515" s="49"/>
      <c r="E515" s="32"/>
      <c r="F515" s="6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6"/>
      <c r="AM515" s="2"/>
      <c r="AN515" s="2"/>
      <c r="AO515" s="174"/>
      <c r="AP515" s="187"/>
      <c r="AQ515" s="2"/>
      <c r="AR515" s="2"/>
      <c r="AS515" s="174"/>
      <c r="AT515" s="187"/>
      <c r="AU515" s="174"/>
      <c r="AV515" s="187"/>
      <c r="AW515" s="2"/>
      <c r="AX515" s="2"/>
      <c r="AY515" s="174"/>
      <c r="AZ515" s="187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8"/>
      <c r="BP515" s="36"/>
      <c r="BQ515" s="32"/>
      <c r="BR515" s="49"/>
      <c r="BS515" s="68"/>
      <c r="BT515" s="32"/>
    </row>
    <row r="516" spans="1:72" x14ac:dyDescent="0.25">
      <c r="A516" s="30"/>
      <c r="B516" s="32"/>
      <c r="C516" s="49"/>
      <c r="D516" s="49"/>
      <c r="E516" s="32"/>
      <c r="F516" s="6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6"/>
      <c r="AM516" s="2"/>
      <c r="AN516" s="2"/>
      <c r="AO516" s="174"/>
      <c r="AP516" s="187"/>
      <c r="AQ516" s="2"/>
      <c r="AR516" s="2"/>
      <c r="AS516" s="174"/>
      <c r="AT516" s="187"/>
      <c r="AU516" s="174"/>
      <c r="AV516" s="187"/>
      <c r="AW516" s="2"/>
      <c r="AX516" s="2"/>
      <c r="AY516" s="174"/>
      <c r="AZ516" s="187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8"/>
      <c r="BP516" s="36"/>
      <c r="BQ516" s="32"/>
      <c r="BR516" s="49"/>
      <c r="BS516" s="68"/>
      <c r="BT516" s="32"/>
    </row>
    <row r="517" spans="1:72" x14ac:dyDescent="0.25">
      <c r="A517" s="30"/>
      <c r="B517" s="32"/>
      <c r="C517" s="49"/>
      <c r="D517" s="49"/>
      <c r="E517" s="32"/>
      <c r="F517" s="6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6"/>
      <c r="AM517" s="2"/>
      <c r="AN517" s="2"/>
      <c r="AO517" s="174"/>
      <c r="AP517" s="187"/>
      <c r="AQ517" s="2"/>
      <c r="AR517" s="2"/>
      <c r="AS517" s="174"/>
      <c r="AT517" s="187"/>
      <c r="AU517" s="174"/>
      <c r="AV517" s="187"/>
      <c r="AW517" s="2"/>
      <c r="AX517" s="2"/>
      <c r="AY517" s="174"/>
      <c r="AZ517" s="187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8"/>
      <c r="BP517" s="36"/>
      <c r="BQ517" s="32"/>
      <c r="BR517" s="49"/>
      <c r="BS517" s="68"/>
      <c r="BT517" s="32"/>
    </row>
    <row r="518" spans="1:72" x14ac:dyDescent="0.25">
      <c r="A518" s="30"/>
      <c r="B518" s="32"/>
      <c r="C518" s="49"/>
      <c r="D518" s="49"/>
      <c r="E518" s="32"/>
      <c r="F518" s="6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6"/>
      <c r="AM518" s="2"/>
      <c r="AN518" s="2"/>
      <c r="AO518" s="174"/>
      <c r="AP518" s="187"/>
      <c r="AQ518" s="2"/>
      <c r="AR518" s="2"/>
      <c r="AS518" s="174"/>
      <c r="AT518" s="187"/>
      <c r="AU518" s="174"/>
      <c r="AV518" s="187"/>
      <c r="AW518" s="2"/>
      <c r="AX518" s="2"/>
      <c r="AY518" s="174"/>
      <c r="AZ518" s="187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8"/>
      <c r="BP518" s="36"/>
      <c r="BQ518" s="32"/>
      <c r="BR518" s="49"/>
      <c r="BS518" s="68"/>
      <c r="BT518" s="32"/>
    </row>
    <row r="519" spans="1:72" x14ac:dyDescent="0.25">
      <c r="A519" s="30"/>
      <c r="B519" s="32"/>
      <c r="C519" s="49"/>
      <c r="D519" s="49"/>
      <c r="E519" s="32"/>
      <c r="F519" s="6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6"/>
      <c r="AM519" s="2"/>
      <c r="AN519" s="2"/>
      <c r="AO519" s="174"/>
      <c r="AP519" s="187"/>
      <c r="AQ519" s="2"/>
      <c r="AR519" s="2"/>
      <c r="AS519" s="174"/>
      <c r="AT519" s="187"/>
      <c r="AU519" s="174"/>
      <c r="AV519" s="187"/>
      <c r="AW519" s="2"/>
      <c r="AX519" s="2"/>
      <c r="AY519" s="174"/>
      <c r="AZ519" s="187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8"/>
      <c r="BP519" s="36"/>
      <c r="BQ519" s="32"/>
      <c r="BR519" s="49"/>
      <c r="BS519" s="68"/>
      <c r="BT519" s="32"/>
    </row>
    <row r="520" spans="1:72" x14ac:dyDescent="0.25">
      <c r="A520" s="30"/>
      <c r="B520" s="32"/>
      <c r="C520" s="49"/>
      <c r="D520" s="49"/>
      <c r="E520" s="32"/>
      <c r="F520" s="6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6"/>
      <c r="AM520" s="2"/>
      <c r="AN520" s="2"/>
      <c r="AO520" s="174"/>
      <c r="AP520" s="187"/>
      <c r="AQ520" s="2"/>
      <c r="AR520" s="2"/>
      <c r="AS520" s="174"/>
      <c r="AT520" s="187"/>
      <c r="AU520" s="174"/>
      <c r="AV520" s="187"/>
      <c r="AW520" s="2"/>
      <c r="AX520" s="2"/>
      <c r="AY520" s="174"/>
      <c r="AZ520" s="187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8"/>
      <c r="BP520" s="36"/>
      <c r="BQ520" s="32"/>
      <c r="BR520" s="49"/>
      <c r="BS520" s="68"/>
      <c r="BT520" s="32"/>
    </row>
    <row r="521" spans="1:72" x14ac:dyDescent="0.25">
      <c r="A521" s="30"/>
      <c r="B521" s="32"/>
      <c r="C521" s="49"/>
      <c r="D521" s="49"/>
      <c r="E521" s="32"/>
      <c r="F521" s="6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6"/>
      <c r="AM521" s="2"/>
      <c r="AN521" s="2"/>
      <c r="AO521" s="174"/>
      <c r="AP521" s="187"/>
      <c r="AQ521" s="2"/>
      <c r="AR521" s="2"/>
      <c r="AS521" s="174"/>
      <c r="AT521" s="187"/>
      <c r="AU521" s="174"/>
      <c r="AV521" s="187"/>
      <c r="AW521" s="2"/>
      <c r="AX521" s="2"/>
      <c r="AY521" s="174"/>
      <c r="AZ521" s="187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8"/>
      <c r="BP521" s="36"/>
      <c r="BQ521" s="32"/>
      <c r="BR521" s="49"/>
      <c r="BS521" s="68"/>
      <c r="BT521" s="32"/>
    </row>
    <row r="522" spans="1:72" x14ac:dyDescent="0.25">
      <c r="A522" s="30"/>
      <c r="B522" s="32"/>
      <c r="C522" s="49"/>
      <c r="D522" s="49"/>
      <c r="E522" s="32"/>
      <c r="F522" s="6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6"/>
      <c r="AM522" s="2"/>
      <c r="AN522" s="2"/>
      <c r="AO522" s="174"/>
      <c r="AP522" s="187"/>
      <c r="AQ522" s="2"/>
      <c r="AR522" s="2"/>
      <c r="AS522" s="174"/>
      <c r="AT522" s="187"/>
      <c r="AU522" s="174"/>
      <c r="AV522" s="187"/>
      <c r="AW522" s="2"/>
      <c r="AX522" s="2"/>
      <c r="AY522" s="174"/>
      <c r="AZ522" s="187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8"/>
      <c r="BP522" s="36"/>
      <c r="BQ522" s="32"/>
      <c r="BR522" s="49"/>
      <c r="BS522" s="68"/>
      <c r="BT522" s="32"/>
    </row>
    <row r="523" spans="1:72" x14ac:dyDescent="0.25">
      <c r="A523" s="30"/>
      <c r="B523" s="32"/>
      <c r="C523" s="49"/>
      <c r="D523" s="49"/>
      <c r="E523" s="32"/>
      <c r="F523" s="6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6"/>
      <c r="AM523" s="2"/>
      <c r="AN523" s="2"/>
      <c r="AO523" s="174"/>
      <c r="AP523" s="187"/>
      <c r="AQ523" s="2"/>
      <c r="AR523" s="2"/>
      <c r="AS523" s="174"/>
      <c r="AT523" s="187"/>
      <c r="AU523" s="174"/>
      <c r="AV523" s="187"/>
      <c r="AW523" s="2"/>
      <c r="AX523" s="2"/>
      <c r="AY523" s="174"/>
      <c r="AZ523" s="187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8"/>
      <c r="BP523" s="36"/>
      <c r="BQ523" s="32"/>
      <c r="BR523" s="49"/>
      <c r="BS523" s="68"/>
      <c r="BT523" s="32"/>
    </row>
    <row r="524" spans="1:72" x14ac:dyDescent="0.25">
      <c r="A524" s="30"/>
      <c r="B524" s="32"/>
      <c r="C524" s="49"/>
      <c r="D524" s="49"/>
      <c r="E524" s="32"/>
      <c r="F524" s="6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6"/>
      <c r="AM524" s="2"/>
      <c r="AN524" s="2"/>
      <c r="AO524" s="174"/>
      <c r="AP524" s="187"/>
      <c r="AQ524" s="2"/>
      <c r="AR524" s="2"/>
      <c r="AS524" s="174"/>
      <c r="AT524" s="187"/>
      <c r="AU524" s="174"/>
      <c r="AV524" s="187"/>
      <c r="AW524" s="2"/>
      <c r="AX524" s="2"/>
      <c r="AY524" s="174"/>
      <c r="AZ524" s="187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8"/>
      <c r="BP524" s="36"/>
      <c r="BQ524" s="32"/>
      <c r="BR524" s="49"/>
      <c r="BS524" s="68"/>
      <c r="BT524" s="32"/>
    </row>
    <row r="525" spans="1:72" x14ac:dyDescent="0.25">
      <c r="A525" s="30"/>
      <c r="B525" s="32"/>
      <c r="C525" s="49"/>
      <c r="D525" s="49"/>
      <c r="E525" s="32"/>
      <c r="F525" s="6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6"/>
      <c r="AM525" s="2"/>
      <c r="AN525" s="2"/>
      <c r="AO525" s="174"/>
      <c r="AP525" s="187"/>
      <c r="AQ525" s="2"/>
      <c r="AR525" s="2"/>
      <c r="AS525" s="174"/>
      <c r="AT525" s="187"/>
      <c r="AU525" s="174"/>
      <c r="AV525" s="187"/>
      <c r="AW525" s="2"/>
      <c r="AX525" s="2"/>
      <c r="AY525" s="174"/>
      <c r="AZ525" s="187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8"/>
      <c r="BP525" s="36"/>
      <c r="BQ525" s="32"/>
      <c r="BR525" s="49"/>
      <c r="BS525" s="68"/>
      <c r="BT525" s="32"/>
    </row>
    <row r="526" spans="1:72" x14ac:dyDescent="0.25">
      <c r="A526" s="30"/>
      <c r="B526" s="32"/>
      <c r="C526" s="49"/>
      <c r="D526" s="49"/>
      <c r="E526" s="32"/>
      <c r="F526" s="6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6"/>
      <c r="AM526" s="2"/>
      <c r="AN526" s="2"/>
      <c r="AO526" s="174"/>
      <c r="AP526" s="187"/>
      <c r="AQ526" s="2"/>
      <c r="AR526" s="2"/>
      <c r="AS526" s="174"/>
      <c r="AT526" s="187"/>
      <c r="AU526" s="174"/>
      <c r="AV526" s="187"/>
      <c r="AW526" s="2"/>
      <c r="AX526" s="2"/>
      <c r="AY526" s="174"/>
      <c r="AZ526" s="187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8"/>
      <c r="BP526" s="36"/>
      <c r="BQ526" s="32"/>
      <c r="BR526" s="49"/>
      <c r="BS526" s="68"/>
      <c r="BT526" s="32"/>
    </row>
    <row r="527" spans="1:72" x14ac:dyDescent="0.25">
      <c r="A527" s="30"/>
      <c r="B527" s="32"/>
      <c r="C527" s="49"/>
      <c r="D527" s="49"/>
      <c r="E527" s="32"/>
      <c r="F527" s="6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6"/>
      <c r="AM527" s="2"/>
      <c r="AN527" s="2"/>
      <c r="AO527" s="174"/>
      <c r="AP527" s="187"/>
      <c r="AQ527" s="2"/>
      <c r="AR527" s="2"/>
      <c r="AS527" s="174"/>
      <c r="AT527" s="187"/>
      <c r="AU527" s="174"/>
      <c r="AV527" s="187"/>
      <c r="AW527" s="2"/>
      <c r="AX527" s="2"/>
      <c r="AY527" s="174"/>
      <c r="AZ527" s="187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8"/>
      <c r="BP527" s="36"/>
      <c r="BQ527" s="32"/>
      <c r="BR527" s="49"/>
      <c r="BS527" s="68"/>
      <c r="BT527" s="32"/>
    </row>
    <row r="528" spans="1:72" x14ac:dyDescent="0.25">
      <c r="A528" s="30"/>
      <c r="B528" s="32"/>
      <c r="C528" s="49"/>
      <c r="D528" s="49"/>
      <c r="E528" s="32"/>
      <c r="F528" s="6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6"/>
      <c r="AM528" s="2"/>
      <c r="AN528" s="2"/>
      <c r="AO528" s="174"/>
      <c r="AP528" s="187"/>
      <c r="AQ528" s="2"/>
      <c r="AR528" s="2"/>
      <c r="AS528" s="174"/>
      <c r="AT528" s="187"/>
      <c r="AU528" s="174"/>
      <c r="AV528" s="187"/>
      <c r="AW528" s="2"/>
      <c r="AX528" s="2"/>
      <c r="AY528" s="174"/>
      <c r="AZ528" s="187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8"/>
      <c r="BP528" s="36"/>
      <c r="BQ528" s="32"/>
      <c r="BR528" s="49"/>
      <c r="BS528" s="68"/>
      <c r="BT528" s="32"/>
    </row>
    <row r="529" spans="1:72" x14ac:dyDescent="0.25">
      <c r="A529" s="30"/>
      <c r="B529" s="32"/>
      <c r="C529" s="49"/>
      <c r="D529" s="49"/>
      <c r="E529" s="32"/>
      <c r="F529" s="6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6"/>
      <c r="AM529" s="2"/>
      <c r="AN529" s="2"/>
      <c r="AO529" s="174"/>
      <c r="AP529" s="187"/>
      <c r="AQ529" s="2"/>
      <c r="AR529" s="2"/>
      <c r="AS529" s="174"/>
      <c r="AT529" s="187"/>
      <c r="AU529" s="174"/>
      <c r="AV529" s="187"/>
      <c r="AW529" s="2"/>
      <c r="AX529" s="2"/>
      <c r="AY529" s="174"/>
      <c r="AZ529" s="187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8"/>
      <c r="BP529" s="36"/>
      <c r="BQ529" s="32"/>
      <c r="BR529" s="49"/>
      <c r="BS529" s="68"/>
      <c r="BT529" s="32"/>
    </row>
    <row r="530" spans="1:72" x14ac:dyDescent="0.25">
      <c r="A530" s="30"/>
      <c r="B530" s="32"/>
      <c r="C530" s="49"/>
      <c r="D530" s="49"/>
      <c r="E530" s="32"/>
      <c r="F530" s="6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6"/>
      <c r="AM530" s="2"/>
      <c r="AN530" s="2"/>
      <c r="AO530" s="174"/>
      <c r="AP530" s="187"/>
      <c r="AQ530" s="2"/>
      <c r="AR530" s="2"/>
      <c r="AS530" s="174"/>
      <c r="AT530" s="187"/>
      <c r="AU530" s="174"/>
      <c r="AV530" s="187"/>
      <c r="AW530" s="2"/>
      <c r="AX530" s="2"/>
      <c r="AY530" s="174"/>
      <c r="AZ530" s="187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8"/>
      <c r="BP530" s="36"/>
      <c r="BQ530" s="32"/>
      <c r="BR530" s="49"/>
      <c r="BS530" s="68"/>
      <c r="BT530" s="32"/>
    </row>
    <row r="531" spans="1:72" x14ac:dyDescent="0.25">
      <c r="A531" s="30"/>
      <c r="B531" s="32"/>
      <c r="C531" s="49"/>
      <c r="D531" s="49"/>
      <c r="E531" s="32"/>
      <c r="F531" s="6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6"/>
      <c r="AM531" s="2"/>
      <c r="AN531" s="2"/>
      <c r="AO531" s="174"/>
      <c r="AP531" s="187"/>
      <c r="AQ531" s="2"/>
      <c r="AR531" s="2"/>
      <c r="AS531" s="174"/>
      <c r="AT531" s="187"/>
      <c r="AU531" s="174"/>
      <c r="AV531" s="187"/>
      <c r="AW531" s="2"/>
      <c r="AX531" s="2"/>
      <c r="AY531" s="174"/>
      <c r="AZ531" s="187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8"/>
      <c r="BP531" s="36"/>
      <c r="BQ531" s="32"/>
      <c r="BR531" s="49"/>
      <c r="BS531" s="68"/>
      <c r="BT531" s="32"/>
    </row>
    <row r="532" spans="1:72" x14ac:dyDescent="0.25">
      <c r="A532" s="30"/>
      <c r="B532" s="32"/>
      <c r="C532" s="49"/>
      <c r="D532" s="49"/>
      <c r="E532" s="32"/>
      <c r="F532" s="6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6"/>
      <c r="AM532" s="2"/>
      <c r="AN532" s="2"/>
      <c r="AO532" s="174"/>
      <c r="AP532" s="187"/>
      <c r="AQ532" s="2"/>
      <c r="AR532" s="2"/>
      <c r="AS532" s="174"/>
      <c r="AT532" s="187"/>
      <c r="AU532" s="174"/>
      <c r="AV532" s="187"/>
      <c r="AW532" s="2"/>
      <c r="AX532" s="2"/>
      <c r="AY532" s="174"/>
      <c r="AZ532" s="187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8"/>
      <c r="BP532" s="36"/>
      <c r="BQ532" s="32"/>
      <c r="BR532" s="49"/>
      <c r="BS532" s="68"/>
      <c r="BT532" s="32"/>
    </row>
    <row r="533" spans="1:72" x14ac:dyDescent="0.25">
      <c r="A533" s="30"/>
      <c r="B533" s="32"/>
      <c r="C533" s="49"/>
      <c r="D533" s="49"/>
      <c r="E533" s="32"/>
      <c r="F533" s="6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6"/>
      <c r="AM533" s="2"/>
      <c r="AN533" s="2"/>
      <c r="AO533" s="174"/>
      <c r="AP533" s="187"/>
      <c r="AQ533" s="2"/>
      <c r="AR533" s="2"/>
      <c r="AS533" s="174"/>
      <c r="AT533" s="187"/>
      <c r="AU533" s="174"/>
      <c r="AV533" s="187"/>
      <c r="AW533" s="2"/>
      <c r="AX533" s="2"/>
      <c r="AY533" s="174"/>
      <c r="AZ533" s="187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8"/>
      <c r="BP533" s="36"/>
      <c r="BQ533" s="32"/>
      <c r="BR533" s="49"/>
      <c r="BS533" s="68"/>
      <c r="BT533" s="32"/>
    </row>
    <row r="534" spans="1:72" x14ac:dyDescent="0.25">
      <c r="A534" s="30"/>
      <c r="B534" s="32"/>
      <c r="C534" s="49"/>
      <c r="D534" s="49"/>
      <c r="E534" s="32"/>
      <c r="F534" s="6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6"/>
      <c r="AM534" s="2"/>
      <c r="AN534" s="2"/>
      <c r="AO534" s="174"/>
      <c r="AP534" s="187"/>
      <c r="AQ534" s="2"/>
      <c r="AR534" s="2"/>
      <c r="AS534" s="174"/>
      <c r="AT534" s="187"/>
      <c r="AU534" s="174"/>
      <c r="AV534" s="187"/>
      <c r="AW534" s="2"/>
      <c r="AX534" s="2"/>
      <c r="AY534" s="174"/>
      <c r="AZ534" s="187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8"/>
      <c r="BP534" s="36"/>
      <c r="BQ534" s="32"/>
      <c r="BR534" s="49"/>
      <c r="BS534" s="68"/>
      <c r="BT534" s="32"/>
    </row>
    <row r="535" spans="1:72" x14ac:dyDescent="0.25">
      <c r="A535" s="30"/>
      <c r="B535" s="32"/>
      <c r="C535" s="49"/>
      <c r="D535" s="49"/>
      <c r="E535" s="32"/>
      <c r="F535" s="6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6"/>
      <c r="AM535" s="2"/>
      <c r="AN535" s="2"/>
      <c r="AO535" s="174"/>
      <c r="AP535" s="187"/>
      <c r="AQ535" s="2"/>
      <c r="AR535" s="2"/>
      <c r="AS535" s="174"/>
      <c r="AT535" s="187"/>
      <c r="AU535" s="174"/>
      <c r="AV535" s="187"/>
      <c r="AW535" s="2"/>
      <c r="AX535" s="2"/>
      <c r="AY535" s="174"/>
      <c r="AZ535" s="187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8"/>
      <c r="BP535" s="36"/>
      <c r="BQ535" s="32"/>
      <c r="BR535" s="49"/>
      <c r="BS535" s="68"/>
      <c r="BT535" s="32"/>
    </row>
    <row r="536" spans="1:72" x14ac:dyDescent="0.25">
      <c r="A536" s="30"/>
      <c r="B536" s="32"/>
      <c r="C536" s="49"/>
      <c r="D536" s="49"/>
      <c r="E536" s="32"/>
      <c r="F536" s="6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6"/>
      <c r="AM536" s="2"/>
      <c r="AN536" s="2"/>
      <c r="AO536" s="174"/>
      <c r="AP536" s="187"/>
      <c r="AQ536" s="2"/>
      <c r="AR536" s="2"/>
      <c r="AS536" s="174"/>
      <c r="AT536" s="187"/>
      <c r="AU536" s="174"/>
      <c r="AV536" s="187"/>
      <c r="AW536" s="2"/>
      <c r="AX536" s="2"/>
      <c r="AY536" s="174"/>
      <c r="AZ536" s="187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8"/>
      <c r="BP536" s="36"/>
      <c r="BQ536" s="32"/>
      <c r="BR536" s="49"/>
      <c r="BS536" s="68"/>
      <c r="BT536" s="32"/>
    </row>
    <row r="537" spans="1:72" x14ac:dyDescent="0.25">
      <c r="A537" s="30"/>
      <c r="B537" s="32"/>
      <c r="C537" s="49"/>
      <c r="D537" s="49"/>
      <c r="E537" s="32"/>
      <c r="F537" s="6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6"/>
      <c r="AM537" s="2"/>
      <c r="AN537" s="2"/>
      <c r="AO537" s="174"/>
      <c r="AP537" s="187"/>
      <c r="AQ537" s="2"/>
      <c r="AR537" s="2"/>
      <c r="AS537" s="174"/>
      <c r="AT537" s="187"/>
      <c r="AU537" s="174"/>
      <c r="AV537" s="187"/>
      <c r="AW537" s="2"/>
      <c r="AX537" s="2"/>
      <c r="AY537" s="174"/>
      <c r="AZ537" s="187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8"/>
      <c r="BP537" s="36"/>
      <c r="BQ537" s="32"/>
      <c r="BR537" s="49"/>
      <c r="BS537" s="68"/>
      <c r="BT537" s="32"/>
    </row>
    <row r="538" spans="1:72" x14ac:dyDescent="0.25">
      <c r="A538" s="30"/>
      <c r="B538" s="32"/>
      <c r="C538" s="49"/>
      <c r="D538" s="49"/>
      <c r="E538" s="32"/>
      <c r="F538" s="6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6"/>
      <c r="AM538" s="2"/>
      <c r="AN538" s="2"/>
      <c r="AO538" s="174"/>
      <c r="AP538" s="187"/>
      <c r="AQ538" s="2"/>
      <c r="AR538" s="2"/>
      <c r="AS538" s="174"/>
      <c r="AT538" s="187"/>
      <c r="AU538" s="174"/>
      <c r="AV538" s="187"/>
      <c r="AW538" s="2"/>
      <c r="AX538" s="2"/>
      <c r="AY538" s="174"/>
      <c r="AZ538" s="187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8"/>
      <c r="BP538" s="36"/>
      <c r="BQ538" s="32"/>
      <c r="BR538" s="49"/>
      <c r="BS538" s="68"/>
      <c r="BT538" s="32"/>
    </row>
    <row r="539" spans="1:72" x14ac:dyDescent="0.25">
      <c r="A539" s="30"/>
      <c r="B539" s="32"/>
      <c r="C539" s="49"/>
      <c r="D539" s="49"/>
      <c r="E539" s="32"/>
      <c r="F539" s="6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6"/>
      <c r="AM539" s="2"/>
      <c r="AN539" s="2"/>
      <c r="AO539" s="174"/>
      <c r="AP539" s="187"/>
      <c r="AQ539" s="2"/>
      <c r="AR539" s="2"/>
      <c r="AS539" s="174"/>
      <c r="AT539" s="187"/>
      <c r="AU539" s="174"/>
      <c r="AV539" s="187"/>
      <c r="AW539" s="2"/>
      <c r="AX539" s="2"/>
      <c r="AY539" s="174"/>
      <c r="AZ539" s="187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8"/>
      <c r="BP539" s="36"/>
      <c r="BQ539" s="32"/>
      <c r="BR539" s="49"/>
      <c r="BS539" s="68"/>
      <c r="BT539" s="32"/>
    </row>
    <row r="540" spans="1:72" x14ac:dyDescent="0.25">
      <c r="A540" s="30"/>
      <c r="B540" s="32"/>
      <c r="C540" s="49"/>
      <c r="D540" s="49"/>
      <c r="E540" s="32"/>
      <c r="F540" s="6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6"/>
      <c r="AM540" s="2"/>
      <c r="AN540" s="2"/>
      <c r="AO540" s="174"/>
      <c r="AP540" s="187"/>
      <c r="AQ540" s="2"/>
      <c r="AR540" s="2"/>
      <c r="AS540" s="174"/>
      <c r="AT540" s="187"/>
      <c r="AU540" s="174"/>
      <c r="AV540" s="187"/>
      <c r="AW540" s="2"/>
      <c r="AX540" s="2"/>
      <c r="AY540" s="174"/>
      <c r="AZ540" s="187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8"/>
      <c r="BP540" s="36"/>
      <c r="BQ540" s="32"/>
      <c r="BR540" s="49"/>
      <c r="BS540" s="68"/>
      <c r="BT540" s="32"/>
    </row>
    <row r="541" spans="1:72" x14ac:dyDescent="0.25">
      <c r="A541" s="30"/>
      <c r="B541" s="32"/>
      <c r="C541" s="49"/>
      <c r="D541" s="49"/>
      <c r="E541" s="32"/>
      <c r="F541" s="6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6"/>
      <c r="AM541" s="2"/>
      <c r="AN541" s="2"/>
      <c r="AO541" s="174"/>
      <c r="AP541" s="187"/>
      <c r="AQ541" s="2"/>
      <c r="AR541" s="2"/>
      <c r="AS541" s="174"/>
      <c r="AT541" s="187"/>
      <c r="AU541" s="174"/>
      <c r="AV541" s="187"/>
      <c r="AW541" s="2"/>
      <c r="AX541" s="2"/>
      <c r="AY541" s="174"/>
      <c r="AZ541" s="187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8"/>
      <c r="BP541" s="36"/>
      <c r="BQ541" s="32"/>
      <c r="BR541" s="49"/>
      <c r="BS541" s="68"/>
      <c r="BT541" s="32"/>
    </row>
    <row r="542" spans="1:72" x14ac:dyDescent="0.25">
      <c r="A542" s="30"/>
      <c r="B542" s="32"/>
      <c r="C542" s="49"/>
      <c r="D542" s="49"/>
      <c r="E542" s="32"/>
      <c r="F542" s="6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6"/>
      <c r="AM542" s="2"/>
      <c r="AN542" s="2"/>
      <c r="AO542" s="174"/>
      <c r="AP542" s="187"/>
      <c r="AQ542" s="2"/>
      <c r="AR542" s="2"/>
      <c r="AS542" s="174"/>
      <c r="AT542" s="187"/>
      <c r="AU542" s="174"/>
      <c r="AV542" s="187"/>
      <c r="AW542" s="2"/>
      <c r="AX542" s="2"/>
      <c r="AY542" s="174"/>
      <c r="AZ542" s="187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8"/>
      <c r="BP542" s="36"/>
      <c r="BQ542" s="32"/>
      <c r="BR542" s="49"/>
      <c r="BS542" s="68"/>
      <c r="BT542" s="32"/>
    </row>
    <row r="543" spans="1:72" x14ac:dyDescent="0.25">
      <c r="A543" s="30"/>
      <c r="B543" s="32"/>
      <c r="C543" s="49"/>
      <c r="D543" s="49"/>
      <c r="E543" s="32"/>
      <c r="F543" s="6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6"/>
      <c r="AM543" s="2"/>
      <c r="AN543" s="2"/>
      <c r="AO543" s="174"/>
      <c r="AP543" s="187"/>
      <c r="AQ543" s="2"/>
      <c r="AR543" s="2"/>
      <c r="AS543" s="174"/>
      <c r="AT543" s="187"/>
      <c r="AU543" s="174"/>
      <c r="AV543" s="187"/>
      <c r="AW543" s="2"/>
      <c r="AX543" s="2"/>
      <c r="AY543" s="174"/>
      <c r="AZ543" s="187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8"/>
      <c r="BP543" s="36"/>
      <c r="BQ543" s="32"/>
      <c r="BR543" s="49"/>
      <c r="BS543" s="68"/>
      <c r="BT543" s="32"/>
    </row>
    <row r="544" spans="1:72" x14ac:dyDescent="0.25">
      <c r="A544" s="30"/>
      <c r="B544" s="32"/>
      <c r="C544" s="49"/>
      <c r="D544" s="49"/>
      <c r="E544" s="32"/>
      <c r="F544" s="6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6"/>
      <c r="AM544" s="2"/>
      <c r="AN544" s="2"/>
      <c r="AO544" s="174"/>
      <c r="AP544" s="187"/>
      <c r="AQ544" s="2"/>
      <c r="AR544" s="2"/>
      <c r="AS544" s="174"/>
      <c r="AT544" s="187"/>
      <c r="AU544" s="174"/>
      <c r="AV544" s="187"/>
      <c r="AW544" s="2"/>
      <c r="AX544" s="2"/>
      <c r="AY544" s="174"/>
      <c r="AZ544" s="187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8"/>
      <c r="BP544" s="36"/>
      <c r="BQ544" s="32"/>
      <c r="BR544" s="49"/>
      <c r="BS544" s="68"/>
      <c r="BT544" s="32"/>
    </row>
    <row r="545" spans="1:72" x14ac:dyDescent="0.25">
      <c r="A545" s="30"/>
      <c r="B545" s="32"/>
      <c r="C545" s="49"/>
      <c r="D545" s="49"/>
      <c r="E545" s="32"/>
      <c r="F545" s="6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6"/>
      <c r="AM545" s="2"/>
      <c r="AN545" s="2"/>
      <c r="AO545" s="174"/>
      <c r="AP545" s="187"/>
      <c r="AQ545" s="2"/>
      <c r="AR545" s="2"/>
      <c r="AS545" s="174"/>
      <c r="AT545" s="187"/>
      <c r="AU545" s="174"/>
      <c r="AV545" s="187"/>
      <c r="AW545" s="2"/>
      <c r="AX545" s="2"/>
      <c r="AY545" s="174"/>
      <c r="AZ545" s="187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8"/>
      <c r="BP545" s="36"/>
      <c r="BQ545" s="32"/>
      <c r="BR545" s="49"/>
      <c r="BS545" s="68"/>
      <c r="BT545" s="32"/>
    </row>
    <row r="546" spans="1:72" x14ac:dyDescent="0.25">
      <c r="A546" s="30"/>
      <c r="B546" s="32"/>
      <c r="C546" s="49"/>
      <c r="D546" s="49"/>
      <c r="E546" s="32"/>
      <c r="F546" s="6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6"/>
      <c r="AM546" s="2"/>
      <c r="AN546" s="2"/>
      <c r="AO546" s="174"/>
      <c r="AP546" s="187"/>
      <c r="AQ546" s="2"/>
      <c r="AR546" s="2"/>
      <c r="AS546" s="174"/>
      <c r="AT546" s="187"/>
      <c r="AU546" s="174"/>
      <c r="AV546" s="187"/>
      <c r="AW546" s="2"/>
      <c r="AX546" s="2"/>
      <c r="AY546" s="174"/>
      <c r="AZ546" s="187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8"/>
      <c r="BP546" s="36"/>
      <c r="BQ546" s="32"/>
      <c r="BR546" s="49"/>
      <c r="BS546" s="68"/>
      <c r="BT546" s="32"/>
    </row>
    <row r="547" spans="1:72" x14ac:dyDescent="0.25">
      <c r="A547" s="30"/>
      <c r="B547" s="32"/>
      <c r="C547" s="49"/>
      <c r="D547" s="49"/>
      <c r="E547" s="32"/>
      <c r="F547" s="6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6"/>
      <c r="AM547" s="2"/>
      <c r="AN547" s="2"/>
      <c r="AO547" s="174"/>
      <c r="AP547" s="187"/>
      <c r="AQ547" s="2"/>
      <c r="AR547" s="2"/>
      <c r="AS547" s="174"/>
      <c r="AT547" s="187"/>
      <c r="AU547" s="174"/>
      <c r="AV547" s="187"/>
      <c r="AW547" s="2"/>
      <c r="AX547" s="2"/>
      <c r="AY547" s="174"/>
      <c r="AZ547" s="187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8"/>
      <c r="BP547" s="36"/>
      <c r="BQ547" s="32"/>
      <c r="BR547" s="49"/>
      <c r="BS547" s="68"/>
      <c r="BT547" s="32"/>
    </row>
    <row r="548" spans="1:72" x14ac:dyDescent="0.25">
      <c r="A548" s="30"/>
      <c r="B548" s="32"/>
      <c r="C548" s="49"/>
      <c r="D548" s="49"/>
      <c r="E548" s="32"/>
      <c r="F548" s="6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6"/>
      <c r="AM548" s="2"/>
      <c r="AN548" s="2"/>
      <c r="AO548" s="174"/>
      <c r="AP548" s="187"/>
      <c r="AQ548" s="2"/>
      <c r="AR548" s="2"/>
      <c r="AS548" s="174"/>
      <c r="AT548" s="187"/>
      <c r="AU548" s="174"/>
      <c r="AV548" s="187"/>
      <c r="AW548" s="2"/>
      <c r="AX548" s="2"/>
      <c r="AY548" s="174"/>
      <c r="AZ548" s="187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8"/>
      <c r="BP548" s="36"/>
      <c r="BQ548" s="32"/>
      <c r="BR548" s="49"/>
      <c r="BS548" s="68"/>
      <c r="BT548" s="32"/>
    </row>
    <row r="549" spans="1:72" x14ac:dyDescent="0.25">
      <c r="A549" s="30"/>
      <c r="B549" s="32"/>
      <c r="C549" s="49"/>
      <c r="D549" s="49"/>
      <c r="E549" s="32"/>
      <c r="F549" s="6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6"/>
      <c r="AM549" s="2"/>
      <c r="AN549" s="2"/>
      <c r="AO549" s="174"/>
      <c r="AP549" s="187"/>
      <c r="AQ549" s="2"/>
      <c r="AR549" s="2"/>
      <c r="AS549" s="174"/>
      <c r="AT549" s="187"/>
      <c r="AU549" s="174"/>
      <c r="AV549" s="187"/>
      <c r="AW549" s="2"/>
      <c r="AX549" s="2"/>
      <c r="AY549" s="174"/>
      <c r="AZ549" s="187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8"/>
      <c r="BP549" s="36"/>
      <c r="BQ549" s="32"/>
      <c r="BR549" s="49"/>
      <c r="BS549" s="68"/>
      <c r="BT549" s="32"/>
    </row>
    <row r="550" spans="1:72" x14ac:dyDescent="0.25">
      <c r="A550" s="30"/>
      <c r="B550" s="32"/>
      <c r="C550" s="49"/>
      <c r="D550" s="49"/>
      <c r="E550" s="32"/>
      <c r="F550" s="6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6"/>
      <c r="AM550" s="2"/>
      <c r="AN550" s="2"/>
      <c r="AO550" s="174"/>
      <c r="AP550" s="187"/>
      <c r="AQ550" s="2"/>
      <c r="AR550" s="2"/>
      <c r="AS550" s="174"/>
      <c r="AT550" s="187"/>
      <c r="AU550" s="174"/>
      <c r="AV550" s="187"/>
      <c r="AW550" s="2"/>
      <c r="AX550" s="2"/>
      <c r="AY550" s="174"/>
      <c r="AZ550" s="187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8"/>
      <c r="BP550" s="36"/>
      <c r="BQ550" s="32"/>
      <c r="BR550" s="49"/>
      <c r="BS550" s="68"/>
      <c r="BT550" s="32"/>
    </row>
    <row r="551" spans="1:72" x14ac:dyDescent="0.25">
      <c r="A551" s="30"/>
      <c r="B551" s="32"/>
      <c r="C551" s="49"/>
      <c r="D551" s="49"/>
      <c r="E551" s="32"/>
      <c r="F551" s="6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6"/>
      <c r="AM551" s="2"/>
      <c r="AN551" s="2"/>
      <c r="AO551" s="174"/>
      <c r="AP551" s="187"/>
      <c r="AQ551" s="2"/>
      <c r="AR551" s="2"/>
      <c r="AS551" s="174"/>
      <c r="AT551" s="187"/>
      <c r="AU551" s="174"/>
      <c r="AV551" s="187"/>
      <c r="AW551" s="2"/>
      <c r="AX551" s="2"/>
      <c r="AY551" s="174"/>
      <c r="AZ551" s="187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8"/>
      <c r="BP551" s="36"/>
      <c r="BQ551" s="32"/>
      <c r="BR551" s="49"/>
      <c r="BS551" s="68"/>
      <c r="BT551" s="32"/>
    </row>
    <row r="552" spans="1:72" x14ac:dyDescent="0.25">
      <c r="A552" s="30"/>
      <c r="B552" s="32"/>
      <c r="C552" s="49"/>
      <c r="D552" s="49"/>
      <c r="E552" s="32"/>
      <c r="F552" s="6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6"/>
      <c r="AM552" s="2"/>
      <c r="AN552" s="2"/>
      <c r="AO552" s="174"/>
      <c r="AP552" s="187"/>
      <c r="AQ552" s="2"/>
      <c r="AR552" s="2"/>
      <c r="AS552" s="174"/>
      <c r="AT552" s="187"/>
      <c r="AU552" s="174"/>
      <c r="AV552" s="187"/>
      <c r="AW552" s="2"/>
      <c r="AX552" s="2"/>
      <c r="AY552" s="174"/>
      <c r="AZ552" s="187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8"/>
      <c r="BP552" s="36"/>
      <c r="BQ552" s="32"/>
      <c r="BR552" s="49"/>
      <c r="BS552" s="68"/>
      <c r="BT552" s="32"/>
    </row>
    <row r="553" spans="1:72" x14ac:dyDescent="0.25">
      <c r="A553" s="30"/>
      <c r="B553" s="32"/>
      <c r="C553" s="49"/>
      <c r="D553" s="49"/>
      <c r="E553" s="32"/>
      <c r="F553" s="6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6"/>
      <c r="AM553" s="2"/>
      <c r="AN553" s="2"/>
      <c r="AO553" s="174"/>
      <c r="AP553" s="187"/>
      <c r="AQ553" s="2"/>
      <c r="AR553" s="2"/>
      <c r="AS553" s="174"/>
      <c r="AT553" s="187"/>
      <c r="AU553" s="174"/>
      <c r="AV553" s="187"/>
      <c r="AW553" s="2"/>
      <c r="AX553" s="2"/>
      <c r="AY553" s="174"/>
      <c r="AZ553" s="187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8"/>
      <c r="BP553" s="36"/>
      <c r="BQ553" s="32"/>
      <c r="BR553" s="49"/>
      <c r="BS553" s="68"/>
      <c r="BT553" s="32"/>
    </row>
    <row r="554" spans="1:72" x14ac:dyDescent="0.25">
      <c r="A554" s="30"/>
      <c r="B554" s="32"/>
      <c r="C554" s="49"/>
      <c r="D554" s="49"/>
      <c r="E554" s="32"/>
      <c r="F554" s="6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6"/>
      <c r="AM554" s="2"/>
      <c r="AN554" s="2"/>
      <c r="AO554" s="174"/>
      <c r="AP554" s="187"/>
      <c r="AQ554" s="2"/>
      <c r="AR554" s="2"/>
      <c r="AS554" s="174"/>
      <c r="AT554" s="187"/>
      <c r="AU554" s="174"/>
      <c r="AV554" s="187"/>
      <c r="AW554" s="2"/>
      <c r="AX554" s="2"/>
      <c r="AY554" s="174"/>
      <c r="AZ554" s="187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8"/>
      <c r="BP554" s="36"/>
      <c r="BQ554" s="32"/>
      <c r="BR554" s="49"/>
      <c r="BS554" s="68"/>
      <c r="BT554" s="32"/>
    </row>
    <row r="555" spans="1:72" x14ac:dyDescent="0.25">
      <c r="A555" s="30"/>
      <c r="B555" s="32"/>
      <c r="C555" s="49"/>
      <c r="D555" s="49"/>
      <c r="E555" s="32"/>
      <c r="F555" s="6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6"/>
      <c r="AM555" s="2"/>
      <c r="AN555" s="2"/>
      <c r="AO555" s="174"/>
      <c r="AP555" s="187"/>
      <c r="AQ555" s="2"/>
      <c r="AR555" s="2"/>
      <c r="AS555" s="174"/>
      <c r="AT555" s="187"/>
      <c r="AU555" s="174"/>
      <c r="AV555" s="187"/>
      <c r="AW555" s="2"/>
      <c r="AX555" s="2"/>
      <c r="AY555" s="174"/>
      <c r="AZ555" s="187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8"/>
      <c r="BP555" s="36"/>
      <c r="BQ555" s="32"/>
      <c r="BR555" s="49"/>
      <c r="BS555" s="68"/>
      <c r="BT555" s="32"/>
    </row>
    <row r="556" spans="1:72" x14ac:dyDescent="0.25">
      <c r="A556" s="30"/>
      <c r="B556" s="32"/>
      <c r="C556" s="49"/>
      <c r="D556" s="49"/>
      <c r="E556" s="32"/>
      <c r="F556" s="6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6"/>
      <c r="AM556" s="2"/>
      <c r="AN556" s="2"/>
      <c r="AO556" s="174"/>
      <c r="AP556" s="187"/>
      <c r="AQ556" s="2"/>
      <c r="AR556" s="2"/>
      <c r="AS556" s="174"/>
      <c r="AT556" s="187"/>
      <c r="AU556" s="174"/>
      <c r="AV556" s="187"/>
      <c r="AW556" s="2"/>
      <c r="AX556" s="2"/>
      <c r="AY556" s="174"/>
      <c r="AZ556" s="187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8"/>
      <c r="BP556" s="36"/>
      <c r="BQ556" s="32"/>
      <c r="BR556" s="49"/>
      <c r="BS556" s="68"/>
      <c r="BT556" s="32"/>
    </row>
    <row r="557" spans="1:72" x14ac:dyDescent="0.25">
      <c r="A557" s="30"/>
      <c r="B557" s="32"/>
      <c r="C557" s="49"/>
      <c r="D557" s="49"/>
      <c r="E557" s="32"/>
      <c r="F557" s="6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6"/>
      <c r="AM557" s="2"/>
      <c r="AN557" s="2"/>
      <c r="AO557" s="174"/>
      <c r="AP557" s="187"/>
      <c r="AQ557" s="2"/>
      <c r="AR557" s="2"/>
      <c r="AS557" s="174"/>
      <c r="AT557" s="187"/>
      <c r="AU557" s="174"/>
      <c r="AV557" s="187"/>
      <c r="AW557" s="2"/>
      <c r="AX557" s="2"/>
      <c r="AY557" s="174"/>
      <c r="AZ557" s="187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8"/>
      <c r="BP557" s="36"/>
      <c r="BQ557" s="32"/>
      <c r="BR557" s="49"/>
      <c r="BS557" s="68"/>
      <c r="BT557" s="32"/>
    </row>
    <row r="558" spans="1:72" x14ac:dyDescent="0.25">
      <c r="A558" s="30"/>
      <c r="B558" s="32"/>
      <c r="C558" s="49"/>
      <c r="D558" s="49"/>
      <c r="E558" s="32"/>
      <c r="F558" s="6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6"/>
      <c r="AM558" s="2"/>
      <c r="AN558" s="2"/>
      <c r="AO558" s="174"/>
      <c r="AP558" s="187"/>
      <c r="AQ558" s="2"/>
      <c r="AR558" s="2"/>
      <c r="AS558" s="174"/>
      <c r="AT558" s="187"/>
      <c r="AU558" s="174"/>
      <c r="AV558" s="187"/>
      <c r="AW558" s="2"/>
      <c r="AX558" s="2"/>
      <c r="AY558" s="174"/>
      <c r="AZ558" s="187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8"/>
      <c r="BP558" s="36"/>
      <c r="BQ558" s="32"/>
      <c r="BR558" s="49"/>
      <c r="BS558" s="68"/>
      <c r="BT558" s="32"/>
    </row>
    <row r="559" spans="1:72" x14ac:dyDescent="0.25">
      <c r="A559" s="30"/>
      <c r="B559" s="32"/>
      <c r="C559" s="49"/>
      <c r="D559" s="49"/>
      <c r="E559" s="32"/>
      <c r="F559" s="6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6"/>
      <c r="AM559" s="2"/>
      <c r="AN559" s="2"/>
      <c r="AO559" s="174"/>
      <c r="AP559" s="187"/>
      <c r="AQ559" s="2"/>
      <c r="AR559" s="2"/>
      <c r="AS559" s="174"/>
      <c r="AT559" s="187"/>
      <c r="AU559" s="174"/>
      <c r="AV559" s="187"/>
      <c r="AW559" s="2"/>
      <c r="AX559" s="2"/>
      <c r="AY559" s="174"/>
      <c r="AZ559" s="187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8"/>
      <c r="BP559" s="36"/>
      <c r="BQ559" s="32"/>
      <c r="BR559" s="49"/>
      <c r="BS559" s="68"/>
      <c r="BT559" s="32"/>
    </row>
    <row r="560" spans="1:72" x14ac:dyDescent="0.25">
      <c r="A560" s="30"/>
      <c r="B560" s="32"/>
      <c r="C560" s="49"/>
      <c r="D560" s="49"/>
      <c r="E560" s="32"/>
      <c r="F560" s="6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6"/>
      <c r="AM560" s="2"/>
      <c r="AN560" s="2"/>
      <c r="AO560" s="174"/>
      <c r="AP560" s="187"/>
      <c r="AQ560" s="2"/>
      <c r="AR560" s="2"/>
      <c r="AS560" s="174"/>
      <c r="AT560" s="187"/>
      <c r="AU560" s="174"/>
      <c r="AV560" s="187"/>
      <c r="AW560" s="2"/>
      <c r="AX560" s="2"/>
      <c r="AY560" s="174"/>
      <c r="AZ560" s="187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8"/>
      <c r="BP560" s="36"/>
      <c r="BQ560" s="32"/>
      <c r="BR560" s="49"/>
      <c r="BS560" s="68"/>
      <c r="BT560" s="32"/>
    </row>
    <row r="561" spans="1:72" x14ac:dyDescent="0.25">
      <c r="A561" s="30"/>
      <c r="B561" s="32"/>
      <c r="C561" s="49"/>
      <c r="D561" s="49"/>
      <c r="E561" s="32"/>
      <c r="F561" s="6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6"/>
      <c r="AM561" s="2"/>
      <c r="AN561" s="2"/>
      <c r="AO561" s="174"/>
      <c r="AP561" s="187"/>
      <c r="AQ561" s="2"/>
      <c r="AR561" s="2"/>
      <c r="AS561" s="174"/>
      <c r="AT561" s="187"/>
      <c r="AU561" s="174"/>
      <c r="AV561" s="187"/>
      <c r="AW561" s="2"/>
      <c r="AX561" s="2"/>
      <c r="AY561" s="174"/>
      <c r="AZ561" s="187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8"/>
      <c r="BP561" s="36"/>
      <c r="BQ561" s="32"/>
      <c r="BR561" s="49"/>
      <c r="BS561" s="68"/>
      <c r="BT561" s="32"/>
    </row>
    <row r="562" spans="1:72" x14ac:dyDescent="0.25">
      <c r="A562" s="30"/>
      <c r="B562" s="32"/>
      <c r="C562" s="49"/>
      <c r="D562" s="49"/>
      <c r="E562" s="32"/>
      <c r="F562" s="6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6"/>
      <c r="AM562" s="2"/>
      <c r="AN562" s="2"/>
      <c r="AO562" s="174"/>
      <c r="AP562" s="187"/>
      <c r="AQ562" s="2"/>
      <c r="AR562" s="2"/>
      <c r="AS562" s="174"/>
      <c r="AT562" s="187"/>
      <c r="AU562" s="174"/>
      <c r="AV562" s="187"/>
      <c r="AW562" s="2"/>
      <c r="AX562" s="2"/>
      <c r="AY562" s="174"/>
      <c r="AZ562" s="187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8"/>
      <c r="BP562" s="36"/>
      <c r="BQ562" s="32"/>
      <c r="BR562" s="49"/>
      <c r="BS562" s="68"/>
      <c r="BT562" s="32"/>
    </row>
    <row r="563" spans="1:72" x14ac:dyDescent="0.25">
      <c r="A563" s="30"/>
      <c r="B563" s="32"/>
      <c r="C563" s="49"/>
      <c r="D563" s="49"/>
      <c r="E563" s="32"/>
      <c r="F563" s="6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6"/>
      <c r="AM563" s="2"/>
      <c r="AN563" s="2"/>
      <c r="AO563" s="174"/>
      <c r="AP563" s="187"/>
      <c r="AQ563" s="2"/>
      <c r="AR563" s="2"/>
      <c r="AS563" s="174"/>
      <c r="AT563" s="187"/>
      <c r="AU563" s="174"/>
      <c r="AV563" s="187"/>
      <c r="AW563" s="2"/>
      <c r="AX563" s="2"/>
      <c r="AY563" s="174"/>
      <c r="AZ563" s="187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8"/>
      <c r="BP563" s="36"/>
      <c r="BQ563" s="32"/>
      <c r="BR563" s="49"/>
      <c r="BS563" s="68"/>
      <c r="BT563" s="32"/>
    </row>
    <row r="564" spans="1:72" x14ac:dyDescent="0.25">
      <c r="A564" s="30"/>
      <c r="B564" s="32"/>
      <c r="C564" s="49"/>
      <c r="D564" s="49"/>
      <c r="E564" s="32"/>
      <c r="F564" s="6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6"/>
      <c r="AM564" s="2"/>
      <c r="AN564" s="2"/>
      <c r="AO564" s="174"/>
      <c r="AP564" s="187"/>
      <c r="AQ564" s="2"/>
      <c r="AR564" s="2"/>
      <c r="AS564" s="174"/>
      <c r="AT564" s="187"/>
      <c r="AU564" s="174"/>
      <c r="AV564" s="187"/>
      <c r="AW564" s="2"/>
      <c r="AX564" s="2"/>
      <c r="AY564" s="174"/>
      <c r="AZ564" s="187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8"/>
      <c r="BP564" s="36"/>
      <c r="BQ564" s="32"/>
      <c r="BR564" s="49"/>
      <c r="BS564" s="68"/>
      <c r="BT564" s="32"/>
    </row>
    <row r="565" spans="1:72" x14ac:dyDescent="0.25">
      <c r="A565" s="30"/>
      <c r="B565" s="32"/>
      <c r="C565" s="49"/>
      <c r="D565" s="49"/>
      <c r="E565" s="32"/>
      <c r="F565" s="6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6"/>
      <c r="AM565" s="2"/>
      <c r="AN565" s="2"/>
      <c r="AO565" s="174"/>
      <c r="AP565" s="187"/>
      <c r="AQ565" s="2"/>
      <c r="AR565" s="2"/>
      <c r="AS565" s="174"/>
      <c r="AT565" s="187"/>
      <c r="AU565" s="174"/>
      <c r="AV565" s="187"/>
      <c r="AW565" s="2"/>
      <c r="AX565" s="2"/>
      <c r="AY565" s="174"/>
      <c r="AZ565" s="187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8"/>
      <c r="BP565" s="36"/>
      <c r="BQ565" s="32"/>
      <c r="BR565" s="49"/>
      <c r="BS565" s="68"/>
      <c r="BT565" s="32"/>
    </row>
    <row r="566" spans="1:72" x14ac:dyDescent="0.25">
      <c r="A566" s="30"/>
      <c r="B566" s="32"/>
      <c r="C566" s="49"/>
      <c r="D566" s="49"/>
      <c r="E566" s="32"/>
      <c r="F566" s="6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6"/>
      <c r="AM566" s="2"/>
      <c r="AN566" s="2"/>
      <c r="AO566" s="174"/>
      <c r="AP566" s="187"/>
      <c r="AQ566" s="2"/>
      <c r="AR566" s="2"/>
      <c r="AS566" s="174"/>
      <c r="AT566" s="187"/>
      <c r="AU566" s="174"/>
      <c r="AV566" s="187"/>
      <c r="AW566" s="2"/>
      <c r="AX566" s="2"/>
      <c r="AY566" s="174"/>
      <c r="AZ566" s="187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8"/>
      <c r="BP566" s="36"/>
      <c r="BQ566" s="32"/>
      <c r="BR566" s="49"/>
      <c r="BS566" s="68"/>
      <c r="BT566" s="32"/>
    </row>
    <row r="567" spans="1:72" x14ac:dyDescent="0.25">
      <c r="A567" s="30"/>
      <c r="B567" s="32"/>
      <c r="C567" s="49"/>
      <c r="D567" s="49"/>
      <c r="E567" s="32"/>
      <c r="F567" s="6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6"/>
      <c r="AM567" s="2"/>
      <c r="AN567" s="2"/>
      <c r="AO567" s="174"/>
      <c r="AP567" s="187"/>
      <c r="AQ567" s="2"/>
      <c r="AR567" s="2"/>
      <c r="AS567" s="174"/>
      <c r="AT567" s="187"/>
      <c r="AU567" s="174"/>
      <c r="AV567" s="187"/>
      <c r="AW567" s="2"/>
      <c r="AX567" s="2"/>
      <c r="AY567" s="174"/>
      <c r="AZ567" s="187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8"/>
      <c r="BP567" s="36"/>
      <c r="BQ567" s="32"/>
      <c r="BR567" s="49"/>
      <c r="BS567" s="68"/>
      <c r="BT567" s="32"/>
    </row>
    <row r="568" spans="1:72" x14ac:dyDescent="0.25">
      <c r="A568" s="30"/>
      <c r="B568" s="32"/>
      <c r="C568" s="49"/>
      <c r="D568" s="49"/>
      <c r="E568" s="32"/>
      <c r="F568" s="6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6"/>
      <c r="AM568" s="2"/>
      <c r="AN568" s="2"/>
      <c r="AO568" s="174"/>
      <c r="AP568" s="187"/>
      <c r="AQ568" s="2"/>
      <c r="AR568" s="2"/>
      <c r="AS568" s="174"/>
      <c r="AT568" s="187"/>
      <c r="AU568" s="174"/>
      <c r="AV568" s="187"/>
      <c r="AW568" s="2"/>
      <c r="AX568" s="2"/>
      <c r="AY568" s="174"/>
      <c r="AZ568" s="187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8"/>
      <c r="BP568" s="36"/>
      <c r="BQ568" s="32"/>
      <c r="BR568" s="49"/>
      <c r="BS568" s="68"/>
      <c r="BT568" s="32"/>
    </row>
    <row r="569" spans="1:72" x14ac:dyDescent="0.25">
      <c r="A569" s="30"/>
      <c r="B569" s="32"/>
      <c r="C569" s="49"/>
      <c r="D569" s="49"/>
      <c r="E569" s="32"/>
      <c r="F569" s="6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6"/>
      <c r="AM569" s="2"/>
      <c r="AN569" s="2"/>
      <c r="AO569" s="174"/>
      <c r="AP569" s="187"/>
      <c r="AQ569" s="2"/>
      <c r="AR569" s="2"/>
      <c r="AS569" s="174"/>
      <c r="AT569" s="187"/>
      <c r="AU569" s="174"/>
      <c r="AV569" s="187"/>
      <c r="AW569" s="2"/>
      <c r="AX569" s="2"/>
      <c r="AY569" s="174"/>
      <c r="AZ569" s="187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8"/>
      <c r="BP569" s="36"/>
      <c r="BQ569" s="32"/>
      <c r="BR569" s="49"/>
      <c r="BS569" s="68"/>
      <c r="BT569" s="32"/>
    </row>
    <row r="570" spans="1:72" x14ac:dyDescent="0.25">
      <c r="A570" s="30"/>
      <c r="B570" s="32"/>
      <c r="C570" s="49"/>
      <c r="D570" s="49"/>
      <c r="E570" s="32"/>
      <c r="F570" s="6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6"/>
      <c r="AM570" s="2"/>
      <c r="AN570" s="2"/>
      <c r="AO570" s="174"/>
      <c r="AP570" s="187"/>
      <c r="AQ570" s="2"/>
      <c r="AR570" s="2"/>
      <c r="AS570" s="174"/>
      <c r="AT570" s="187"/>
      <c r="AU570" s="174"/>
      <c r="AV570" s="187"/>
      <c r="AW570" s="2"/>
      <c r="AX570" s="2"/>
      <c r="AY570" s="174"/>
      <c r="AZ570" s="187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8"/>
      <c r="BP570" s="36"/>
      <c r="BQ570" s="32"/>
      <c r="BR570" s="49"/>
      <c r="BS570" s="68"/>
      <c r="BT570" s="32"/>
    </row>
    <row r="571" spans="1:72" x14ac:dyDescent="0.25">
      <c r="A571" s="30"/>
      <c r="B571" s="32"/>
      <c r="C571" s="49"/>
      <c r="D571" s="49"/>
      <c r="E571" s="32"/>
      <c r="F571" s="6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6"/>
      <c r="AM571" s="2"/>
      <c r="AN571" s="2"/>
      <c r="AO571" s="174"/>
      <c r="AP571" s="187"/>
      <c r="AQ571" s="2"/>
      <c r="AR571" s="2"/>
      <c r="AS571" s="174"/>
      <c r="AT571" s="187"/>
      <c r="AU571" s="174"/>
      <c r="AV571" s="187"/>
      <c r="AW571" s="2"/>
      <c r="AX571" s="2"/>
      <c r="AY571" s="174"/>
      <c r="AZ571" s="187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8"/>
      <c r="BP571" s="36"/>
      <c r="BQ571" s="32"/>
      <c r="BR571" s="49"/>
      <c r="BS571" s="68"/>
      <c r="BT571" s="32"/>
    </row>
    <row r="572" spans="1:72" x14ac:dyDescent="0.25">
      <c r="A572" s="30"/>
      <c r="B572" s="32"/>
      <c r="C572" s="49"/>
      <c r="D572" s="49"/>
      <c r="E572" s="32"/>
      <c r="F572" s="6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6"/>
      <c r="AM572" s="2"/>
      <c r="AN572" s="2"/>
      <c r="AO572" s="174"/>
      <c r="AP572" s="187"/>
      <c r="AQ572" s="2"/>
      <c r="AR572" s="2"/>
      <c r="AS572" s="174"/>
      <c r="AT572" s="187"/>
      <c r="AU572" s="174"/>
      <c r="AV572" s="187"/>
      <c r="AW572" s="2"/>
      <c r="AX572" s="2"/>
      <c r="AY572" s="174"/>
      <c r="AZ572" s="187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8"/>
      <c r="BP572" s="36"/>
      <c r="BQ572" s="32"/>
      <c r="BR572" s="49"/>
      <c r="BS572" s="68"/>
      <c r="BT572" s="32"/>
    </row>
    <row r="573" spans="1:72" x14ac:dyDescent="0.25">
      <c r="A573" s="30"/>
      <c r="B573" s="32"/>
      <c r="C573" s="49"/>
      <c r="D573" s="49"/>
      <c r="E573" s="32"/>
      <c r="F573" s="6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6"/>
      <c r="AM573" s="2"/>
      <c r="AN573" s="2"/>
      <c r="AO573" s="174"/>
      <c r="AP573" s="187"/>
      <c r="AQ573" s="2"/>
      <c r="AR573" s="2"/>
      <c r="AS573" s="174"/>
      <c r="AT573" s="187"/>
      <c r="AU573" s="174"/>
      <c r="AV573" s="187"/>
      <c r="AW573" s="2"/>
      <c r="AX573" s="2"/>
      <c r="AY573" s="174"/>
      <c r="AZ573" s="187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8"/>
      <c r="BP573" s="36"/>
      <c r="BQ573" s="32"/>
      <c r="BR573" s="49"/>
      <c r="BS573" s="68"/>
      <c r="BT573" s="32"/>
    </row>
    <row r="574" spans="1:72" x14ac:dyDescent="0.25">
      <c r="A574" s="30"/>
      <c r="B574" s="32"/>
      <c r="C574" s="49"/>
      <c r="D574" s="49"/>
      <c r="E574" s="32"/>
      <c r="F574" s="6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6"/>
      <c r="AM574" s="2"/>
      <c r="AN574" s="2"/>
      <c r="AO574" s="174"/>
      <c r="AP574" s="187"/>
      <c r="AQ574" s="2"/>
      <c r="AR574" s="2"/>
      <c r="AS574" s="174"/>
      <c r="AT574" s="187"/>
      <c r="AU574" s="174"/>
      <c r="AV574" s="187"/>
      <c r="AW574" s="2"/>
      <c r="AX574" s="2"/>
      <c r="AY574" s="174"/>
      <c r="AZ574" s="187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8"/>
      <c r="BP574" s="36"/>
      <c r="BQ574" s="32"/>
      <c r="BR574" s="49"/>
      <c r="BS574" s="68"/>
      <c r="BT574" s="32"/>
    </row>
    <row r="575" spans="1:72" x14ac:dyDescent="0.25">
      <c r="A575" s="30"/>
      <c r="B575" s="32"/>
      <c r="C575" s="49"/>
      <c r="D575" s="49"/>
      <c r="E575" s="32"/>
      <c r="F575" s="6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6"/>
      <c r="AM575" s="2"/>
      <c r="AN575" s="2"/>
      <c r="AO575" s="174"/>
      <c r="AP575" s="187"/>
      <c r="AQ575" s="2"/>
      <c r="AR575" s="2"/>
      <c r="AS575" s="174"/>
      <c r="AT575" s="187"/>
      <c r="AU575" s="174"/>
      <c r="AV575" s="187"/>
      <c r="AW575" s="2"/>
      <c r="AX575" s="2"/>
      <c r="AY575" s="174"/>
      <c r="AZ575" s="187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8"/>
      <c r="BP575" s="36"/>
      <c r="BQ575" s="32"/>
      <c r="BR575" s="49"/>
      <c r="BS575" s="68"/>
      <c r="BT575" s="32"/>
    </row>
    <row r="576" spans="1:72" x14ac:dyDescent="0.25">
      <c r="A576" s="30"/>
      <c r="B576" s="32"/>
      <c r="C576" s="49"/>
      <c r="D576" s="49"/>
      <c r="E576" s="32"/>
      <c r="F576" s="6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6"/>
      <c r="AM576" s="2"/>
      <c r="AN576" s="2"/>
      <c r="AO576" s="174"/>
      <c r="AP576" s="187"/>
      <c r="AQ576" s="2"/>
      <c r="AR576" s="2"/>
      <c r="AS576" s="174"/>
      <c r="AT576" s="187"/>
      <c r="AU576" s="174"/>
      <c r="AV576" s="187"/>
      <c r="AW576" s="2"/>
      <c r="AX576" s="2"/>
      <c r="AY576" s="174"/>
      <c r="AZ576" s="187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8"/>
      <c r="BP576" s="36"/>
      <c r="BQ576" s="32"/>
      <c r="BR576" s="49"/>
      <c r="BS576" s="68"/>
      <c r="BT576" s="32"/>
    </row>
    <row r="577" spans="1:72" x14ac:dyDescent="0.25">
      <c r="A577" s="30"/>
      <c r="B577" s="32"/>
      <c r="C577" s="49"/>
      <c r="D577" s="49"/>
      <c r="E577" s="32"/>
      <c r="F577" s="6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6"/>
      <c r="AM577" s="2"/>
      <c r="AN577" s="2"/>
      <c r="AO577" s="174"/>
      <c r="AP577" s="187"/>
      <c r="AQ577" s="2"/>
      <c r="AR577" s="2"/>
      <c r="AS577" s="174"/>
      <c r="AT577" s="187"/>
      <c r="AU577" s="174"/>
      <c r="AV577" s="187"/>
      <c r="AW577" s="2"/>
      <c r="AX577" s="2"/>
      <c r="AY577" s="174"/>
      <c r="AZ577" s="187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8"/>
      <c r="BP577" s="36"/>
      <c r="BQ577" s="32"/>
      <c r="BR577" s="49"/>
      <c r="BS577" s="68"/>
      <c r="BT577" s="32"/>
    </row>
    <row r="578" spans="1:72" x14ac:dyDescent="0.25">
      <c r="A578" s="30"/>
      <c r="B578" s="32"/>
      <c r="C578" s="49"/>
      <c r="D578" s="49"/>
      <c r="E578" s="32"/>
      <c r="F578" s="6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6"/>
      <c r="AM578" s="2"/>
      <c r="AN578" s="2"/>
      <c r="AO578" s="174"/>
      <c r="AP578" s="187"/>
      <c r="AQ578" s="2"/>
      <c r="AR578" s="2"/>
      <c r="AS578" s="174"/>
      <c r="AT578" s="187"/>
      <c r="AU578" s="174"/>
      <c r="AV578" s="187"/>
      <c r="AW578" s="2"/>
      <c r="AX578" s="2"/>
      <c r="AY578" s="174"/>
      <c r="AZ578" s="187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8"/>
      <c r="BP578" s="36"/>
      <c r="BQ578" s="32"/>
      <c r="BR578" s="49"/>
      <c r="BS578" s="68"/>
      <c r="BT578" s="32"/>
    </row>
    <row r="579" spans="1:72" x14ac:dyDescent="0.25">
      <c r="A579" s="30"/>
      <c r="B579" s="32"/>
      <c r="C579" s="49"/>
      <c r="D579" s="49"/>
      <c r="E579" s="32"/>
      <c r="F579" s="6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6"/>
      <c r="AM579" s="2"/>
      <c r="AN579" s="2"/>
      <c r="AO579" s="174"/>
      <c r="AP579" s="187"/>
      <c r="AQ579" s="2"/>
      <c r="AR579" s="2"/>
      <c r="AS579" s="174"/>
      <c r="AT579" s="187"/>
      <c r="AU579" s="174"/>
      <c r="AV579" s="187"/>
      <c r="AW579" s="2"/>
      <c r="AX579" s="2"/>
      <c r="AY579" s="174"/>
      <c r="AZ579" s="187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8"/>
      <c r="BP579" s="36"/>
      <c r="BQ579" s="32"/>
      <c r="BR579" s="49"/>
      <c r="BS579" s="68"/>
      <c r="BT579" s="32"/>
    </row>
    <row r="580" spans="1:72" x14ac:dyDescent="0.25">
      <c r="A580" s="30"/>
      <c r="B580" s="32"/>
      <c r="C580" s="49"/>
      <c r="D580" s="49"/>
      <c r="E580" s="32"/>
      <c r="F580" s="6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6"/>
      <c r="AM580" s="2"/>
      <c r="AN580" s="2"/>
      <c r="AO580" s="174"/>
      <c r="AP580" s="187"/>
      <c r="AQ580" s="2"/>
      <c r="AR580" s="2"/>
      <c r="AS580" s="174"/>
      <c r="AT580" s="187"/>
      <c r="AU580" s="174"/>
      <c r="AV580" s="187"/>
      <c r="AW580" s="2"/>
      <c r="AX580" s="2"/>
      <c r="AY580" s="174"/>
      <c r="AZ580" s="187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8"/>
      <c r="BP580" s="36"/>
      <c r="BQ580" s="32"/>
      <c r="BR580" s="49"/>
      <c r="BS580" s="68"/>
      <c r="BT580" s="32"/>
    </row>
    <row r="581" spans="1:72" x14ac:dyDescent="0.25">
      <c r="A581" s="30"/>
      <c r="B581" s="32"/>
      <c r="C581" s="49"/>
      <c r="D581" s="49"/>
      <c r="E581" s="32"/>
      <c r="F581" s="6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6"/>
      <c r="AM581" s="2"/>
      <c r="AN581" s="2"/>
      <c r="AO581" s="174"/>
      <c r="AP581" s="187"/>
      <c r="AQ581" s="2"/>
      <c r="AR581" s="2"/>
      <c r="AS581" s="174"/>
      <c r="AT581" s="187"/>
      <c r="AU581" s="174"/>
      <c r="AV581" s="187"/>
      <c r="AW581" s="2"/>
      <c r="AX581" s="2"/>
      <c r="AY581" s="174"/>
      <c r="AZ581" s="187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8"/>
      <c r="BP581" s="36"/>
      <c r="BQ581" s="32"/>
      <c r="BR581" s="49"/>
      <c r="BS581" s="68"/>
      <c r="BT581" s="32"/>
    </row>
    <row r="582" spans="1:72" x14ac:dyDescent="0.25">
      <c r="A582" s="30"/>
      <c r="B582" s="32"/>
      <c r="C582" s="49"/>
      <c r="D582" s="49"/>
      <c r="E582" s="32"/>
      <c r="F582" s="6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6"/>
      <c r="AM582" s="2"/>
      <c r="AN582" s="2"/>
      <c r="AO582" s="174"/>
      <c r="AP582" s="187"/>
      <c r="AQ582" s="2"/>
      <c r="AR582" s="2"/>
      <c r="AS582" s="174"/>
      <c r="AT582" s="187"/>
      <c r="AU582" s="174"/>
      <c r="AV582" s="187"/>
      <c r="AW582" s="2"/>
      <c r="AX582" s="2"/>
      <c r="AY582" s="174"/>
      <c r="AZ582" s="187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8"/>
      <c r="BP582" s="36"/>
      <c r="BQ582" s="32"/>
      <c r="BR582" s="49"/>
      <c r="BS582" s="68"/>
      <c r="BT582" s="32"/>
    </row>
    <row r="583" spans="1:72" x14ac:dyDescent="0.25">
      <c r="A583" s="30"/>
      <c r="B583" s="32"/>
      <c r="C583" s="49"/>
      <c r="D583" s="49"/>
      <c r="E583" s="32"/>
      <c r="F583" s="6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6"/>
      <c r="AM583" s="2"/>
      <c r="AN583" s="2"/>
      <c r="AO583" s="174"/>
      <c r="AP583" s="187"/>
      <c r="AQ583" s="2"/>
      <c r="AR583" s="2"/>
      <c r="AS583" s="174"/>
      <c r="AT583" s="187"/>
      <c r="AU583" s="174"/>
      <c r="AV583" s="187"/>
      <c r="AW583" s="2"/>
      <c r="AX583" s="2"/>
      <c r="AY583" s="174"/>
      <c r="AZ583" s="187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8"/>
      <c r="BP583" s="36"/>
      <c r="BQ583" s="32"/>
      <c r="BR583" s="49"/>
      <c r="BS583" s="68"/>
      <c r="BT583" s="32"/>
    </row>
    <row r="584" spans="1:72" x14ac:dyDescent="0.25">
      <c r="A584" s="30"/>
      <c r="B584" s="32"/>
      <c r="C584" s="49"/>
      <c r="D584" s="49"/>
      <c r="E584" s="32"/>
      <c r="F584" s="6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6"/>
      <c r="AM584" s="2"/>
      <c r="AN584" s="2"/>
      <c r="AO584" s="174"/>
      <c r="AP584" s="187"/>
      <c r="AQ584" s="2"/>
      <c r="AR584" s="2"/>
      <c r="AS584" s="174"/>
      <c r="AT584" s="187"/>
      <c r="AU584" s="174"/>
      <c r="AV584" s="187"/>
      <c r="AW584" s="2"/>
      <c r="AX584" s="2"/>
      <c r="AY584" s="174"/>
      <c r="AZ584" s="187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8"/>
      <c r="BP584" s="36"/>
      <c r="BQ584" s="32"/>
      <c r="BR584" s="49"/>
      <c r="BS584" s="68"/>
      <c r="BT584" s="32"/>
    </row>
    <row r="585" spans="1:72" x14ac:dyDescent="0.25">
      <c r="A585" s="30"/>
      <c r="B585" s="32"/>
      <c r="C585" s="49"/>
      <c r="D585" s="49"/>
      <c r="E585" s="32"/>
      <c r="F585" s="6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6"/>
      <c r="AM585" s="2"/>
      <c r="AN585" s="2"/>
      <c r="AO585" s="174"/>
      <c r="AP585" s="187"/>
      <c r="AQ585" s="2"/>
      <c r="AR585" s="2"/>
      <c r="AS585" s="174"/>
      <c r="AT585" s="187"/>
      <c r="AU585" s="174"/>
      <c r="AV585" s="187"/>
      <c r="AW585" s="2"/>
      <c r="AX585" s="2"/>
      <c r="AY585" s="174"/>
      <c r="AZ585" s="187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8"/>
      <c r="BP585" s="36"/>
      <c r="BQ585" s="32"/>
      <c r="BR585" s="49"/>
      <c r="BS585" s="68"/>
      <c r="BT585" s="32"/>
    </row>
    <row r="586" spans="1:72" x14ac:dyDescent="0.25">
      <c r="A586" s="30"/>
      <c r="B586" s="32"/>
      <c r="C586" s="49"/>
      <c r="D586" s="49"/>
      <c r="E586" s="32"/>
      <c r="F586" s="6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6"/>
      <c r="AM586" s="2"/>
      <c r="AN586" s="2"/>
      <c r="AO586" s="174"/>
      <c r="AP586" s="187"/>
      <c r="AQ586" s="2"/>
      <c r="AR586" s="2"/>
      <c r="AS586" s="174"/>
      <c r="AT586" s="187"/>
      <c r="AU586" s="174"/>
      <c r="AV586" s="187"/>
      <c r="AW586" s="2"/>
      <c r="AX586" s="2"/>
      <c r="AY586" s="174"/>
      <c r="AZ586" s="187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8"/>
      <c r="BP586" s="36"/>
      <c r="BQ586" s="32"/>
      <c r="BR586" s="49"/>
      <c r="BS586" s="68"/>
      <c r="BT586" s="32"/>
    </row>
    <row r="587" spans="1:72" x14ac:dyDescent="0.25">
      <c r="A587" s="30"/>
      <c r="B587" s="32"/>
      <c r="C587" s="49"/>
      <c r="D587" s="49"/>
      <c r="E587" s="32"/>
      <c r="F587" s="6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6"/>
      <c r="AM587" s="2"/>
      <c r="AN587" s="2"/>
      <c r="AO587" s="174"/>
      <c r="AP587" s="187"/>
      <c r="AQ587" s="2"/>
      <c r="AR587" s="2"/>
      <c r="AS587" s="174"/>
      <c r="AT587" s="187"/>
      <c r="AU587" s="174"/>
      <c r="AV587" s="187"/>
      <c r="AW587" s="2"/>
      <c r="AX587" s="2"/>
      <c r="AY587" s="174"/>
      <c r="AZ587" s="187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8"/>
      <c r="BP587" s="36"/>
      <c r="BQ587" s="32"/>
      <c r="BR587" s="49"/>
      <c r="BS587" s="68"/>
      <c r="BT587" s="32"/>
    </row>
    <row r="588" spans="1:72" x14ac:dyDescent="0.25">
      <c r="A588" s="30"/>
      <c r="B588" s="32"/>
      <c r="C588" s="49"/>
      <c r="D588" s="49"/>
      <c r="E588" s="32"/>
      <c r="F588" s="6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6"/>
      <c r="AM588" s="2"/>
      <c r="AN588" s="2"/>
      <c r="AO588" s="174"/>
      <c r="AP588" s="187"/>
      <c r="AQ588" s="2"/>
      <c r="AR588" s="2"/>
      <c r="AS588" s="174"/>
      <c r="AT588" s="187"/>
      <c r="AU588" s="174"/>
      <c r="AV588" s="187"/>
      <c r="AW588" s="2"/>
      <c r="AX588" s="2"/>
      <c r="AY588" s="174"/>
      <c r="AZ588" s="187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8"/>
      <c r="BP588" s="36"/>
      <c r="BQ588" s="32"/>
      <c r="BR588" s="49"/>
      <c r="BS588" s="68"/>
      <c r="BT588" s="32"/>
    </row>
    <row r="589" spans="1:72" x14ac:dyDescent="0.25">
      <c r="A589" s="30"/>
      <c r="B589" s="32"/>
      <c r="C589" s="49"/>
      <c r="D589" s="49"/>
      <c r="E589" s="32"/>
      <c r="F589" s="6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6"/>
      <c r="AM589" s="2"/>
      <c r="AN589" s="2"/>
      <c r="AO589" s="174"/>
      <c r="AP589" s="187"/>
      <c r="AQ589" s="2"/>
      <c r="AR589" s="2"/>
      <c r="AS589" s="174"/>
      <c r="AT589" s="187"/>
      <c r="AU589" s="174"/>
      <c r="AV589" s="187"/>
      <c r="AW589" s="2"/>
      <c r="AX589" s="2"/>
      <c r="AY589" s="174"/>
      <c r="AZ589" s="187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8"/>
      <c r="BP589" s="36"/>
      <c r="BQ589" s="32"/>
      <c r="BR589" s="49"/>
      <c r="BS589" s="68"/>
      <c r="BT589" s="32"/>
    </row>
    <row r="590" spans="1:72" x14ac:dyDescent="0.25">
      <c r="A590" s="30"/>
      <c r="B590" s="32"/>
      <c r="C590" s="49"/>
      <c r="D590" s="49"/>
      <c r="E590" s="32"/>
      <c r="F590" s="6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6"/>
      <c r="AM590" s="2"/>
      <c r="AN590" s="2"/>
      <c r="AO590" s="174"/>
      <c r="AP590" s="187"/>
      <c r="AQ590" s="2"/>
      <c r="AR590" s="2"/>
      <c r="AS590" s="174"/>
      <c r="AT590" s="187"/>
      <c r="AU590" s="174"/>
      <c r="AV590" s="187"/>
      <c r="AW590" s="2"/>
      <c r="AX590" s="2"/>
      <c r="AY590" s="174"/>
      <c r="AZ590" s="187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8"/>
      <c r="BP590" s="36"/>
      <c r="BQ590" s="32"/>
      <c r="BR590" s="49"/>
      <c r="BS590" s="68"/>
      <c r="BT590" s="32"/>
    </row>
    <row r="591" spans="1:72" x14ac:dyDescent="0.25">
      <c r="A591" s="30"/>
      <c r="B591" s="32"/>
      <c r="C591" s="49"/>
      <c r="D591" s="49"/>
      <c r="E591" s="32"/>
      <c r="F591" s="6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6"/>
      <c r="AM591" s="2"/>
      <c r="AN591" s="2"/>
      <c r="AO591" s="174"/>
      <c r="AP591" s="187"/>
      <c r="AQ591" s="2"/>
      <c r="AR591" s="2"/>
      <c r="AS591" s="174"/>
      <c r="AT591" s="187"/>
      <c r="AU591" s="174"/>
      <c r="AV591" s="187"/>
      <c r="AW591" s="2"/>
      <c r="AX591" s="2"/>
      <c r="AY591" s="174"/>
      <c r="AZ591" s="187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8"/>
      <c r="BP591" s="36"/>
      <c r="BQ591" s="32"/>
      <c r="BR591" s="49"/>
      <c r="BS591" s="68"/>
      <c r="BT591" s="32"/>
    </row>
    <row r="592" spans="1:72" x14ac:dyDescent="0.25">
      <c r="A592" s="30"/>
      <c r="B592" s="32"/>
      <c r="C592" s="49"/>
      <c r="D592" s="49"/>
      <c r="E592" s="32"/>
      <c r="F592" s="6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6"/>
      <c r="AM592" s="2"/>
      <c r="AN592" s="2"/>
      <c r="AO592" s="174"/>
      <c r="AP592" s="187"/>
      <c r="AQ592" s="2"/>
      <c r="AR592" s="2"/>
      <c r="AS592" s="174"/>
      <c r="AT592" s="187"/>
      <c r="AU592" s="174"/>
      <c r="AV592" s="187"/>
      <c r="AW592" s="2"/>
      <c r="AX592" s="2"/>
      <c r="AY592" s="174"/>
      <c r="AZ592" s="187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8"/>
      <c r="BP592" s="36"/>
      <c r="BQ592" s="32"/>
      <c r="BR592" s="49"/>
      <c r="BS592" s="68"/>
      <c r="BT592" s="32"/>
    </row>
    <row r="593" spans="1:72" x14ac:dyDescent="0.25">
      <c r="A593" s="30"/>
      <c r="B593" s="32"/>
      <c r="C593" s="49"/>
      <c r="D593" s="49"/>
      <c r="E593" s="32"/>
      <c r="F593" s="6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6"/>
      <c r="AM593" s="2"/>
      <c r="AN593" s="2"/>
      <c r="AO593" s="174"/>
      <c r="AP593" s="187"/>
      <c r="AQ593" s="2"/>
      <c r="AR593" s="2"/>
      <c r="AS593" s="174"/>
      <c r="AT593" s="187"/>
      <c r="AU593" s="174"/>
      <c r="AV593" s="187"/>
      <c r="AW593" s="2"/>
      <c r="AX593" s="2"/>
      <c r="AY593" s="174"/>
      <c r="AZ593" s="187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8"/>
      <c r="BP593" s="36"/>
      <c r="BQ593" s="32"/>
      <c r="BR593" s="49"/>
      <c r="BS593" s="68"/>
      <c r="BT593" s="32"/>
    </row>
    <row r="594" spans="1:72" x14ac:dyDescent="0.25">
      <c r="A594" s="30"/>
      <c r="B594" s="32"/>
      <c r="C594" s="49"/>
      <c r="D594" s="49"/>
      <c r="E594" s="32"/>
      <c r="F594" s="6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6"/>
      <c r="AM594" s="2"/>
      <c r="AN594" s="2"/>
      <c r="AO594" s="174"/>
      <c r="AP594" s="187"/>
      <c r="AQ594" s="2"/>
      <c r="AR594" s="2"/>
      <c r="AS594" s="174"/>
      <c r="AT594" s="187"/>
      <c r="AU594" s="174"/>
      <c r="AV594" s="187"/>
      <c r="AW594" s="2"/>
      <c r="AX594" s="2"/>
      <c r="AY594" s="174"/>
      <c r="AZ594" s="187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8"/>
      <c r="BP594" s="36"/>
      <c r="BQ594" s="32"/>
      <c r="BR594" s="49"/>
      <c r="BS594" s="68"/>
      <c r="BT594" s="32"/>
    </row>
    <row r="595" spans="1:72" x14ac:dyDescent="0.25">
      <c r="A595" s="30"/>
      <c r="B595" s="32"/>
      <c r="C595" s="49"/>
      <c r="D595" s="49"/>
      <c r="E595" s="32"/>
      <c r="F595" s="6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6"/>
      <c r="AM595" s="2"/>
      <c r="AN595" s="2"/>
      <c r="AO595" s="174"/>
      <c r="AP595" s="187"/>
      <c r="AQ595" s="2"/>
      <c r="AR595" s="2"/>
      <c r="AS595" s="174"/>
      <c r="AT595" s="187"/>
      <c r="AU595" s="174"/>
      <c r="AV595" s="187"/>
      <c r="AW595" s="2"/>
      <c r="AX595" s="2"/>
      <c r="AY595" s="174"/>
      <c r="AZ595" s="187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8"/>
      <c r="BP595" s="36"/>
      <c r="BQ595" s="32"/>
      <c r="BR595" s="49"/>
      <c r="BS595" s="68"/>
      <c r="BT595" s="32"/>
    </row>
    <row r="596" spans="1:72" x14ac:dyDescent="0.25">
      <c r="A596" s="30"/>
      <c r="B596" s="32"/>
      <c r="C596" s="49"/>
      <c r="D596" s="49"/>
      <c r="E596" s="32"/>
      <c r="F596" s="6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6"/>
      <c r="AM596" s="2"/>
      <c r="AN596" s="2"/>
      <c r="AO596" s="174"/>
      <c r="AP596" s="187"/>
      <c r="AQ596" s="2"/>
      <c r="AR596" s="2"/>
      <c r="AS596" s="174"/>
      <c r="AT596" s="187"/>
      <c r="AU596" s="174"/>
      <c r="AV596" s="187"/>
      <c r="AW596" s="2"/>
      <c r="AX596" s="2"/>
      <c r="AY596" s="174"/>
      <c r="AZ596" s="187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8"/>
      <c r="BP596" s="36"/>
      <c r="BQ596" s="32"/>
      <c r="BR596" s="49"/>
      <c r="BS596" s="68"/>
      <c r="BT596" s="32"/>
    </row>
    <row r="597" spans="1:72" x14ac:dyDescent="0.25">
      <c r="A597" s="30"/>
      <c r="B597" s="32"/>
      <c r="C597" s="49"/>
      <c r="D597" s="49"/>
      <c r="E597" s="32"/>
      <c r="F597" s="6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6"/>
      <c r="AM597" s="2"/>
      <c r="AN597" s="2"/>
      <c r="AO597" s="174"/>
      <c r="AP597" s="187"/>
      <c r="AQ597" s="2"/>
      <c r="AR597" s="2"/>
      <c r="AS597" s="174"/>
      <c r="AT597" s="187"/>
      <c r="AU597" s="174"/>
      <c r="AV597" s="187"/>
      <c r="AW597" s="2"/>
      <c r="AX597" s="2"/>
      <c r="AY597" s="174"/>
      <c r="AZ597" s="187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8"/>
      <c r="BP597" s="36"/>
      <c r="BQ597" s="32"/>
      <c r="BR597" s="49"/>
      <c r="BS597" s="68"/>
      <c r="BT597" s="32"/>
    </row>
    <row r="598" spans="1:72" x14ac:dyDescent="0.25">
      <c r="A598" s="30"/>
      <c r="B598" s="32"/>
      <c r="C598" s="49"/>
      <c r="D598" s="49"/>
      <c r="E598" s="32"/>
      <c r="F598" s="6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6"/>
      <c r="AM598" s="2"/>
      <c r="AN598" s="2"/>
      <c r="AO598" s="174"/>
      <c r="AP598" s="187"/>
      <c r="AQ598" s="2"/>
      <c r="AR598" s="2"/>
      <c r="AS598" s="174"/>
      <c r="AT598" s="187"/>
      <c r="AU598" s="174"/>
      <c r="AV598" s="187"/>
      <c r="AW598" s="2"/>
      <c r="AX598" s="2"/>
      <c r="AY598" s="174"/>
      <c r="AZ598" s="187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8"/>
      <c r="BP598" s="36"/>
      <c r="BQ598" s="32"/>
      <c r="BR598" s="49"/>
      <c r="BS598" s="68"/>
      <c r="BT598" s="32"/>
    </row>
    <row r="599" spans="1:72" x14ac:dyDescent="0.25">
      <c r="A599" s="30"/>
      <c r="B599" s="32"/>
      <c r="C599" s="49"/>
      <c r="D599" s="49"/>
      <c r="E599" s="32"/>
      <c r="F599" s="6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6"/>
      <c r="AM599" s="2"/>
      <c r="AN599" s="2"/>
      <c r="AO599" s="174"/>
      <c r="AP599" s="187"/>
      <c r="AQ599" s="2"/>
      <c r="AR599" s="2"/>
      <c r="AS599" s="174"/>
      <c r="AT599" s="187"/>
      <c r="AU599" s="174"/>
      <c r="AV599" s="187"/>
      <c r="AW599" s="2"/>
      <c r="AX599" s="2"/>
      <c r="AY599" s="174"/>
      <c r="AZ599" s="187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8"/>
      <c r="BP599" s="36"/>
      <c r="BQ599" s="32"/>
      <c r="BR599" s="49"/>
      <c r="BS599" s="68"/>
      <c r="BT599" s="32"/>
    </row>
    <row r="600" spans="1:72" x14ac:dyDescent="0.25">
      <c r="A600" s="30"/>
      <c r="B600" s="32"/>
      <c r="C600" s="49"/>
      <c r="D600" s="49"/>
      <c r="E600" s="32"/>
      <c r="F600" s="6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6"/>
      <c r="AM600" s="2"/>
      <c r="AN600" s="2"/>
      <c r="AO600" s="174"/>
      <c r="AP600" s="187"/>
      <c r="AQ600" s="2"/>
      <c r="AR600" s="2"/>
      <c r="AS600" s="174"/>
      <c r="AT600" s="187"/>
      <c r="AU600" s="174"/>
      <c r="AV600" s="187"/>
      <c r="AW600" s="2"/>
      <c r="AX600" s="2"/>
      <c r="AY600" s="174"/>
      <c r="AZ600" s="187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8"/>
      <c r="BP600" s="36"/>
      <c r="BQ600" s="32"/>
      <c r="BR600" s="49"/>
      <c r="BS600" s="68"/>
      <c r="BT600" s="32"/>
    </row>
    <row r="601" spans="1:72" x14ac:dyDescent="0.25">
      <c r="A601" s="30"/>
      <c r="B601" s="32"/>
      <c r="C601" s="49"/>
      <c r="D601" s="49"/>
      <c r="E601" s="32"/>
      <c r="F601" s="6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6"/>
      <c r="AM601" s="2"/>
      <c r="AN601" s="2"/>
      <c r="AO601" s="174"/>
      <c r="AP601" s="187"/>
      <c r="AQ601" s="2"/>
      <c r="AR601" s="2"/>
      <c r="AS601" s="174"/>
      <c r="AT601" s="187"/>
      <c r="AU601" s="174"/>
      <c r="AV601" s="187"/>
      <c r="AW601" s="2"/>
      <c r="AX601" s="2"/>
      <c r="AY601" s="174"/>
      <c r="AZ601" s="187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8"/>
      <c r="BP601" s="36"/>
      <c r="BQ601" s="32"/>
      <c r="BR601" s="49"/>
      <c r="BS601" s="68"/>
      <c r="BT601" s="32"/>
    </row>
    <row r="602" spans="1:72" x14ac:dyDescent="0.25">
      <c r="A602" s="30"/>
      <c r="B602" s="32"/>
      <c r="C602" s="49"/>
      <c r="D602" s="49"/>
      <c r="E602" s="32"/>
      <c r="F602" s="6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6"/>
      <c r="AM602" s="2"/>
      <c r="AN602" s="2"/>
      <c r="AO602" s="174"/>
      <c r="AP602" s="187"/>
      <c r="AQ602" s="2"/>
      <c r="AR602" s="2"/>
      <c r="AS602" s="174"/>
      <c r="AT602" s="187"/>
      <c r="AU602" s="174"/>
      <c r="AV602" s="187"/>
      <c r="AW602" s="2"/>
      <c r="AX602" s="2"/>
      <c r="AY602" s="174"/>
      <c r="AZ602" s="187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8"/>
      <c r="BP602" s="36"/>
      <c r="BQ602" s="32"/>
      <c r="BR602" s="49"/>
      <c r="BS602" s="68"/>
      <c r="BT602" s="32"/>
    </row>
    <row r="603" spans="1:72" x14ac:dyDescent="0.25">
      <c r="A603" s="30"/>
      <c r="B603" s="32"/>
      <c r="C603" s="49"/>
      <c r="D603" s="49"/>
      <c r="E603" s="32"/>
      <c r="F603" s="6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6"/>
      <c r="AM603" s="2"/>
      <c r="AN603" s="2"/>
      <c r="AO603" s="174"/>
      <c r="AP603" s="187"/>
      <c r="AQ603" s="2"/>
      <c r="AR603" s="2"/>
      <c r="AS603" s="174"/>
      <c r="AT603" s="187"/>
      <c r="AU603" s="174"/>
      <c r="AV603" s="187"/>
      <c r="AW603" s="2"/>
      <c r="AX603" s="2"/>
      <c r="AY603" s="174"/>
      <c r="AZ603" s="187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8"/>
      <c r="BP603" s="36"/>
      <c r="BQ603" s="32"/>
      <c r="BR603" s="49"/>
      <c r="BS603" s="68"/>
      <c r="BT603" s="32"/>
    </row>
    <row r="604" spans="1:72" x14ac:dyDescent="0.25">
      <c r="A604" s="30"/>
      <c r="B604" s="32"/>
      <c r="C604" s="49"/>
      <c r="D604" s="49"/>
      <c r="E604" s="32"/>
      <c r="F604" s="6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6"/>
      <c r="AM604" s="2"/>
      <c r="AN604" s="2"/>
      <c r="AO604" s="174"/>
      <c r="AP604" s="187"/>
      <c r="AQ604" s="2"/>
      <c r="AR604" s="2"/>
      <c r="AS604" s="174"/>
      <c r="AT604" s="187"/>
      <c r="AU604" s="174"/>
      <c r="AV604" s="187"/>
      <c r="AW604" s="2"/>
      <c r="AX604" s="2"/>
      <c r="AY604" s="174"/>
      <c r="AZ604" s="187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8"/>
      <c r="BP604" s="36"/>
      <c r="BQ604" s="32"/>
      <c r="BR604" s="49"/>
      <c r="BS604" s="68"/>
      <c r="BT604" s="32"/>
    </row>
    <row r="605" spans="1:72" x14ac:dyDescent="0.25">
      <c r="A605" s="30"/>
      <c r="B605" s="32"/>
      <c r="C605" s="49"/>
      <c r="D605" s="49"/>
      <c r="E605" s="32"/>
      <c r="F605" s="6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6"/>
      <c r="AM605" s="2"/>
      <c r="AN605" s="2"/>
      <c r="AO605" s="174"/>
      <c r="AP605" s="187"/>
      <c r="AQ605" s="2"/>
      <c r="AR605" s="2"/>
      <c r="AS605" s="174"/>
      <c r="AT605" s="187"/>
      <c r="AU605" s="174"/>
      <c r="AV605" s="187"/>
      <c r="AW605" s="2"/>
      <c r="AX605" s="2"/>
      <c r="AY605" s="174"/>
      <c r="AZ605" s="187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8"/>
      <c r="BP605" s="36"/>
      <c r="BQ605" s="32"/>
      <c r="BR605" s="49"/>
      <c r="BS605" s="68"/>
      <c r="BT605" s="32"/>
    </row>
    <row r="606" spans="1:72" x14ac:dyDescent="0.25">
      <c r="A606" s="30"/>
      <c r="B606" s="32"/>
      <c r="C606" s="49"/>
      <c r="D606" s="49"/>
      <c r="E606" s="32"/>
      <c r="F606" s="6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6"/>
      <c r="AM606" s="2"/>
      <c r="AN606" s="2"/>
      <c r="AO606" s="174"/>
      <c r="AP606" s="187"/>
      <c r="AQ606" s="2"/>
      <c r="AR606" s="2"/>
      <c r="AS606" s="174"/>
      <c r="AT606" s="187"/>
      <c r="AU606" s="174"/>
      <c r="AV606" s="187"/>
      <c r="AW606" s="2"/>
      <c r="AX606" s="2"/>
      <c r="AY606" s="174"/>
      <c r="AZ606" s="187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8"/>
      <c r="BP606" s="36"/>
      <c r="BQ606" s="32"/>
      <c r="BR606" s="49"/>
      <c r="BS606" s="68"/>
      <c r="BT606" s="32"/>
    </row>
    <row r="607" spans="1:72" x14ac:dyDescent="0.25">
      <c r="A607" s="30"/>
      <c r="B607" s="32"/>
      <c r="C607" s="49"/>
      <c r="D607" s="49"/>
      <c r="E607" s="32"/>
      <c r="F607" s="6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6"/>
      <c r="AM607" s="2"/>
      <c r="AN607" s="2"/>
      <c r="AO607" s="174"/>
      <c r="AP607" s="187"/>
      <c r="AQ607" s="2"/>
      <c r="AR607" s="2"/>
      <c r="AS607" s="174"/>
      <c r="AT607" s="187"/>
      <c r="AU607" s="174"/>
      <c r="AV607" s="187"/>
      <c r="AW607" s="2"/>
      <c r="AX607" s="2"/>
      <c r="AY607" s="174"/>
      <c r="AZ607" s="187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8"/>
      <c r="BP607" s="36"/>
      <c r="BQ607" s="32"/>
      <c r="BR607" s="49"/>
      <c r="BS607" s="68"/>
      <c r="BT607" s="32"/>
    </row>
    <row r="608" spans="1:72" x14ac:dyDescent="0.25">
      <c r="A608" s="30"/>
      <c r="B608" s="32"/>
      <c r="C608" s="49"/>
      <c r="D608" s="49"/>
      <c r="E608" s="32"/>
      <c r="F608" s="6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6"/>
      <c r="AM608" s="2"/>
      <c r="AN608" s="2"/>
      <c r="AO608" s="174"/>
      <c r="AP608" s="187"/>
      <c r="AQ608" s="2"/>
      <c r="AR608" s="2"/>
      <c r="AS608" s="174"/>
      <c r="AT608" s="187"/>
      <c r="AU608" s="174"/>
      <c r="AV608" s="187"/>
      <c r="AW608" s="2"/>
      <c r="AX608" s="2"/>
      <c r="AY608" s="174"/>
      <c r="AZ608" s="187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8"/>
      <c r="BP608" s="36"/>
      <c r="BQ608" s="32"/>
      <c r="BR608" s="49"/>
      <c r="BS608" s="68"/>
      <c r="BT608" s="32"/>
    </row>
    <row r="609" spans="1:72" x14ac:dyDescent="0.25">
      <c r="A609" s="30"/>
      <c r="B609" s="32"/>
      <c r="C609" s="49"/>
      <c r="D609" s="49"/>
      <c r="E609" s="32"/>
      <c r="F609" s="6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6"/>
      <c r="AM609" s="2"/>
      <c r="AN609" s="2"/>
      <c r="AO609" s="174"/>
      <c r="AP609" s="187"/>
      <c r="AQ609" s="2"/>
      <c r="AR609" s="2"/>
      <c r="AS609" s="174"/>
      <c r="AT609" s="187"/>
      <c r="AU609" s="174"/>
      <c r="AV609" s="187"/>
      <c r="AW609" s="2"/>
      <c r="AX609" s="2"/>
      <c r="AY609" s="174"/>
      <c r="AZ609" s="187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8"/>
      <c r="BP609" s="36"/>
      <c r="BQ609" s="32"/>
      <c r="BR609" s="49"/>
      <c r="BS609" s="68"/>
      <c r="BT609" s="32"/>
    </row>
    <row r="610" spans="1:72" x14ac:dyDescent="0.25">
      <c r="A610" s="30"/>
      <c r="B610" s="32"/>
      <c r="C610" s="49"/>
      <c r="D610" s="49"/>
      <c r="E610" s="32"/>
      <c r="F610" s="6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6"/>
      <c r="AM610" s="2"/>
      <c r="AN610" s="2"/>
      <c r="AO610" s="174"/>
      <c r="AP610" s="187"/>
      <c r="AQ610" s="2"/>
      <c r="AR610" s="2"/>
      <c r="AS610" s="174"/>
      <c r="AT610" s="187"/>
      <c r="AU610" s="174"/>
      <c r="AV610" s="187"/>
      <c r="AW610" s="2"/>
      <c r="AX610" s="2"/>
      <c r="AY610" s="174"/>
      <c r="AZ610" s="187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8"/>
      <c r="BP610" s="36"/>
      <c r="BQ610" s="32"/>
      <c r="BR610" s="49"/>
      <c r="BS610" s="68"/>
      <c r="BT610" s="32"/>
    </row>
    <row r="611" spans="1:72" x14ac:dyDescent="0.25">
      <c r="A611" s="30"/>
      <c r="B611" s="32"/>
      <c r="C611" s="49"/>
      <c r="D611" s="49"/>
      <c r="E611" s="32"/>
      <c r="F611" s="6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6"/>
      <c r="AM611" s="2"/>
      <c r="AN611" s="2"/>
      <c r="AO611" s="174"/>
      <c r="AP611" s="187"/>
      <c r="AQ611" s="2"/>
      <c r="AR611" s="2"/>
      <c r="AS611" s="174"/>
      <c r="AT611" s="187"/>
      <c r="AU611" s="174"/>
      <c r="AV611" s="187"/>
      <c r="AW611" s="2"/>
      <c r="AX611" s="2"/>
      <c r="AY611" s="174"/>
      <c r="AZ611" s="187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8"/>
      <c r="BP611" s="36"/>
      <c r="BQ611" s="32"/>
      <c r="BR611" s="49"/>
      <c r="BS611" s="68"/>
      <c r="BT611" s="32"/>
    </row>
    <row r="612" spans="1:72" x14ac:dyDescent="0.25">
      <c r="A612" s="30"/>
      <c r="B612" s="32"/>
      <c r="C612" s="49"/>
      <c r="D612" s="49"/>
      <c r="E612" s="32"/>
      <c r="F612" s="6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6"/>
      <c r="AM612" s="2"/>
      <c r="AN612" s="2"/>
      <c r="AO612" s="174"/>
      <c r="AP612" s="187"/>
      <c r="AQ612" s="2"/>
      <c r="AR612" s="2"/>
      <c r="AS612" s="174"/>
      <c r="AT612" s="187"/>
      <c r="AU612" s="174"/>
      <c r="AV612" s="187"/>
      <c r="AW612" s="2"/>
      <c r="AX612" s="2"/>
      <c r="AY612" s="174"/>
      <c r="AZ612" s="187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8"/>
      <c r="BP612" s="36"/>
      <c r="BQ612" s="32"/>
      <c r="BR612" s="49"/>
      <c r="BS612" s="68"/>
      <c r="BT612" s="32"/>
    </row>
    <row r="613" spans="1:72" x14ac:dyDescent="0.25">
      <c r="A613" s="30"/>
      <c r="B613" s="32"/>
      <c r="C613" s="49"/>
      <c r="D613" s="49"/>
      <c r="E613" s="32"/>
      <c r="F613" s="6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6"/>
      <c r="AM613" s="2"/>
      <c r="AN613" s="2"/>
      <c r="AO613" s="174"/>
      <c r="AP613" s="187"/>
      <c r="AQ613" s="2"/>
      <c r="AR613" s="2"/>
      <c r="AS613" s="174"/>
      <c r="AT613" s="187"/>
      <c r="AU613" s="174"/>
      <c r="AV613" s="187"/>
      <c r="AW613" s="2"/>
      <c r="AX613" s="2"/>
      <c r="AY613" s="174"/>
      <c r="AZ613" s="187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8"/>
      <c r="BP613" s="36"/>
      <c r="BQ613" s="32"/>
      <c r="BR613" s="49"/>
      <c r="BS613" s="68"/>
      <c r="BT613" s="32"/>
    </row>
    <row r="614" spans="1:72" x14ac:dyDescent="0.25">
      <c r="A614" s="30"/>
      <c r="B614" s="32"/>
      <c r="C614" s="49"/>
      <c r="D614" s="49"/>
      <c r="E614" s="32"/>
      <c r="F614" s="6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6"/>
      <c r="AM614" s="2"/>
      <c r="AN614" s="2"/>
      <c r="AO614" s="174"/>
      <c r="AP614" s="187"/>
      <c r="AQ614" s="2"/>
      <c r="AR614" s="2"/>
      <c r="AS614" s="174"/>
      <c r="AT614" s="187"/>
      <c r="AU614" s="174"/>
      <c r="AV614" s="187"/>
      <c r="AW614" s="2"/>
      <c r="AX614" s="2"/>
      <c r="AY614" s="174"/>
      <c r="AZ614" s="187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8"/>
      <c r="BP614" s="36"/>
      <c r="BQ614" s="32"/>
      <c r="BR614" s="49"/>
      <c r="BS614" s="68"/>
      <c r="BT614" s="32"/>
    </row>
    <row r="615" spans="1:72" x14ac:dyDescent="0.25">
      <c r="A615" s="30"/>
      <c r="B615" s="32"/>
      <c r="C615" s="49"/>
      <c r="D615" s="49"/>
      <c r="E615" s="32"/>
      <c r="F615" s="6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6"/>
      <c r="AM615" s="2"/>
      <c r="AN615" s="2"/>
      <c r="AO615" s="174"/>
      <c r="AP615" s="187"/>
      <c r="AQ615" s="2"/>
      <c r="AR615" s="2"/>
      <c r="AS615" s="174"/>
      <c r="AT615" s="187"/>
      <c r="AU615" s="174"/>
      <c r="AV615" s="187"/>
      <c r="AW615" s="2"/>
      <c r="AX615" s="2"/>
      <c r="AY615" s="174"/>
      <c r="AZ615" s="187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8"/>
      <c r="BP615" s="36"/>
      <c r="BQ615" s="32"/>
      <c r="BR615" s="49"/>
      <c r="BS615" s="68"/>
      <c r="BT615" s="32"/>
    </row>
    <row r="616" spans="1:72" x14ac:dyDescent="0.25">
      <c r="A616" s="30"/>
      <c r="B616" s="32"/>
      <c r="C616" s="49"/>
      <c r="D616" s="49"/>
      <c r="E616" s="32"/>
      <c r="F616" s="6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6"/>
      <c r="AM616" s="2"/>
      <c r="AN616" s="2"/>
      <c r="AO616" s="174"/>
      <c r="AP616" s="187"/>
      <c r="AQ616" s="2"/>
      <c r="AR616" s="2"/>
      <c r="AS616" s="174"/>
      <c r="AT616" s="187"/>
      <c r="AU616" s="174"/>
      <c r="AV616" s="187"/>
      <c r="AW616" s="2"/>
      <c r="AX616" s="2"/>
      <c r="AY616" s="174"/>
      <c r="AZ616" s="187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8"/>
      <c r="BP616" s="36"/>
      <c r="BQ616" s="32"/>
      <c r="BR616" s="49"/>
      <c r="BS616" s="68"/>
      <c r="BT616" s="32"/>
    </row>
    <row r="617" spans="1:72" x14ac:dyDescent="0.25">
      <c r="A617" s="30"/>
      <c r="B617" s="32"/>
      <c r="C617" s="49"/>
      <c r="D617" s="49"/>
      <c r="E617" s="32"/>
      <c r="F617" s="6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6"/>
      <c r="AM617" s="2"/>
      <c r="AN617" s="2"/>
      <c r="AO617" s="174"/>
      <c r="AP617" s="187"/>
      <c r="AQ617" s="2"/>
      <c r="AR617" s="2"/>
      <c r="AS617" s="174"/>
      <c r="AT617" s="187"/>
      <c r="AU617" s="174"/>
      <c r="AV617" s="187"/>
      <c r="AW617" s="2"/>
      <c r="AX617" s="2"/>
      <c r="AY617" s="174"/>
      <c r="AZ617" s="187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8"/>
      <c r="BP617" s="36"/>
      <c r="BQ617" s="32"/>
      <c r="BR617" s="49"/>
      <c r="BS617" s="68"/>
      <c r="BT617" s="32"/>
    </row>
    <row r="618" spans="1:72" x14ac:dyDescent="0.25">
      <c r="A618" s="30"/>
      <c r="B618" s="32"/>
      <c r="C618" s="49"/>
      <c r="D618" s="49"/>
      <c r="E618" s="32"/>
      <c r="F618" s="6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6"/>
      <c r="AM618" s="2"/>
      <c r="AN618" s="2"/>
      <c r="AO618" s="174"/>
      <c r="AP618" s="187"/>
      <c r="AQ618" s="2"/>
      <c r="AR618" s="2"/>
      <c r="AS618" s="174"/>
      <c r="AT618" s="187"/>
      <c r="AU618" s="174"/>
      <c r="AV618" s="187"/>
      <c r="AW618" s="2"/>
      <c r="AX618" s="2"/>
      <c r="AY618" s="174"/>
      <c r="AZ618" s="187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8"/>
      <c r="BP618" s="36"/>
      <c r="BQ618" s="32"/>
      <c r="BR618" s="49"/>
      <c r="BS618" s="68"/>
      <c r="BT618" s="32"/>
    </row>
    <row r="619" spans="1:72" x14ac:dyDescent="0.25">
      <c r="A619" s="30"/>
      <c r="B619" s="32"/>
      <c r="C619" s="49"/>
      <c r="D619" s="49"/>
      <c r="E619" s="32"/>
      <c r="F619" s="6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6"/>
      <c r="AM619" s="2"/>
      <c r="AN619" s="2"/>
      <c r="AO619" s="174"/>
      <c r="AP619" s="187"/>
      <c r="AQ619" s="2"/>
      <c r="AR619" s="2"/>
      <c r="AS619" s="174"/>
      <c r="AT619" s="187"/>
      <c r="AU619" s="174"/>
      <c r="AV619" s="187"/>
      <c r="AW619" s="2"/>
      <c r="AX619" s="2"/>
      <c r="AY619" s="174"/>
      <c r="AZ619" s="187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8"/>
      <c r="BP619" s="36"/>
      <c r="BQ619" s="32"/>
      <c r="BR619" s="49"/>
      <c r="BS619" s="68"/>
      <c r="BT619" s="32"/>
    </row>
    <row r="620" spans="1:72" x14ac:dyDescent="0.25">
      <c r="A620" s="30"/>
      <c r="B620" s="32"/>
      <c r="C620" s="49"/>
      <c r="D620" s="49"/>
      <c r="E620" s="32"/>
      <c r="F620" s="6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6"/>
      <c r="AM620" s="2"/>
      <c r="AN620" s="2"/>
      <c r="AO620" s="174"/>
      <c r="AP620" s="187"/>
      <c r="AQ620" s="2"/>
      <c r="AR620" s="2"/>
      <c r="AS620" s="174"/>
      <c r="AT620" s="187"/>
      <c r="AU620" s="174"/>
      <c r="AV620" s="187"/>
      <c r="AW620" s="2"/>
      <c r="AX620" s="2"/>
      <c r="AY620" s="174"/>
      <c r="AZ620" s="187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8"/>
      <c r="BP620" s="36"/>
      <c r="BQ620" s="32"/>
      <c r="BR620" s="49"/>
      <c r="BS620" s="68"/>
      <c r="BT620" s="32"/>
    </row>
    <row r="621" spans="1:72" x14ac:dyDescent="0.25">
      <c r="A621" s="30"/>
      <c r="B621" s="32"/>
      <c r="C621" s="49"/>
      <c r="D621" s="49"/>
      <c r="E621" s="32"/>
      <c r="F621" s="6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6"/>
      <c r="AM621" s="2"/>
      <c r="AN621" s="2"/>
      <c r="AO621" s="174"/>
      <c r="AP621" s="187"/>
      <c r="AQ621" s="2"/>
      <c r="AR621" s="2"/>
      <c r="AS621" s="174"/>
      <c r="AT621" s="187"/>
      <c r="AU621" s="174"/>
      <c r="AV621" s="187"/>
      <c r="AW621" s="2"/>
      <c r="AX621" s="2"/>
      <c r="AY621" s="174"/>
      <c r="AZ621" s="187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8"/>
      <c r="BP621" s="36"/>
      <c r="BQ621" s="32"/>
      <c r="BR621" s="49"/>
      <c r="BS621" s="68"/>
      <c r="BT621" s="32"/>
    </row>
    <row r="622" spans="1:72" x14ac:dyDescent="0.25">
      <c r="A622" s="30"/>
      <c r="B622" s="32"/>
      <c r="C622" s="49"/>
      <c r="D622" s="49"/>
      <c r="E622" s="32"/>
      <c r="F622" s="6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6"/>
      <c r="AM622" s="2"/>
      <c r="AN622" s="2"/>
      <c r="AO622" s="174"/>
      <c r="AP622" s="187"/>
      <c r="AQ622" s="2"/>
      <c r="AR622" s="2"/>
      <c r="AS622" s="174"/>
      <c r="AT622" s="187"/>
      <c r="AU622" s="174"/>
      <c r="AV622" s="187"/>
      <c r="AW622" s="2"/>
      <c r="AX622" s="2"/>
      <c r="AY622" s="174"/>
      <c r="AZ622" s="187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8"/>
      <c r="BP622" s="36"/>
      <c r="BQ622" s="32"/>
      <c r="BR622" s="49"/>
      <c r="BS622" s="68"/>
      <c r="BT622" s="32"/>
    </row>
    <row r="623" spans="1:72" x14ac:dyDescent="0.25">
      <c r="A623" s="30"/>
      <c r="B623" s="32"/>
      <c r="C623" s="49"/>
      <c r="D623" s="49"/>
      <c r="E623" s="32"/>
      <c r="F623" s="6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6"/>
      <c r="AM623" s="2"/>
      <c r="AN623" s="2"/>
      <c r="AO623" s="174"/>
      <c r="AP623" s="187"/>
      <c r="AQ623" s="2"/>
      <c r="AR623" s="2"/>
      <c r="AS623" s="174"/>
      <c r="AT623" s="187"/>
      <c r="AU623" s="174"/>
      <c r="AV623" s="187"/>
      <c r="AW623" s="2"/>
      <c r="AX623" s="2"/>
      <c r="AY623" s="174"/>
      <c r="AZ623" s="187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8"/>
      <c r="BP623" s="36"/>
      <c r="BQ623" s="32"/>
      <c r="BR623" s="49"/>
      <c r="BS623" s="68"/>
      <c r="BT623" s="32"/>
    </row>
    <row r="624" spans="1:72" x14ac:dyDescent="0.25">
      <c r="A624" s="30"/>
      <c r="B624" s="32"/>
      <c r="C624" s="49"/>
      <c r="D624" s="49"/>
      <c r="E624" s="32"/>
      <c r="F624" s="6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6"/>
      <c r="AM624" s="2"/>
      <c r="AN624" s="2"/>
      <c r="AO624" s="174"/>
      <c r="AP624" s="187"/>
      <c r="AQ624" s="2"/>
      <c r="AR624" s="2"/>
      <c r="AS624" s="174"/>
      <c r="AT624" s="187"/>
      <c r="AU624" s="174"/>
      <c r="AV624" s="187"/>
      <c r="AW624" s="2"/>
      <c r="AX624" s="2"/>
      <c r="AY624" s="174"/>
      <c r="AZ624" s="187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8"/>
      <c r="BP624" s="36"/>
      <c r="BQ624" s="32"/>
      <c r="BR624" s="49"/>
      <c r="BS624" s="68"/>
      <c r="BT624" s="32"/>
    </row>
    <row r="625" spans="1:72" x14ac:dyDescent="0.25">
      <c r="A625" s="30"/>
      <c r="B625" s="32"/>
      <c r="C625" s="49"/>
      <c r="D625" s="49"/>
      <c r="E625" s="32"/>
      <c r="F625" s="6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6"/>
      <c r="AM625" s="2"/>
      <c r="AN625" s="2"/>
      <c r="AO625" s="174"/>
      <c r="AP625" s="187"/>
      <c r="AQ625" s="2"/>
      <c r="AR625" s="2"/>
      <c r="AS625" s="174"/>
      <c r="AT625" s="187"/>
      <c r="AU625" s="174"/>
      <c r="AV625" s="187"/>
      <c r="AW625" s="2"/>
      <c r="AX625" s="2"/>
      <c r="AY625" s="174"/>
      <c r="AZ625" s="187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8"/>
      <c r="BP625" s="36"/>
      <c r="BQ625" s="32"/>
      <c r="BR625" s="49"/>
      <c r="BS625" s="68"/>
      <c r="BT625" s="32"/>
    </row>
    <row r="626" spans="1:72" x14ac:dyDescent="0.25">
      <c r="A626" s="30"/>
      <c r="B626" s="32"/>
      <c r="C626" s="49"/>
      <c r="D626" s="49"/>
      <c r="E626" s="32"/>
      <c r="F626" s="6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6"/>
      <c r="AM626" s="2"/>
      <c r="AN626" s="2"/>
      <c r="AO626" s="174"/>
      <c r="AP626" s="187"/>
      <c r="AQ626" s="2"/>
      <c r="AR626" s="2"/>
      <c r="AS626" s="174"/>
      <c r="AT626" s="187"/>
      <c r="AU626" s="174"/>
      <c r="AV626" s="187"/>
      <c r="AW626" s="2"/>
      <c r="AX626" s="2"/>
      <c r="AY626" s="174"/>
      <c r="AZ626" s="187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8"/>
      <c r="BP626" s="36"/>
      <c r="BQ626" s="32"/>
      <c r="BR626" s="49"/>
      <c r="BS626" s="68"/>
      <c r="BT626" s="32"/>
    </row>
    <row r="627" spans="1:72" x14ac:dyDescent="0.25">
      <c r="A627" s="30"/>
      <c r="B627" s="32"/>
      <c r="C627" s="49"/>
      <c r="D627" s="49"/>
      <c r="E627" s="32"/>
      <c r="F627" s="6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6"/>
      <c r="AM627" s="2"/>
      <c r="AN627" s="2"/>
      <c r="AO627" s="174"/>
      <c r="AP627" s="187"/>
      <c r="AQ627" s="2"/>
      <c r="AR627" s="2"/>
      <c r="AS627" s="174"/>
      <c r="AT627" s="187"/>
      <c r="AU627" s="174"/>
      <c r="AV627" s="187"/>
      <c r="AW627" s="2"/>
      <c r="AX627" s="2"/>
      <c r="AY627" s="174"/>
      <c r="AZ627" s="187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8"/>
      <c r="BP627" s="36"/>
      <c r="BQ627" s="32"/>
      <c r="BR627" s="49"/>
      <c r="BS627" s="68"/>
      <c r="BT627" s="32"/>
    </row>
    <row r="628" spans="1:72" x14ac:dyDescent="0.25">
      <c r="A628" s="30"/>
      <c r="B628" s="32"/>
      <c r="C628" s="49"/>
      <c r="D628" s="49"/>
      <c r="E628" s="32"/>
      <c r="F628" s="6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6"/>
      <c r="AM628" s="2"/>
      <c r="AN628" s="2"/>
      <c r="AO628" s="174"/>
      <c r="AP628" s="187"/>
      <c r="AQ628" s="2"/>
      <c r="AR628" s="2"/>
      <c r="AS628" s="174"/>
      <c r="AT628" s="187"/>
      <c r="AU628" s="174"/>
      <c r="AV628" s="187"/>
      <c r="AW628" s="2"/>
      <c r="AX628" s="2"/>
      <c r="AY628" s="174"/>
      <c r="AZ628" s="187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8"/>
      <c r="BP628" s="36"/>
      <c r="BQ628" s="32"/>
      <c r="BR628" s="49"/>
      <c r="BS628" s="68"/>
      <c r="BT628" s="32"/>
    </row>
    <row r="629" spans="1:72" x14ac:dyDescent="0.25">
      <c r="A629" s="30"/>
      <c r="B629" s="32"/>
      <c r="C629" s="49"/>
      <c r="D629" s="49"/>
      <c r="E629" s="32"/>
      <c r="F629" s="6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6"/>
      <c r="AM629" s="2"/>
      <c r="AN629" s="2"/>
      <c r="AO629" s="174"/>
      <c r="AP629" s="187"/>
      <c r="AQ629" s="2"/>
      <c r="AR629" s="2"/>
      <c r="AS629" s="174"/>
      <c r="AT629" s="187"/>
      <c r="AU629" s="174"/>
      <c r="AV629" s="187"/>
      <c r="AW629" s="2"/>
      <c r="AX629" s="2"/>
      <c r="AY629" s="174"/>
      <c r="AZ629" s="187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8"/>
      <c r="BP629" s="36"/>
      <c r="BQ629" s="32"/>
      <c r="BR629" s="49"/>
      <c r="BS629" s="68"/>
      <c r="BT629" s="32"/>
    </row>
    <row r="630" spans="1:72" x14ac:dyDescent="0.25">
      <c r="A630" s="30"/>
      <c r="B630" s="32"/>
      <c r="C630" s="49"/>
      <c r="D630" s="49"/>
      <c r="E630" s="32"/>
      <c r="F630" s="6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6"/>
      <c r="AM630" s="2"/>
      <c r="AN630" s="2"/>
      <c r="AO630" s="174"/>
      <c r="AP630" s="187"/>
      <c r="AQ630" s="2"/>
      <c r="AR630" s="2"/>
      <c r="AS630" s="174"/>
      <c r="AT630" s="187"/>
      <c r="AU630" s="174"/>
      <c r="AV630" s="187"/>
      <c r="AW630" s="2"/>
      <c r="AX630" s="2"/>
      <c r="AY630" s="174"/>
      <c r="AZ630" s="187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8"/>
      <c r="BP630" s="36"/>
      <c r="BQ630" s="32"/>
      <c r="BR630" s="49"/>
      <c r="BS630" s="68"/>
      <c r="BT630" s="32"/>
    </row>
    <row r="631" spans="1:72" x14ac:dyDescent="0.25">
      <c r="A631" s="30"/>
      <c r="B631" s="32"/>
      <c r="C631" s="49"/>
      <c r="D631" s="49"/>
      <c r="E631" s="32"/>
      <c r="F631" s="6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6"/>
      <c r="AM631" s="2"/>
      <c r="AN631" s="2"/>
      <c r="AO631" s="174"/>
      <c r="AP631" s="187"/>
      <c r="AQ631" s="2"/>
      <c r="AR631" s="2"/>
      <c r="AS631" s="174"/>
      <c r="AT631" s="187"/>
      <c r="AU631" s="174"/>
      <c r="AV631" s="187"/>
      <c r="AW631" s="2"/>
      <c r="AX631" s="2"/>
      <c r="AY631" s="174"/>
      <c r="AZ631" s="187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8"/>
      <c r="BP631" s="36"/>
      <c r="BQ631" s="32"/>
      <c r="BR631" s="49"/>
      <c r="BS631" s="68"/>
      <c r="BT631" s="32"/>
    </row>
    <row r="632" spans="1:72" x14ac:dyDescent="0.25">
      <c r="A632" s="30"/>
      <c r="B632" s="32"/>
      <c r="C632" s="49"/>
      <c r="D632" s="49"/>
      <c r="E632" s="32"/>
      <c r="F632" s="6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6"/>
      <c r="AM632" s="2"/>
      <c r="AN632" s="2"/>
      <c r="AO632" s="174"/>
      <c r="AP632" s="187"/>
      <c r="AQ632" s="2"/>
      <c r="AR632" s="2"/>
      <c r="AS632" s="174"/>
      <c r="AT632" s="187"/>
      <c r="AU632" s="174"/>
      <c r="AV632" s="187"/>
      <c r="AW632" s="2"/>
      <c r="AX632" s="2"/>
      <c r="AY632" s="174"/>
      <c r="AZ632" s="187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8"/>
      <c r="BP632" s="36"/>
      <c r="BQ632" s="32"/>
      <c r="BR632" s="49"/>
      <c r="BS632" s="68"/>
      <c r="BT632" s="32"/>
    </row>
    <row r="633" spans="1:72" x14ac:dyDescent="0.25">
      <c r="A633" s="30"/>
      <c r="B633" s="32"/>
      <c r="C633" s="49"/>
      <c r="D633" s="49"/>
      <c r="E633" s="32"/>
      <c r="F633" s="6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6"/>
      <c r="AM633" s="2"/>
      <c r="AN633" s="2"/>
      <c r="AO633" s="174"/>
      <c r="AP633" s="187"/>
      <c r="AQ633" s="2"/>
      <c r="AR633" s="2"/>
      <c r="AS633" s="174"/>
      <c r="AT633" s="187"/>
      <c r="AU633" s="174"/>
      <c r="AV633" s="187"/>
      <c r="AW633" s="2"/>
      <c r="AX633" s="2"/>
      <c r="AY633" s="174"/>
      <c r="AZ633" s="187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8"/>
      <c r="BP633" s="36"/>
      <c r="BQ633" s="32"/>
      <c r="BR633" s="49"/>
      <c r="BS633" s="68"/>
      <c r="BT633" s="32"/>
    </row>
    <row r="634" spans="1:72" x14ac:dyDescent="0.25">
      <c r="A634" s="30"/>
      <c r="B634" s="32"/>
      <c r="C634" s="49"/>
      <c r="D634" s="49"/>
      <c r="E634" s="32"/>
      <c r="F634" s="6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6"/>
      <c r="AM634" s="2"/>
      <c r="AN634" s="2"/>
      <c r="AO634" s="174"/>
      <c r="AP634" s="187"/>
      <c r="AQ634" s="2"/>
      <c r="AR634" s="2"/>
      <c r="AS634" s="174"/>
      <c r="AT634" s="187"/>
      <c r="AU634" s="174"/>
      <c r="AV634" s="187"/>
      <c r="AW634" s="2"/>
      <c r="AX634" s="2"/>
      <c r="AY634" s="174"/>
      <c r="AZ634" s="187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8"/>
      <c r="BP634" s="36"/>
      <c r="BQ634" s="32"/>
      <c r="BR634" s="49"/>
      <c r="BS634" s="68"/>
      <c r="BT634" s="32"/>
    </row>
    <row r="635" spans="1:72" x14ac:dyDescent="0.25">
      <c r="A635" s="30"/>
      <c r="B635" s="32"/>
      <c r="C635" s="49"/>
      <c r="D635" s="49"/>
      <c r="E635" s="32"/>
      <c r="F635" s="6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6"/>
      <c r="AM635" s="2"/>
      <c r="AN635" s="2"/>
      <c r="AO635" s="174"/>
      <c r="AP635" s="187"/>
      <c r="AQ635" s="2"/>
      <c r="AR635" s="2"/>
      <c r="AS635" s="174"/>
      <c r="AT635" s="187"/>
      <c r="AU635" s="174"/>
      <c r="AV635" s="187"/>
      <c r="AW635" s="2"/>
      <c r="AX635" s="2"/>
      <c r="AY635" s="174"/>
      <c r="AZ635" s="187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8"/>
      <c r="BP635" s="36"/>
      <c r="BQ635" s="32"/>
      <c r="BR635" s="49"/>
      <c r="BS635" s="68"/>
      <c r="BT635" s="32"/>
    </row>
    <row r="636" spans="1:72" x14ac:dyDescent="0.25">
      <c r="A636" s="30"/>
      <c r="B636" s="32"/>
      <c r="C636" s="49"/>
      <c r="D636" s="49"/>
      <c r="E636" s="32"/>
      <c r="F636" s="6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6"/>
      <c r="AM636" s="2"/>
      <c r="AN636" s="2"/>
      <c r="AO636" s="174"/>
      <c r="AP636" s="187"/>
      <c r="AQ636" s="2"/>
      <c r="AR636" s="2"/>
      <c r="AS636" s="174"/>
      <c r="AT636" s="187"/>
      <c r="AU636" s="174"/>
      <c r="AV636" s="187"/>
      <c r="AW636" s="2"/>
      <c r="AX636" s="2"/>
      <c r="AY636" s="174"/>
      <c r="AZ636" s="187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8"/>
      <c r="BP636" s="36"/>
      <c r="BQ636" s="32"/>
      <c r="BR636" s="49"/>
      <c r="BS636" s="68"/>
      <c r="BT636" s="32"/>
    </row>
    <row r="637" spans="1:72" x14ac:dyDescent="0.25">
      <c r="A637" s="30"/>
      <c r="B637" s="32"/>
      <c r="C637" s="49"/>
      <c r="D637" s="49"/>
      <c r="E637" s="32"/>
      <c r="F637" s="6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6"/>
      <c r="AM637" s="2"/>
      <c r="AN637" s="2"/>
      <c r="AO637" s="174"/>
      <c r="AP637" s="187"/>
      <c r="AQ637" s="2"/>
      <c r="AR637" s="2"/>
      <c r="AS637" s="174"/>
      <c r="AT637" s="187"/>
      <c r="AU637" s="174"/>
      <c r="AV637" s="187"/>
      <c r="AW637" s="2"/>
      <c r="AX637" s="2"/>
      <c r="AY637" s="174"/>
      <c r="AZ637" s="187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8"/>
      <c r="BP637" s="36"/>
      <c r="BQ637" s="32"/>
      <c r="BR637" s="49"/>
      <c r="BS637" s="68"/>
      <c r="BT637" s="32"/>
    </row>
    <row r="638" spans="1:72" x14ac:dyDescent="0.25">
      <c r="A638" s="30"/>
      <c r="B638" s="32"/>
      <c r="C638" s="49"/>
      <c r="D638" s="49"/>
      <c r="E638" s="32"/>
      <c r="F638" s="6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6"/>
      <c r="AM638" s="2"/>
      <c r="AN638" s="2"/>
      <c r="AO638" s="174"/>
      <c r="AP638" s="187"/>
      <c r="AQ638" s="2"/>
      <c r="AR638" s="2"/>
      <c r="AS638" s="174"/>
      <c r="AT638" s="187"/>
      <c r="AU638" s="174"/>
      <c r="AV638" s="187"/>
      <c r="AW638" s="2"/>
      <c r="AX638" s="2"/>
      <c r="AY638" s="174"/>
      <c r="AZ638" s="187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8"/>
      <c r="BP638" s="36"/>
      <c r="BQ638" s="32"/>
      <c r="BR638" s="49"/>
      <c r="BS638" s="68"/>
      <c r="BT638" s="32"/>
    </row>
    <row r="639" spans="1:72" x14ac:dyDescent="0.25">
      <c r="A639" s="30"/>
      <c r="B639" s="32"/>
      <c r="C639" s="49"/>
      <c r="D639" s="49"/>
      <c r="E639" s="32"/>
      <c r="F639" s="6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6"/>
      <c r="AM639" s="2"/>
      <c r="AN639" s="2"/>
      <c r="AO639" s="174"/>
      <c r="AP639" s="187"/>
      <c r="AQ639" s="2"/>
      <c r="AR639" s="2"/>
      <c r="AS639" s="174"/>
      <c r="AT639" s="187"/>
      <c r="AU639" s="174"/>
      <c r="AV639" s="187"/>
      <c r="AW639" s="2"/>
      <c r="AX639" s="2"/>
      <c r="AY639" s="174"/>
      <c r="AZ639" s="187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8"/>
      <c r="BP639" s="36"/>
      <c r="BQ639" s="32"/>
      <c r="BR639" s="49"/>
      <c r="BS639" s="68"/>
      <c r="BT639" s="32"/>
    </row>
    <row r="640" spans="1:72" x14ac:dyDescent="0.25">
      <c r="A640" s="30"/>
      <c r="B640" s="32"/>
      <c r="C640" s="49"/>
      <c r="D640" s="49"/>
      <c r="E640" s="32"/>
      <c r="F640" s="6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6"/>
      <c r="AM640" s="2"/>
      <c r="AN640" s="2"/>
      <c r="AO640" s="174"/>
      <c r="AP640" s="187"/>
      <c r="AQ640" s="2"/>
      <c r="AR640" s="2"/>
      <c r="AS640" s="174"/>
      <c r="AT640" s="187"/>
      <c r="AU640" s="174"/>
      <c r="AV640" s="187"/>
      <c r="AW640" s="2"/>
      <c r="AX640" s="2"/>
      <c r="AY640" s="174"/>
      <c r="AZ640" s="187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8"/>
      <c r="BP640" s="36"/>
      <c r="BQ640" s="32"/>
      <c r="BR640" s="49"/>
      <c r="BS640" s="68"/>
      <c r="BT640" s="32"/>
    </row>
    <row r="641" spans="1:72" x14ac:dyDescent="0.25">
      <c r="A641" s="30"/>
      <c r="B641" s="32"/>
      <c r="C641" s="49"/>
      <c r="D641" s="49"/>
      <c r="E641" s="32"/>
      <c r="F641" s="6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6"/>
      <c r="AM641" s="2"/>
      <c r="AN641" s="2"/>
      <c r="AO641" s="174"/>
      <c r="AP641" s="187"/>
      <c r="AQ641" s="2"/>
      <c r="AR641" s="2"/>
      <c r="AS641" s="174"/>
      <c r="AT641" s="187"/>
      <c r="AU641" s="174"/>
      <c r="AV641" s="187"/>
      <c r="AW641" s="2"/>
      <c r="AX641" s="2"/>
      <c r="AY641" s="174"/>
      <c r="AZ641" s="187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8"/>
      <c r="BP641" s="36"/>
      <c r="BQ641" s="32"/>
      <c r="BR641" s="49"/>
      <c r="BS641" s="68"/>
      <c r="BT641" s="32"/>
    </row>
    <row r="642" spans="1:72" x14ac:dyDescent="0.25">
      <c r="A642" s="30"/>
      <c r="B642" s="32"/>
      <c r="C642" s="49"/>
      <c r="D642" s="49"/>
      <c r="E642" s="32"/>
      <c r="F642" s="6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6"/>
      <c r="AM642" s="2"/>
      <c r="AN642" s="2"/>
      <c r="AO642" s="174"/>
      <c r="AP642" s="187"/>
      <c r="AQ642" s="2"/>
      <c r="AR642" s="2"/>
      <c r="AS642" s="174"/>
      <c r="AT642" s="187"/>
      <c r="AU642" s="174"/>
      <c r="AV642" s="187"/>
      <c r="AW642" s="2"/>
      <c r="AX642" s="2"/>
      <c r="AY642" s="174"/>
      <c r="AZ642" s="187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8"/>
      <c r="BP642" s="36"/>
      <c r="BQ642" s="32"/>
      <c r="BR642" s="49"/>
      <c r="BS642" s="68"/>
      <c r="BT642" s="32"/>
    </row>
    <row r="643" spans="1:72" x14ac:dyDescent="0.25">
      <c r="A643" s="30"/>
      <c r="B643" s="32"/>
      <c r="C643" s="49"/>
      <c r="D643" s="49"/>
      <c r="E643" s="32"/>
      <c r="F643" s="6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6"/>
      <c r="AM643" s="2"/>
      <c r="AN643" s="2"/>
      <c r="AO643" s="174"/>
      <c r="AP643" s="187"/>
      <c r="AQ643" s="2"/>
      <c r="AR643" s="2"/>
      <c r="AS643" s="174"/>
      <c r="AT643" s="187"/>
      <c r="AU643" s="174"/>
      <c r="AV643" s="187"/>
      <c r="AW643" s="2"/>
      <c r="AX643" s="2"/>
      <c r="AY643" s="174"/>
      <c r="AZ643" s="187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8"/>
      <c r="BP643" s="36"/>
      <c r="BQ643" s="32"/>
      <c r="BR643" s="49"/>
      <c r="BS643" s="68"/>
      <c r="BT643" s="32"/>
    </row>
    <row r="644" spans="1:72" x14ac:dyDescent="0.25">
      <c r="A644" s="30"/>
      <c r="B644" s="32"/>
      <c r="C644" s="49"/>
      <c r="D644" s="49"/>
      <c r="E644" s="32"/>
      <c r="F644" s="6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6"/>
      <c r="AM644" s="2"/>
      <c r="AN644" s="2"/>
      <c r="AO644" s="174"/>
      <c r="AP644" s="187"/>
      <c r="AQ644" s="2"/>
      <c r="AR644" s="2"/>
      <c r="AS644" s="174"/>
      <c r="AT644" s="187"/>
      <c r="AU644" s="174"/>
      <c r="AV644" s="187"/>
      <c r="AW644" s="2"/>
      <c r="AX644" s="2"/>
      <c r="AY644" s="174"/>
      <c r="AZ644" s="187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8"/>
      <c r="BP644" s="36"/>
      <c r="BQ644" s="32"/>
      <c r="BR644" s="49"/>
      <c r="BS644" s="68"/>
      <c r="BT644" s="32"/>
    </row>
    <row r="645" spans="1:72" x14ac:dyDescent="0.25">
      <c r="A645" s="30"/>
      <c r="B645" s="32"/>
      <c r="C645" s="49"/>
      <c r="D645" s="49"/>
      <c r="E645" s="32"/>
      <c r="F645" s="6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6"/>
      <c r="AM645" s="2"/>
      <c r="AN645" s="2"/>
      <c r="AO645" s="174"/>
      <c r="AP645" s="187"/>
      <c r="AQ645" s="2"/>
      <c r="AR645" s="2"/>
      <c r="AS645" s="174"/>
      <c r="AT645" s="187"/>
      <c r="AU645" s="174"/>
      <c r="AV645" s="187"/>
      <c r="AW645" s="2"/>
      <c r="AX645" s="2"/>
      <c r="AY645" s="174"/>
      <c r="AZ645" s="187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8"/>
      <c r="BP645" s="36"/>
      <c r="BQ645" s="32"/>
      <c r="BR645" s="49"/>
      <c r="BS645" s="68"/>
      <c r="BT645" s="32"/>
    </row>
    <row r="646" spans="1:72" x14ac:dyDescent="0.25">
      <c r="A646" s="30"/>
      <c r="B646" s="32"/>
      <c r="C646" s="49"/>
      <c r="D646" s="49"/>
      <c r="E646" s="32"/>
      <c r="F646" s="6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6"/>
      <c r="AM646" s="2"/>
      <c r="AN646" s="2"/>
      <c r="AO646" s="174"/>
      <c r="AP646" s="187"/>
      <c r="AQ646" s="2"/>
      <c r="AR646" s="2"/>
      <c r="AS646" s="174"/>
      <c r="AT646" s="187"/>
      <c r="AU646" s="174"/>
      <c r="AV646" s="187"/>
      <c r="AW646" s="2"/>
      <c r="AX646" s="2"/>
      <c r="AY646" s="174"/>
      <c r="AZ646" s="187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8"/>
      <c r="BP646" s="36"/>
      <c r="BQ646" s="32"/>
      <c r="BR646" s="49"/>
      <c r="BS646" s="68"/>
      <c r="BT646" s="32"/>
    </row>
    <row r="647" spans="1:72" x14ac:dyDescent="0.25">
      <c r="A647" s="30"/>
      <c r="B647" s="32"/>
      <c r="C647" s="49"/>
      <c r="D647" s="49"/>
      <c r="E647" s="32"/>
      <c r="F647" s="6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6"/>
      <c r="AM647" s="2"/>
      <c r="AN647" s="2"/>
      <c r="AO647" s="174"/>
      <c r="AP647" s="187"/>
      <c r="AQ647" s="2"/>
      <c r="AR647" s="2"/>
      <c r="AS647" s="174"/>
      <c r="AT647" s="187"/>
      <c r="AU647" s="174"/>
      <c r="AV647" s="187"/>
      <c r="AW647" s="2"/>
      <c r="AX647" s="2"/>
      <c r="AY647" s="174"/>
      <c r="AZ647" s="187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8"/>
      <c r="BP647" s="36"/>
      <c r="BQ647" s="32"/>
      <c r="BR647" s="49"/>
      <c r="BS647" s="68"/>
      <c r="BT647" s="32"/>
    </row>
    <row r="648" spans="1:72" x14ac:dyDescent="0.25">
      <c r="A648" s="30"/>
      <c r="B648" s="32"/>
      <c r="C648" s="49"/>
      <c r="D648" s="49"/>
      <c r="E648" s="32"/>
      <c r="F648" s="6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6"/>
      <c r="AM648" s="2"/>
      <c r="AN648" s="2"/>
      <c r="AO648" s="174"/>
      <c r="AP648" s="187"/>
      <c r="AQ648" s="2"/>
      <c r="AR648" s="2"/>
      <c r="AS648" s="174"/>
      <c r="AT648" s="187"/>
      <c r="AU648" s="174"/>
      <c r="AV648" s="187"/>
      <c r="AW648" s="2"/>
      <c r="AX648" s="2"/>
      <c r="AY648" s="174"/>
      <c r="AZ648" s="187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8"/>
      <c r="BP648" s="36"/>
      <c r="BQ648" s="32"/>
      <c r="BR648" s="49"/>
      <c r="BS648" s="68"/>
      <c r="BT648" s="32"/>
    </row>
    <row r="649" spans="1:72" x14ac:dyDescent="0.25">
      <c r="A649" s="30"/>
      <c r="B649" s="32"/>
      <c r="C649" s="49"/>
      <c r="D649" s="49"/>
      <c r="E649" s="32"/>
      <c r="F649" s="6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6"/>
      <c r="AM649" s="2"/>
      <c r="AN649" s="2"/>
      <c r="AO649" s="174"/>
      <c r="AP649" s="187"/>
      <c r="AQ649" s="2"/>
      <c r="AR649" s="2"/>
      <c r="AS649" s="174"/>
      <c r="AT649" s="187"/>
      <c r="AU649" s="174"/>
      <c r="AV649" s="187"/>
      <c r="AW649" s="2"/>
      <c r="AX649" s="2"/>
      <c r="AY649" s="174"/>
      <c r="AZ649" s="187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8"/>
      <c r="BP649" s="36"/>
      <c r="BQ649" s="32"/>
      <c r="BR649" s="49"/>
      <c r="BS649" s="68"/>
      <c r="BT649" s="32"/>
    </row>
    <row r="650" spans="1:72" x14ac:dyDescent="0.25">
      <c r="A650" s="30"/>
      <c r="B650" s="32"/>
      <c r="C650" s="49"/>
      <c r="D650" s="49"/>
      <c r="E650" s="32"/>
      <c r="F650" s="6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6"/>
      <c r="AM650" s="2"/>
      <c r="AN650" s="2"/>
      <c r="AO650" s="174"/>
      <c r="AP650" s="187"/>
      <c r="AQ650" s="2"/>
      <c r="AR650" s="2"/>
      <c r="AS650" s="174"/>
      <c r="AT650" s="187"/>
      <c r="AU650" s="174"/>
      <c r="AV650" s="187"/>
      <c r="AW650" s="2"/>
      <c r="AX650" s="2"/>
      <c r="AY650" s="174"/>
      <c r="AZ650" s="187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8"/>
      <c r="BP650" s="36"/>
      <c r="BQ650" s="32"/>
      <c r="BR650" s="49"/>
      <c r="BS650" s="68"/>
      <c r="BT650" s="32"/>
    </row>
    <row r="651" spans="1:72" x14ac:dyDescent="0.25">
      <c r="A651" s="30"/>
      <c r="B651" s="32"/>
      <c r="C651" s="49"/>
      <c r="D651" s="49"/>
      <c r="E651" s="32"/>
      <c r="F651" s="6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6"/>
      <c r="AM651" s="2"/>
      <c r="AN651" s="2"/>
      <c r="AO651" s="174"/>
      <c r="AP651" s="187"/>
      <c r="AQ651" s="2"/>
      <c r="AR651" s="2"/>
      <c r="AS651" s="174"/>
      <c r="AT651" s="187"/>
      <c r="AU651" s="174"/>
      <c r="AV651" s="187"/>
      <c r="AW651" s="2"/>
      <c r="AX651" s="2"/>
      <c r="AY651" s="174"/>
      <c r="AZ651" s="187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8"/>
      <c r="BP651" s="36"/>
      <c r="BQ651" s="32"/>
      <c r="BR651" s="49"/>
      <c r="BS651" s="68"/>
      <c r="BT651" s="32"/>
    </row>
    <row r="652" spans="1:72" x14ac:dyDescent="0.25">
      <c r="A652" s="30"/>
      <c r="B652" s="32"/>
      <c r="C652" s="49"/>
      <c r="D652" s="49"/>
      <c r="E652" s="32"/>
      <c r="F652" s="6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6"/>
      <c r="AM652" s="2"/>
      <c r="AN652" s="2"/>
      <c r="AO652" s="174"/>
      <c r="AP652" s="187"/>
      <c r="AQ652" s="2"/>
      <c r="AR652" s="2"/>
      <c r="AS652" s="174"/>
      <c r="AT652" s="187"/>
      <c r="AU652" s="174"/>
      <c r="AV652" s="187"/>
      <c r="AW652" s="2"/>
      <c r="AX652" s="2"/>
      <c r="AY652" s="174"/>
      <c r="AZ652" s="187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8"/>
      <c r="BP652" s="36"/>
      <c r="BQ652" s="32"/>
      <c r="BR652" s="49"/>
      <c r="BS652" s="68"/>
      <c r="BT652" s="32"/>
    </row>
    <row r="653" spans="1:72" x14ac:dyDescent="0.25">
      <c r="A653" s="30"/>
      <c r="B653" s="32"/>
      <c r="C653" s="49"/>
      <c r="D653" s="49"/>
      <c r="E653" s="32"/>
      <c r="F653" s="6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6"/>
      <c r="AM653" s="2"/>
      <c r="AN653" s="2"/>
      <c r="AO653" s="174"/>
      <c r="AP653" s="187"/>
      <c r="AQ653" s="2"/>
      <c r="AR653" s="2"/>
      <c r="AS653" s="174"/>
      <c r="AT653" s="187"/>
      <c r="AU653" s="174"/>
      <c r="AV653" s="187"/>
      <c r="AW653" s="2"/>
      <c r="AX653" s="2"/>
      <c r="AY653" s="174"/>
      <c r="AZ653" s="187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8"/>
      <c r="BP653" s="36"/>
      <c r="BQ653" s="32"/>
      <c r="BR653" s="49"/>
      <c r="BS653" s="68"/>
      <c r="BT653" s="32"/>
    </row>
    <row r="654" spans="1:72" x14ac:dyDescent="0.25">
      <c r="A654" s="30"/>
      <c r="B654" s="32"/>
      <c r="C654" s="49"/>
      <c r="D654" s="49"/>
      <c r="E654" s="32"/>
      <c r="F654" s="6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6"/>
      <c r="AM654" s="2"/>
      <c r="AN654" s="2"/>
      <c r="AO654" s="174"/>
      <c r="AP654" s="187"/>
      <c r="AQ654" s="2"/>
      <c r="AR654" s="2"/>
      <c r="AS654" s="174"/>
      <c r="AT654" s="187"/>
      <c r="AU654" s="174"/>
      <c r="AV654" s="187"/>
      <c r="AW654" s="2"/>
      <c r="AX654" s="2"/>
      <c r="AY654" s="174"/>
      <c r="AZ654" s="187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8"/>
      <c r="BP654" s="36"/>
      <c r="BQ654" s="32"/>
      <c r="BR654" s="49"/>
      <c r="BS654" s="68"/>
      <c r="BT654" s="32"/>
    </row>
    <row r="655" spans="1:72" x14ac:dyDescent="0.25">
      <c r="A655" s="30"/>
      <c r="B655" s="32"/>
      <c r="C655" s="49"/>
      <c r="D655" s="49"/>
      <c r="E655" s="32"/>
      <c r="F655" s="6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6"/>
      <c r="AM655" s="2"/>
      <c r="AN655" s="2"/>
      <c r="AO655" s="174"/>
      <c r="AP655" s="187"/>
      <c r="AQ655" s="2"/>
      <c r="AR655" s="2"/>
      <c r="AS655" s="174"/>
      <c r="AT655" s="187"/>
      <c r="AU655" s="174"/>
      <c r="AV655" s="187"/>
      <c r="AW655" s="2"/>
      <c r="AX655" s="2"/>
      <c r="AY655" s="174"/>
      <c r="AZ655" s="187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8"/>
      <c r="BP655" s="36"/>
      <c r="BQ655" s="32"/>
      <c r="BR655" s="49"/>
      <c r="BS655" s="68"/>
      <c r="BT655" s="32"/>
    </row>
    <row r="656" spans="1:72" x14ac:dyDescent="0.25">
      <c r="A656" s="30"/>
      <c r="B656" s="32"/>
      <c r="C656" s="49"/>
      <c r="D656" s="49"/>
      <c r="E656" s="32"/>
      <c r="F656" s="6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6"/>
      <c r="AM656" s="2"/>
      <c r="AN656" s="2"/>
      <c r="AO656" s="174"/>
      <c r="AP656" s="187"/>
      <c r="AQ656" s="2"/>
      <c r="AR656" s="2"/>
      <c r="AS656" s="174"/>
      <c r="AT656" s="187"/>
      <c r="AU656" s="174"/>
      <c r="AV656" s="187"/>
      <c r="AW656" s="2"/>
      <c r="AX656" s="2"/>
      <c r="AY656" s="174"/>
      <c r="AZ656" s="187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8"/>
      <c r="BP656" s="36"/>
      <c r="BQ656" s="32"/>
      <c r="BR656" s="49"/>
      <c r="BS656" s="68"/>
      <c r="BT656" s="32"/>
    </row>
    <row r="657" spans="1:72" x14ac:dyDescent="0.25">
      <c r="A657" s="30"/>
      <c r="B657" s="32"/>
      <c r="C657" s="49"/>
      <c r="D657" s="49"/>
      <c r="E657" s="32"/>
      <c r="F657" s="6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6"/>
      <c r="AM657" s="2"/>
      <c r="AN657" s="2"/>
      <c r="AO657" s="174"/>
      <c r="AP657" s="187"/>
      <c r="AQ657" s="2"/>
      <c r="AR657" s="2"/>
      <c r="AS657" s="174"/>
      <c r="AT657" s="187"/>
      <c r="AU657" s="174"/>
      <c r="AV657" s="187"/>
      <c r="AW657" s="2"/>
      <c r="AX657" s="2"/>
      <c r="AY657" s="174"/>
      <c r="AZ657" s="187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8"/>
      <c r="BP657" s="36"/>
      <c r="BQ657" s="32"/>
      <c r="BR657" s="49"/>
      <c r="BS657" s="68"/>
      <c r="BT657" s="32"/>
    </row>
    <row r="658" spans="1:72" x14ac:dyDescent="0.25">
      <c r="A658" s="30"/>
      <c r="B658" s="32"/>
      <c r="C658" s="49"/>
      <c r="D658" s="49"/>
      <c r="E658" s="32"/>
      <c r="F658" s="6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6"/>
      <c r="AM658" s="2"/>
      <c r="AN658" s="2"/>
      <c r="AO658" s="174"/>
      <c r="AP658" s="187"/>
      <c r="AQ658" s="2"/>
      <c r="AR658" s="2"/>
      <c r="AS658" s="174"/>
      <c r="AT658" s="187"/>
      <c r="AU658" s="174"/>
      <c r="AV658" s="187"/>
      <c r="AW658" s="2"/>
      <c r="AX658" s="2"/>
      <c r="AY658" s="174"/>
      <c r="AZ658" s="187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8"/>
      <c r="BP658" s="36"/>
      <c r="BQ658" s="32"/>
      <c r="BR658" s="49"/>
      <c r="BS658" s="68"/>
      <c r="BT658" s="32"/>
    </row>
    <row r="659" spans="1:72" x14ac:dyDescent="0.25">
      <c r="A659" s="30"/>
      <c r="B659" s="32"/>
      <c r="C659" s="49"/>
      <c r="D659" s="49"/>
      <c r="E659" s="32"/>
      <c r="F659" s="6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6"/>
      <c r="AM659" s="2"/>
      <c r="AN659" s="2"/>
      <c r="AO659" s="174"/>
      <c r="AP659" s="187"/>
      <c r="AQ659" s="2"/>
      <c r="AR659" s="2"/>
      <c r="AS659" s="174"/>
      <c r="AT659" s="187"/>
      <c r="AU659" s="174"/>
      <c r="AV659" s="187"/>
      <c r="AW659" s="2"/>
      <c r="AX659" s="2"/>
      <c r="AY659" s="174"/>
      <c r="AZ659" s="187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8"/>
      <c r="BP659" s="36"/>
      <c r="BQ659" s="32"/>
      <c r="BR659" s="49"/>
      <c r="BS659" s="68"/>
      <c r="BT659" s="32"/>
    </row>
    <row r="660" spans="1:72" x14ac:dyDescent="0.25">
      <c r="A660" s="30"/>
      <c r="B660" s="32"/>
      <c r="C660" s="49"/>
      <c r="D660" s="49"/>
      <c r="E660" s="32"/>
      <c r="F660" s="6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6"/>
      <c r="AM660" s="2"/>
      <c r="AN660" s="2"/>
      <c r="AO660" s="174"/>
      <c r="AP660" s="187"/>
      <c r="AQ660" s="2"/>
      <c r="AR660" s="2"/>
      <c r="AS660" s="174"/>
      <c r="AT660" s="187"/>
      <c r="AU660" s="174"/>
      <c r="AV660" s="187"/>
      <c r="AW660" s="2"/>
      <c r="AX660" s="2"/>
      <c r="AY660" s="174"/>
      <c r="AZ660" s="187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8"/>
      <c r="BP660" s="36"/>
      <c r="BQ660" s="32"/>
      <c r="BR660" s="49"/>
      <c r="BS660" s="68"/>
      <c r="BT660" s="32"/>
    </row>
    <row r="661" spans="1:72" x14ac:dyDescent="0.25">
      <c r="A661" s="30"/>
      <c r="B661" s="32"/>
      <c r="C661" s="49"/>
      <c r="D661" s="49"/>
      <c r="E661" s="32"/>
      <c r="F661" s="6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6"/>
      <c r="AM661" s="2"/>
      <c r="AN661" s="2"/>
      <c r="AO661" s="174"/>
      <c r="AP661" s="187"/>
      <c r="AQ661" s="2"/>
      <c r="AR661" s="2"/>
      <c r="AS661" s="174"/>
      <c r="AT661" s="187"/>
      <c r="AU661" s="174"/>
      <c r="AV661" s="187"/>
      <c r="AW661" s="2"/>
      <c r="AX661" s="2"/>
      <c r="AY661" s="174"/>
      <c r="AZ661" s="187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8"/>
      <c r="BP661" s="36"/>
      <c r="BQ661" s="32"/>
      <c r="BR661" s="49"/>
      <c r="BS661" s="68"/>
      <c r="BT661" s="32"/>
    </row>
    <row r="662" spans="1:72" x14ac:dyDescent="0.25">
      <c r="A662" s="30"/>
      <c r="B662" s="32"/>
      <c r="C662" s="49"/>
      <c r="D662" s="49"/>
      <c r="E662" s="32"/>
      <c r="F662" s="6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6"/>
      <c r="AM662" s="2"/>
      <c r="AN662" s="2"/>
      <c r="AO662" s="174"/>
      <c r="AP662" s="187"/>
      <c r="AQ662" s="2"/>
      <c r="AR662" s="2"/>
      <c r="AS662" s="174"/>
      <c r="AT662" s="187"/>
      <c r="AU662" s="174"/>
      <c r="AV662" s="187"/>
      <c r="AW662" s="2"/>
      <c r="AX662" s="2"/>
      <c r="AY662" s="174"/>
      <c r="AZ662" s="187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8"/>
      <c r="BP662" s="36"/>
      <c r="BQ662" s="32"/>
      <c r="BR662" s="49"/>
      <c r="BS662" s="68"/>
      <c r="BT662" s="32"/>
    </row>
    <row r="663" spans="1:72" x14ac:dyDescent="0.25">
      <c r="A663" s="30"/>
      <c r="B663" s="32"/>
      <c r="C663" s="49"/>
      <c r="D663" s="49"/>
      <c r="E663" s="32"/>
      <c r="F663" s="6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6"/>
      <c r="AM663" s="2"/>
      <c r="AN663" s="2"/>
      <c r="AO663" s="174"/>
      <c r="AP663" s="187"/>
      <c r="AQ663" s="2"/>
      <c r="AR663" s="2"/>
      <c r="AS663" s="174"/>
      <c r="AT663" s="187"/>
      <c r="AU663" s="174"/>
      <c r="AV663" s="187"/>
      <c r="AW663" s="2"/>
      <c r="AX663" s="2"/>
      <c r="AY663" s="174"/>
      <c r="AZ663" s="187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8"/>
      <c r="BP663" s="36"/>
      <c r="BQ663" s="32"/>
      <c r="BR663" s="49"/>
      <c r="BS663" s="68"/>
      <c r="BT663" s="32"/>
    </row>
    <row r="664" spans="1:72" x14ac:dyDescent="0.25">
      <c r="A664" s="30"/>
      <c r="B664" s="32"/>
      <c r="C664" s="49"/>
      <c r="D664" s="49"/>
      <c r="E664" s="32"/>
      <c r="F664" s="6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6"/>
      <c r="AM664" s="2"/>
      <c r="AN664" s="2"/>
      <c r="AO664" s="174"/>
      <c r="AP664" s="187"/>
      <c r="AQ664" s="2"/>
      <c r="AR664" s="2"/>
      <c r="AS664" s="174"/>
      <c r="AT664" s="187"/>
      <c r="AU664" s="174"/>
      <c r="AV664" s="187"/>
      <c r="AW664" s="2"/>
      <c r="AX664" s="2"/>
      <c r="AY664" s="174"/>
      <c r="AZ664" s="187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8"/>
      <c r="BP664" s="36"/>
      <c r="BQ664" s="32"/>
      <c r="BR664" s="49"/>
      <c r="BS664" s="68"/>
      <c r="BT664" s="32"/>
    </row>
    <row r="665" spans="1:72" x14ac:dyDescent="0.25">
      <c r="A665" s="30"/>
      <c r="B665" s="32"/>
      <c r="C665" s="49"/>
      <c r="D665" s="49"/>
      <c r="E665" s="32"/>
      <c r="F665" s="6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6"/>
      <c r="AM665" s="2"/>
      <c r="AN665" s="2"/>
      <c r="AO665" s="174"/>
      <c r="AP665" s="187"/>
      <c r="AQ665" s="2"/>
      <c r="AR665" s="2"/>
      <c r="AS665" s="174"/>
      <c r="AT665" s="187"/>
      <c r="AU665" s="174"/>
      <c r="AV665" s="187"/>
      <c r="AW665" s="2"/>
      <c r="AX665" s="2"/>
      <c r="AY665" s="174"/>
      <c r="AZ665" s="187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8"/>
      <c r="BP665" s="36"/>
      <c r="BQ665" s="32"/>
      <c r="BR665" s="49"/>
      <c r="BS665" s="68"/>
      <c r="BT665" s="32"/>
    </row>
    <row r="666" spans="1:72" x14ac:dyDescent="0.25">
      <c r="A666" s="30"/>
      <c r="B666" s="32"/>
      <c r="C666" s="49"/>
      <c r="D666" s="49"/>
      <c r="E666" s="32"/>
      <c r="F666" s="6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6"/>
      <c r="AM666" s="2"/>
      <c r="AN666" s="2"/>
      <c r="AO666" s="174"/>
      <c r="AP666" s="187"/>
      <c r="AQ666" s="2"/>
      <c r="AR666" s="2"/>
      <c r="AS666" s="174"/>
      <c r="AT666" s="187"/>
      <c r="AU666" s="174"/>
      <c r="AV666" s="187"/>
      <c r="AW666" s="2"/>
      <c r="AX666" s="2"/>
      <c r="AY666" s="174"/>
      <c r="AZ666" s="187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8"/>
      <c r="BP666" s="36"/>
      <c r="BQ666" s="32"/>
      <c r="BR666" s="49"/>
      <c r="BS666" s="68"/>
      <c r="BT666" s="32"/>
    </row>
    <row r="667" spans="1:72" x14ac:dyDescent="0.25">
      <c r="A667" s="30"/>
      <c r="B667" s="32"/>
      <c r="C667" s="49"/>
      <c r="D667" s="49"/>
      <c r="E667" s="32"/>
      <c r="F667" s="6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6"/>
      <c r="AM667" s="2"/>
      <c r="AN667" s="2"/>
      <c r="AO667" s="174"/>
      <c r="AP667" s="187"/>
      <c r="AQ667" s="2"/>
      <c r="AR667" s="2"/>
      <c r="AS667" s="174"/>
      <c r="AT667" s="187"/>
      <c r="AU667" s="174"/>
      <c r="AV667" s="187"/>
      <c r="AW667" s="2"/>
      <c r="AX667" s="2"/>
      <c r="AY667" s="174"/>
      <c r="AZ667" s="187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8"/>
      <c r="BP667" s="36"/>
      <c r="BQ667" s="32"/>
      <c r="BR667" s="49"/>
      <c r="BS667" s="68"/>
      <c r="BT667" s="32"/>
    </row>
    <row r="668" spans="1:72" x14ac:dyDescent="0.25">
      <c r="A668" s="30"/>
      <c r="B668" s="32"/>
      <c r="C668" s="49"/>
      <c r="D668" s="49"/>
      <c r="E668" s="32"/>
      <c r="F668" s="6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6"/>
      <c r="AM668" s="2"/>
      <c r="AN668" s="2"/>
      <c r="AO668" s="174"/>
      <c r="AP668" s="187"/>
      <c r="AQ668" s="2"/>
      <c r="AR668" s="2"/>
      <c r="AS668" s="174"/>
      <c r="AT668" s="187"/>
      <c r="AU668" s="174"/>
      <c r="AV668" s="187"/>
      <c r="AW668" s="2"/>
      <c r="AX668" s="2"/>
      <c r="AY668" s="174"/>
      <c r="AZ668" s="187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8"/>
      <c r="BP668" s="36"/>
      <c r="BQ668" s="32"/>
      <c r="BR668" s="49"/>
      <c r="BS668" s="68"/>
      <c r="BT668" s="32"/>
    </row>
    <row r="669" spans="1:72" x14ac:dyDescent="0.25">
      <c r="A669" s="30"/>
      <c r="B669" s="32"/>
      <c r="C669" s="49"/>
      <c r="D669" s="49"/>
      <c r="E669" s="32"/>
      <c r="F669" s="6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6"/>
      <c r="AM669" s="2"/>
      <c r="AN669" s="2"/>
      <c r="AO669" s="174"/>
      <c r="AP669" s="187"/>
      <c r="AQ669" s="2"/>
      <c r="AR669" s="2"/>
      <c r="AS669" s="174"/>
      <c r="AT669" s="187"/>
      <c r="AU669" s="174"/>
      <c r="AV669" s="187"/>
      <c r="AW669" s="2"/>
      <c r="AX669" s="2"/>
      <c r="AY669" s="174"/>
      <c r="AZ669" s="187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8"/>
      <c r="BP669" s="36"/>
      <c r="BQ669" s="32"/>
      <c r="BR669" s="49"/>
      <c r="BS669" s="68"/>
      <c r="BT669" s="32"/>
    </row>
    <row r="670" spans="1:72" x14ac:dyDescent="0.25">
      <c r="A670" s="30"/>
      <c r="B670" s="32"/>
      <c r="C670" s="49"/>
      <c r="D670" s="49"/>
      <c r="E670" s="32"/>
      <c r="F670" s="6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6"/>
      <c r="AM670" s="2"/>
      <c r="AN670" s="2"/>
      <c r="AO670" s="174"/>
      <c r="AP670" s="187"/>
      <c r="AQ670" s="2"/>
      <c r="AR670" s="2"/>
      <c r="AS670" s="174"/>
      <c r="AT670" s="187"/>
      <c r="AU670" s="174"/>
      <c r="AV670" s="187"/>
      <c r="AW670" s="2"/>
      <c r="AX670" s="2"/>
      <c r="AY670" s="174"/>
      <c r="AZ670" s="187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8"/>
      <c r="BP670" s="36"/>
      <c r="BQ670" s="32"/>
      <c r="BR670" s="49"/>
      <c r="BS670" s="68"/>
      <c r="BT670" s="32"/>
    </row>
    <row r="671" spans="1:72" x14ac:dyDescent="0.25">
      <c r="A671" s="30"/>
      <c r="B671" s="32"/>
      <c r="C671" s="49"/>
      <c r="D671" s="49"/>
      <c r="E671" s="32"/>
      <c r="F671" s="6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6"/>
      <c r="AM671" s="2"/>
      <c r="AN671" s="2"/>
      <c r="AO671" s="174"/>
      <c r="AP671" s="187"/>
      <c r="AQ671" s="2"/>
      <c r="AR671" s="2"/>
      <c r="AS671" s="174"/>
      <c r="AT671" s="187"/>
      <c r="AU671" s="174"/>
      <c r="AV671" s="187"/>
      <c r="AW671" s="2"/>
      <c r="AX671" s="2"/>
      <c r="AY671" s="174"/>
      <c r="AZ671" s="187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8"/>
      <c r="BP671" s="36"/>
      <c r="BQ671" s="32"/>
      <c r="BR671" s="49"/>
      <c r="BS671" s="68"/>
      <c r="BT671" s="32"/>
    </row>
    <row r="672" spans="1:72" x14ac:dyDescent="0.25">
      <c r="A672" s="30"/>
      <c r="B672" s="32"/>
      <c r="C672" s="49"/>
      <c r="D672" s="49"/>
      <c r="E672" s="32"/>
      <c r="F672" s="6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6"/>
      <c r="AM672" s="2"/>
      <c r="AN672" s="2"/>
      <c r="AO672" s="174"/>
      <c r="AP672" s="187"/>
      <c r="AQ672" s="2"/>
      <c r="AR672" s="2"/>
      <c r="AS672" s="174"/>
      <c r="AT672" s="187"/>
      <c r="AU672" s="174"/>
      <c r="AV672" s="187"/>
      <c r="AW672" s="2"/>
      <c r="AX672" s="2"/>
      <c r="AY672" s="174"/>
      <c r="AZ672" s="187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8"/>
      <c r="BP672" s="36"/>
      <c r="BQ672" s="32"/>
      <c r="BR672" s="49"/>
      <c r="BS672" s="68"/>
      <c r="BT672" s="32"/>
    </row>
    <row r="673" spans="1:72" x14ac:dyDescent="0.25">
      <c r="A673" s="30"/>
      <c r="B673" s="32"/>
      <c r="C673" s="49"/>
      <c r="D673" s="49"/>
      <c r="E673" s="32"/>
      <c r="F673" s="6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6"/>
      <c r="AM673" s="2"/>
      <c r="AN673" s="2"/>
      <c r="AO673" s="174"/>
      <c r="AP673" s="187"/>
      <c r="AQ673" s="2"/>
      <c r="AR673" s="2"/>
      <c r="AS673" s="174"/>
      <c r="AT673" s="187"/>
      <c r="AU673" s="174"/>
      <c r="AV673" s="187"/>
      <c r="AW673" s="2"/>
      <c r="AX673" s="2"/>
      <c r="AY673" s="174"/>
      <c r="AZ673" s="187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8"/>
      <c r="BP673" s="36"/>
      <c r="BQ673" s="32"/>
      <c r="BR673" s="49"/>
      <c r="BS673" s="68"/>
      <c r="BT673" s="32"/>
    </row>
    <row r="674" spans="1:72" x14ac:dyDescent="0.25">
      <c r="A674" s="30"/>
      <c r="B674" s="32"/>
      <c r="C674" s="49"/>
      <c r="D674" s="49"/>
      <c r="E674" s="32"/>
      <c r="F674" s="6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6"/>
      <c r="AM674" s="2"/>
      <c r="AN674" s="2"/>
      <c r="AO674" s="174"/>
      <c r="AP674" s="187"/>
      <c r="AQ674" s="2"/>
      <c r="AR674" s="2"/>
      <c r="AS674" s="174"/>
      <c r="AT674" s="187"/>
      <c r="AU674" s="174"/>
      <c r="AV674" s="187"/>
      <c r="AW674" s="2"/>
      <c r="AX674" s="2"/>
      <c r="AY674" s="174"/>
      <c r="AZ674" s="187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8"/>
      <c r="BP674" s="36"/>
      <c r="BQ674" s="32"/>
      <c r="BR674" s="49"/>
      <c r="BS674" s="68"/>
      <c r="BT674" s="32"/>
    </row>
    <row r="675" spans="1:72" x14ac:dyDescent="0.25">
      <c r="A675" s="30"/>
      <c r="B675" s="32"/>
      <c r="C675" s="49"/>
      <c r="D675" s="49"/>
      <c r="E675" s="32"/>
      <c r="F675" s="6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6"/>
      <c r="AM675" s="2"/>
      <c r="AN675" s="2"/>
      <c r="AO675" s="174"/>
      <c r="AP675" s="187"/>
      <c r="AQ675" s="2"/>
      <c r="AR675" s="2"/>
      <c r="AS675" s="174"/>
      <c r="AT675" s="187"/>
      <c r="AU675" s="174"/>
      <c r="AV675" s="187"/>
      <c r="AW675" s="2"/>
      <c r="AX675" s="2"/>
      <c r="AY675" s="174"/>
      <c r="AZ675" s="187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8"/>
      <c r="BP675" s="36"/>
      <c r="BQ675" s="32"/>
      <c r="BR675" s="49"/>
      <c r="BS675" s="68"/>
      <c r="BT675" s="32"/>
    </row>
    <row r="676" spans="1:72" x14ac:dyDescent="0.25">
      <c r="A676" s="30"/>
      <c r="B676" s="32"/>
      <c r="C676" s="49"/>
      <c r="D676" s="49"/>
      <c r="E676" s="32"/>
      <c r="F676" s="6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6"/>
      <c r="AM676" s="2"/>
      <c r="AN676" s="2"/>
      <c r="AO676" s="174"/>
      <c r="AP676" s="187"/>
      <c r="AQ676" s="2"/>
      <c r="AR676" s="2"/>
      <c r="AS676" s="174"/>
      <c r="AT676" s="187"/>
      <c r="AU676" s="174"/>
      <c r="AV676" s="187"/>
      <c r="AW676" s="2"/>
      <c r="AX676" s="2"/>
      <c r="AY676" s="174"/>
      <c r="AZ676" s="187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8"/>
      <c r="BP676" s="36"/>
      <c r="BQ676" s="32"/>
      <c r="BR676" s="49"/>
      <c r="BS676" s="68"/>
      <c r="BT676" s="32"/>
    </row>
    <row r="677" spans="1:72" x14ac:dyDescent="0.25">
      <c r="A677" s="30"/>
      <c r="B677" s="32"/>
      <c r="C677" s="49"/>
      <c r="D677" s="49"/>
      <c r="E677" s="32"/>
      <c r="F677" s="6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6"/>
      <c r="AM677" s="2"/>
      <c r="AN677" s="2"/>
      <c r="AO677" s="174"/>
      <c r="AP677" s="187"/>
      <c r="AQ677" s="2"/>
      <c r="AR677" s="2"/>
      <c r="AS677" s="174"/>
      <c r="AT677" s="187"/>
      <c r="AU677" s="174"/>
      <c r="AV677" s="187"/>
      <c r="AW677" s="2"/>
      <c r="AX677" s="2"/>
      <c r="AY677" s="174"/>
      <c r="AZ677" s="187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8"/>
      <c r="BP677" s="36"/>
      <c r="BQ677" s="32"/>
      <c r="BR677" s="49"/>
      <c r="BS677" s="68"/>
      <c r="BT677" s="32"/>
    </row>
    <row r="678" spans="1:72" x14ac:dyDescent="0.25">
      <c r="A678" s="30"/>
      <c r="B678" s="32"/>
      <c r="C678" s="49"/>
      <c r="D678" s="49"/>
      <c r="E678" s="32"/>
      <c r="F678" s="6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6"/>
      <c r="AM678" s="2"/>
      <c r="AN678" s="2"/>
      <c r="AO678" s="174"/>
      <c r="AP678" s="187"/>
      <c r="AQ678" s="2"/>
      <c r="AR678" s="2"/>
      <c r="AS678" s="174"/>
      <c r="AT678" s="187"/>
      <c r="AU678" s="174"/>
      <c r="AV678" s="187"/>
      <c r="AW678" s="2"/>
      <c r="AX678" s="2"/>
      <c r="AY678" s="174"/>
      <c r="AZ678" s="187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8"/>
      <c r="BP678" s="36"/>
      <c r="BQ678" s="32"/>
      <c r="BR678" s="49"/>
      <c r="BS678" s="68"/>
      <c r="BT678" s="32"/>
    </row>
    <row r="679" spans="1:72" x14ac:dyDescent="0.25">
      <c r="A679" s="30"/>
      <c r="B679" s="32"/>
      <c r="C679" s="49"/>
      <c r="D679" s="49"/>
      <c r="E679" s="32"/>
      <c r="F679" s="6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6"/>
      <c r="AM679" s="2"/>
      <c r="AN679" s="2"/>
      <c r="AO679" s="174"/>
      <c r="AP679" s="187"/>
      <c r="AQ679" s="2"/>
      <c r="AR679" s="2"/>
      <c r="AS679" s="174"/>
      <c r="AT679" s="187"/>
      <c r="AU679" s="174"/>
      <c r="AV679" s="187"/>
      <c r="AW679" s="2"/>
      <c r="AX679" s="2"/>
      <c r="AY679" s="174"/>
      <c r="AZ679" s="187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8"/>
      <c r="BP679" s="36"/>
      <c r="BQ679" s="32"/>
      <c r="BR679" s="49"/>
      <c r="BS679" s="68"/>
      <c r="BT679" s="32"/>
    </row>
    <row r="680" spans="1:72" x14ac:dyDescent="0.25">
      <c r="A680" s="30"/>
      <c r="B680" s="32"/>
      <c r="C680" s="49"/>
      <c r="D680" s="49"/>
      <c r="E680" s="32"/>
      <c r="F680" s="6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6"/>
      <c r="AM680" s="2"/>
      <c r="AN680" s="2"/>
      <c r="AO680" s="174"/>
      <c r="AP680" s="187"/>
      <c r="AQ680" s="2"/>
      <c r="AR680" s="2"/>
      <c r="AS680" s="174"/>
      <c r="AT680" s="187"/>
      <c r="AU680" s="174"/>
      <c r="AV680" s="187"/>
      <c r="AW680" s="2"/>
      <c r="AX680" s="2"/>
      <c r="AY680" s="174"/>
      <c r="AZ680" s="187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8"/>
      <c r="BP680" s="36"/>
      <c r="BQ680" s="32"/>
      <c r="BR680" s="49"/>
      <c r="BS680" s="68"/>
      <c r="BT680" s="32"/>
    </row>
    <row r="681" spans="1:72" x14ac:dyDescent="0.25">
      <c r="A681" s="30"/>
      <c r="B681" s="32"/>
      <c r="C681" s="49"/>
      <c r="D681" s="49"/>
      <c r="E681" s="32"/>
      <c r="F681" s="6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6"/>
      <c r="AM681" s="2"/>
      <c r="AN681" s="2"/>
      <c r="AO681" s="174"/>
      <c r="AP681" s="187"/>
      <c r="AQ681" s="2"/>
      <c r="AR681" s="2"/>
      <c r="AS681" s="174"/>
      <c r="AT681" s="187"/>
      <c r="AU681" s="174"/>
      <c r="AV681" s="187"/>
      <c r="AW681" s="2"/>
      <c r="AX681" s="2"/>
      <c r="AY681" s="174"/>
      <c r="AZ681" s="187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8"/>
      <c r="BP681" s="36"/>
      <c r="BQ681" s="32"/>
      <c r="BR681" s="49"/>
      <c r="BS681" s="68"/>
      <c r="BT681" s="32"/>
    </row>
    <row r="682" spans="1:72" x14ac:dyDescent="0.25">
      <c r="A682" s="30"/>
      <c r="B682" s="32"/>
      <c r="C682" s="49"/>
      <c r="D682" s="49"/>
      <c r="E682" s="32"/>
      <c r="F682" s="6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6"/>
      <c r="AM682" s="2"/>
      <c r="AN682" s="2"/>
      <c r="AO682" s="174"/>
      <c r="AP682" s="187"/>
      <c r="AQ682" s="2"/>
      <c r="AR682" s="2"/>
      <c r="AS682" s="174"/>
      <c r="AT682" s="187"/>
      <c r="AU682" s="174"/>
      <c r="AV682" s="187"/>
      <c r="AW682" s="2"/>
      <c r="AX682" s="2"/>
      <c r="AY682" s="174"/>
      <c r="AZ682" s="187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8"/>
      <c r="BP682" s="36"/>
      <c r="BQ682" s="32"/>
      <c r="BR682" s="49"/>
      <c r="BS682" s="68"/>
      <c r="BT682" s="32"/>
    </row>
    <row r="683" spans="1:72" x14ac:dyDescent="0.25">
      <c r="A683" s="30"/>
      <c r="B683" s="32"/>
      <c r="C683" s="49"/>
      <c r="D683" s="49"/>
      <c r="E683" s="32"/>
      <c r="F683" s="6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6"/>
      <c r="AM683" s="2"/>
      <c r="AN683" s="2"/>
      <c r="AO683" s="174"/>
      <c r="AP683" s="187"/>
      <c r="AQ683" s="2"/>
      <c r="AR683" s="2"/>
      <c r="AS683" s="174"/>
      <c r="AT683" s="187"/>
      <c r="AU683" s="174"/>
      <c r="AV683" s="187"/>
      <c r="AW683" s="2"/>
      <c r="AX683" s="2"/>
      <c r="AY683" s="174"/>
      <c r="AZ683" s="187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8"/>
      <c r="BP683" s="36"/>
      <c r="BQ683" s="32"/>
      <c r="BR683" s="49"/>
      <c r="BS683" s="68"/>
      <c r="BT683" s="32"/>
    </row>
    <row r="684" spans="1:72" x14ac:dyDescent="0.25">
      <c r="A684" s="30"/>
      <c r="B684" s="32"/>
      <c r="C684" s="49"/>
      <c r="D684" s="49"/>
      <c r="E684" s="32"/>
      <c r="F684" s="6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6"/>
      <c r="AM684" s="2"/>
      <c r="AN684" s="2"/>
      <c r="AO684" s="174"/>
      <c r="AP684" s="187"/>
      <c r="AQ684" s="2"/>
      <c r="AR684" s="2"/>
      <c r="AS684" s="174"/>
      <c r="AT684" s="187"/>
      <c r="AU684" s="174"/>
      <c r="AV684" s="187"/>
      <c r="AW684" s="2"/>
      <c r="AX684" s="2"/>
      <c r="AY684" s="174"/>
      <c r="AZ684" s="187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8"/>
      <c r="BP684" s="36"/>
      <c r="BQ684" s="32"/>
      <c r="BR684" s="49"/>
      <c r="BS684" s="68"/>
      <c r="BT684" s="32"/>
    </row>
    <row r="685" spans="1:72" x14ac:dyDescent="0.25">
      <c r="A685" s="30"/>
      <c r="B685" s="32"/>
      <c r="C685" s="49"/>
      <c r="D685" s="49"/>
      <c r="E685" s="32"/>
      <c r="F685" s="6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6"/>
      <c r="AM685" s="2"/>
      <c r="AN685" s="2"/>
      <c r="AO685" s="174"/>
      <c r="AP685" s="187"/>
      <c r="AQ685" s="2"/>
      <c r="AR685" s="2"/>
      <c r="AS685" s="174"/>
      <c r="AT685" s="187"/>
      <c r="AU685" s="174"/>
      <c r="AV685" s="187"/>
      <c r="AW685" s="2"/>
      <c r="AX685" s="2"/>
      <c r="AY685" s="174"/>
      <c r="AZ685" s="187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8"/>
      <c r="BP685" s="36"/>
      <c r="BQ685" s="32"/>
      <c r="BR685" s="49"/>
      <c r="BS685" s="68"/>
      <c r="BT685" s="32"/>
    </row>
    <row r="686" spans="1:72" x14ac:dyDescent="0.25">
      <c r="A686" s="30"/>
      <c r="B686" s="32"/>
      <c r="C686" s="49"/>
      <c r="D686" s="49"/>
      <c r="E686" s="32"/>
      <c r="F686" s="6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6"/>
      <c r="AM686" s="2"/>
      <c r="AN686" s="2"/>
      <c r="AO686" s="174"/>
      <c r="AP686" s="187"/>
      <c r="AQ686" s="2"/>
      <c r="AR686" s="2"/>
      <c r="AS686" s="174"/>
      <c r="AT686" s="187"/>
      <c r="AU686" s="174"/>
      <c r="AV686" s="187"/>
      <c r="AW686" s="2"/>
      <c r="AX686" s="2"/>
      <c r="AY686" s="174"/>
      <c r="AZ686" s="187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8"/>
      <c r="BP686" s="36"/>
      <c r="BQ686" s="32"/>
      <c r="BR686" s="49"/>
      <c r="BS686" s="68"/>
      <c r="BT686" s="32"/>
    </row>
    <row r="687" spans="1:72" x14ac:dyDescent="0.25">
      <c r="A687" s="30"/>
      <c r="B687" s="32"/>
      <c r="C687" s="49"/>
      <c r="D687" s="49"/>
      <c r="E687" s="32"/>
      <c r="F687" s="6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6"/>
      <c r="AM687" s="2"/>
      <c r="AN687" s="2"/>
      <c r="AO687" s="174"/>
      <c r="AP687" s="187"/>
      <c r="AQ687" s="2"/>
      <c r="AR687" s="2"/>
      <c r="AS687" s="174"/>
      <c r="AT687" s="187"/>
      <c r="AU687" s="174"/>
      <c r="AV687" s="187"/>
      <c r="AW687" s="2"/>
      <c r="AX687" s="2"/>
      <c r="AY687" s="174"/>
      <c r="AZ687" s="187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8"/>
      <c r="BP687" s="36"/>
      <c r="BQ687" s="32"/>
      <c r="BR687" s="49"/>
      <c r="BS687" s="68"/>
      <c r="BT687" s="32"/>
    </row>
    <row r="688" spans="1:72" x14ac:dyDescent="0.25">
      <c r="A688" s="30"/>
      <c r="B688" s="32"/>
      <c r="C688" s="49"/>
      <c r="D688" s="49"/>
      <c r="E688" s="32"/>
      <c r="F688" s="6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6"/>
      <c r="AM688" s="2"/>
      <c r="AN688" s="2"/>
      <c r="AO688" s="174"/>
      <c r="AP688" s="187"/>
      <c r="AQ688" s="2"/>
      <c r="AR688" s="2"/>
      <c r="AS688" s="174"/>
      <c r="AT688" s="187"/>
      <c r="AU688" s="174"/>
      <c r="AV688" s="187"/>
      <c r="AW688" s="2"/>
      <c r="AX688" s="2"/>
      <c r="AY688" s="174"/>
      <c r="AZ688" s="187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8"/>
      <c r="BP688" s="36"/>
      <c r="BQ688" s="32"/>
      <c r="BR688" s="49"/>
      <c r="BS688" s="68"/>
      <c r="BT688" s="32"/>
    </row>
    <row r="689" spans="1:72" x14ac:dyDescent="0.25">
      <c r="A689" s="30"/>
      <c r="B689" s="32"/>
      <c r="C689" s="49"/>
      <c r="D689" s="49"/>
      <c r="E689" s="32"/>
      <c r="F689" s="6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6"/>
      <c r="AM689" s="2"/>
      <c r="AN689" s="2"/>
      <c r="AO689" s="174"/>
      <c r="AP689" s="187"/>
      <c r="AQ689" s="2"/>
      <c r="AR689" s="2"/>
      <c r="AS689" s="174"/>
      <c r="AT689" s="187"/>
      <c r="AU689" s="174"/>
      <c r="AV689" s="187"/>
      <c r="AW689" s="2"/>
      <c r="AX689" s="2"/>
      <c r="AY689" s="174"/>
      <c r="AZ689" s="187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8"/>
      <c r="BP689" s="36"/>
      <c r="BQ689" s="32"/>
      <c r="BR689" s="49"/>
      <c r="BS689" s="68"/>
      <c r="BT689" s="32"/>
    </row>
    <row r="690" spans="1:72" x14ac:dyDescent="0.25">
      <c r="A690" s="30"/>
      <c r="B690" s="32"/>
      <c r="C690" s="49"/>
      <c r="D690" s="49"/>
      <c r="E690" s="32"/>
      <c r="F690" s="6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6"/>
      <c r="AM690" s="2"/>
      <c r="AN690" s="2"/>
      <c r="AO690" s="174"/>
      <c r="AP690" s="187"/>
      <c r="AQ690" s="2"/>
      <c r="AR690" s="2"/>
      <c r="AS690" s="174"/>
      <c r="AT690" s="187"/>
      <c r="AU690" s="174"/>
      <c r="AV690" s="187"/>
      <c r="AW690" s="2"/>
      <c r="AX690" s="2"/>
      <c r="AY690" s="174"/>
      <c r="AZ690" s="187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8"/>
      <c r="BP690" s="36"/>
      <c r="BQ690" s="32"/>
      <c r="BR690" s="49"/>
      <c r="BS690" s="68"/>
      <c r="BT690" s="32"/>
    </row>
    <row r="691" spans="1:72" x14ac:dyDescent="0.25">
      <c r="A691" s="30"/>
      <c r="B691" s="32"/>
      <c r="C691" s="49"/>
      <c r="D691" s="49"/>
      <c r="E691" s="32"/>
      <c r="F691" s="6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6"/>
      <c r="AM691" s="2"/>
      <c r="AN691" s="2"/>
      <c r="AO691" s="174"/>
      <c r="AP691" s="187"/>
      <c r="AQ691" s="2"/>
      <c r="AR691" s="2"/>
      <c r="AS691" s="174"/>
      <c r="AT691" s="187"/>
      <c r="AU691" s="174"/>
      <c r="AV691" s="187"/>
      <c r="AW691" s="2"/>
      <c r="AX691" s="2"/>
      <c r="AY691" s="174"/>
      <c r="AZ691" s="187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8"/>
      <c r="BP691" s="36"/>
      <c r="BQ691" s="32"/>
      <c r="BR691" s="49"/>
      <c r="BS691" s="68"/>
      <c r="BT691" s="32"/>
    </row>
    <row r="692" spans="1:72" x14ac:dyDescent="0.25">
      <c r="A692" s="30"/>
      <c r="B692" s="32"/>
      <c r="C692" s="49"/>
      <c r="D692" s="49"/>
      <c r="E692" s="32"/>
      <c r="F692" s="6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6"/>
      <c r="AM692" s="2"/>
      <c r="AN692" s="2"/>
      <c r="AO692" s="174"/>
      <c r="AP692" s="187"/>
      <c r="AQ692" s="2"/>
      <c r="AR692" s="2"/>
      <c r="AS692" s="174"/>
      <c r="AT692" s="187"/>
      <c r="AU692" s="174"/>
      <c r="AV692" s="187"/>
      <c r="AW692" s="2"/>
      <c r="AX692" s="2"/>
      <c r="AY692" s="174"/>
      <c r="AZ692" s="187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8"/>
      <c r="BP692" s="36"/>
      <c r="BQ692" s="32"/>
      <c r="BR692" s="49"/>
      <c r="BS692" s="68"/>
      <c r="BT692" s="32"/>
    </row>
    <row r="693" spans="1:72" x14ac:dyDescent="0.25">
      <c r="A693" s="30"/>
      <c r="B693" s="32"/>
      <c r="C693" s="49"/>
      <c r="D693" s="49"/>
      <c r="E693" s="32"/>
      <c r="F693" s="6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6"/>
      <c r="AM693" s="2"/>
      <c r="AN693" s="2"/>
      <c r="AO693" s="174"/>
      <c r="AP693" s="187"/>
      <c r="AQ693" s="2"/>
      <c r="AR693" s="2"/>
      <c r="AS693" s="174"/>
      <c r="AT693" s="187"/>
      <c r="AU693" s="174"/>
      <c r="AV693" s="187"/>
      <c r="AW693" s="2"/>
      <c r="AX693" s="2"/>
      <c r="AY693" s="174"/>
      <c r="AZ693" s="187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8"/>
      <c r="BP693" s="36"/>
      <c r="BQ693" s="32"/>
      <c r="BR693" s="49"/>
      <c r="BS693" s="68"/>
      <c r="BT693" s="32"/>
    </row>
    <row r="694" spans="1:72" x14ac:dyDescent="0.25">
      <c r="A694" s="30"/>
      <c r="B694" s="32"/>
      <c r="C694" s="49"/>
      <c r="D694" s="49"/>
      <c r="E694" s="32"/>
      <c r="F694" s="6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6"/>
      <c r="AM694" s="2"/>
      <c r="AN694" s="2"/>
      <c r="AO694" s="174"/>
      <c r="AP694" s="187"/>
      <c r="AQ694" s="2"/>
      <c r="AR694" s="2"/>
      <c r="AS694" s="174"/>
      <c r="AT694" s="187"/>
      <c r="AU694" s="174"/>
      <c r="AV694" s="187"/>
      <c r="AW694" s="2"/>
      <c r="AX694" s="2"/>
      <c r="AY694" s="174"/>
      <c r="AZ694" s="187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8"/>
      <c r="BP694" s="36"/>
      <c r="BQ694" s="32"/>
      <c r="BR694" s="49"/>
      <c r="BS694" s="68"/>
      <c r="BT694" s="32"/>
    </row>
    <row r="695" spans="1:72" x14ac:dyDescent="0.25">
      <c r="A695" s="30"/>
      <c r="B695" s="32"/>
      <c r="C695" s="49"/>
      <c r="D695" s="49"/>
      <c r="E695" s="32"/>
      <c r="F695" s="6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6"/>
      <c r="AM695" s="2"/>
      <c r="AN695" s="2"/>
      <c r="AO695" s="174"/>
      <c r="AP695" s="187"/>
      <c r="AQ695" s="2"/>
      <c r="AR695" s="2"/>
      <c r="AS695" s="174"/>
      <c r="AT695" s="187"/>
      <c r="AU695" s="174"/>
      <c r="AV695" s="187"/>
      <c r="AW695" s="2"/>
      <c r="AX695" s="2"/>
      <c r="AY695" s="174"/>
      <c r="AZ695" s="187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8"/>
      <c r="BP695" s="36"/>
      <c r="BQ695" s="32"/>
      <c r="BR695" s="49"/>
      <c r="BS695" s="68"/>
      <c r="BT695" s="32"/>
    </row>
    <row r="696" spans="1:72" x14ac:dyDescent="0.25">
      <c r="A696" s="30"/>
      <c r="B696" s="32"/>
      <c r="C696" s="49"/>
      <c r="D696" s="49"/>
      <c r="E696" s="32"/>
      <c r="F696" s="6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6"/>
      <c r="AM696" s="2"/>
      <c r="AN696" s="2"/>
      <c r="AO696" s="174"/>
      <c r="AP696" s="187"/>
      <c r="AQ696" s="2"/>
      <c r="AR696" s="2"/>
      <c r="AS696" s="174"/>
      <c r="AT696" s="187"/>
      <c r="AU696" s="174"/>
      <c r="AV696" s="187"/>
      <c r="AW696" s="2"/>
      <c r="AX696" s="2"/>
      <c r="AY696" s="174"/>
      <c r="AZ696" s="187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8"/>
      <c r="BP696" s="36"/>
      <c r="BQ696" s="32"/>
      <c r="BR696" s="49"/>
      <c r="BS696" s="68"/>
      <c r="BT696" s="32"/>
    </row>
    <row r="697" spans="1:72" x14ac:dyDescent="0.25">
      <c r="A697" s="30"/>
      <c r="B697" s="32"/>
      <c r="C697" s="49"/>
      <c r="D697" s="49"/>
      <c r="E697" s="32"/>
      <c r="F697" s="6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6"/>
      <c r="AM697" s="2"/>
      <c r="AN697" s="2"/>
      <c r="AO697" s="174"/>
      <c r="AP697" s="187"/>
      <c r="AQ697" s="2"/>
      <c r="AR697" s="2"/>
      <c r="AS697" s="174"/>
      <c r="AT697" s="187"/>
      <c r="AU697" s="174"/>
      <c r="AV697" s="187"/>
      <c r="AW697" s="2"/>
      <c r="AX697" s="2"/>
      <c r="AY697" s="174"/>
      <c r="AZ697" s="187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8"/>
      <c r="BP697" s="36"/>
      <c r="BQ697" s="32"/>
      <c r="BR697" s="49"/>
      <c r="BS697" s="68"/>
      <c r="BT697" s="32"/>
    </row>
    <row r="698" spans="1:72" x14ac:dyDescent="0.25">
      <c r="A698" s="30"/>
      <c r="B698" s="32"/>
      <c r="C698" s="49"/>
      <c r="D698" s="49"/>
      <c r="E698" s="32"/>
      <c r="F698" s="6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6"/>
      <c r="AM698" s="2"/>
      <c r="AN698" s="2"/>
      <c r="AO698" s="174"/>
      <c r="AP698" s="187"/>
      <c r="AQ698" s="2"/>
      <c r="AR698" s="2"/>
      <c r="AS698" s="174"/>
      <c r="AT698" s="187"/>
      <c r="AU698" s="174"/>
      <c r="AV698" s="187"/>
      <c r="AW698" s="2"/>
      <c r="AX698" s="2"/>
      <c r="AY698" s="174"/>
      <c r="AZ698" s="187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8"/>
      <c r="BP698" s="36"/>
      <c r="BQ698" s="32"/>
      <c r="BR698" s="49"/>
      <c r="BS698" s="68"/>
      <c r="BT698" s="32"/>
    </row>
    <row r="699" spans="1:72" x14ac:dyDescent="0.25">
      <c r="A699" s="30"/>
      <c r="B699" s="32"/>
      <c r="C699" s="49"/>
      <c r="D699" s="49"/>
      <c r="E699" s="32"/>
      <c r="F699" s="6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6"/>
      <c r="AM699" s="2"/>
      <c r="AN699" s="2"/>
      <c r="AO699" s="174"/>
      <c r="AP699" s="187"/>
      <c r="AQ699" s="2"/>
      <c r="AR699" s="2"/>
      <c r="AS699" s="174"/>
      <c r="AT699" s="187"/>
      <c r="AU699" s="174"/>
      <c r="AV699" s="187"/>
      <c r="AW699" s="2"/>
      <c r="AX699" s="2"/>
      <c r="AY699" s="174"/>
      <c r="AZ699" s="187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8"/>
      <c r="BP699" s="36"/>
      <c r="BQ699" s="32"/>
      <c r="BR699" s="49"/>
      <c r="BS699" s="68"/>
      <c r="BT699" s="32"/>
    </row>
    <row r="700" spans="1:72" x14ac:dyDescent="0.25">
      <c r="A700" s="30"/>
      <c r="B700" s="32"/>
      <c r="C700" s="49"/>
      <c r="D700" s="49"/>
      <c r="E700" s="32"/>
      <c r="F700" s="6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6"/>
      <c r="AM700" s="2"/>
      <c r="AN700" s="2"/>
      <c r="AO700" s="174"/>
      <c r="AP700" s="187"/>
      <c r="AQ700" s="2"/>
      <c r="AR700" s="2"/>
      <c r="AS700" s="174"/>
      <c r="AT700" s="187"/>
      <c r="AU700" s="174"/>
      <c r="AV700" s="187"/>
      <c r="AW700" s="2"/>
      <c r="AX700" s="2"/>
      <c r="AY700" s="174"/>
      <c r="AZ700" s="187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8"/>
      <c r="BP700" s="36"/>
      <c r="BQ700" s="32"/>
      <c r="BR700" s="49"/>
      <c r="BS700" s="68"/>
      <c r="BT700" s="32"/>
    </row>
    <row r="701" spans="1:72" x14ac:dyDescent="0.25">
      <c r="A701" s="30"/>
      <c r="B701" s="32"/>
      <c r="C701" s="49"/>
      <c r="D701" s="49"/>
      <c r="E701" s="32"/>
      <c r="F701" s="6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6"/>
      <c r="AM701" s="2"/>
      <c r="AN701" s="2"/>
      <c r="AO701" s="174"/>
      <c r="AP701" s="187"/>
      <c r="AQ701" s="2"/>
      <c r="AR701" s="2"/>
      <c r="AS701" s="174"/>
      <c r="AT701" s="187"/>
      <c r="AU701" s="174"/>
      <c r="AV701" s="187"/>
      <c r="AW701" s="2"/>
      <c r="AX701" s="2"/>
      <c r="AY701" s="174"/>
      <c r="AZ701" s="187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8"/>
      <c r="BP701" s="36"/>
      <c r="BQ701" s="32"/>
      <c r="BR701" s="49"/>
      <c r="BS701" s="68"/>
      <c r="BT701" s="32"/>
    </row>
    <row r="702" spans="1:72" x14ac:dyDescent="0.25">
      <c r="A702" s="30"/>
      <c r="B702" s="32"/>
      <c r="C702" s="49"/>
      <c r="D702" s="49"/>
      <c r="E702" s="32"/>
      <c r="F702" s="6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6"/>
      <c r="AM702" s="2"/>
      <c r="AN702" s="2"/>
      <c r="AO702" s="174"/>
      <c r="AP702" s="187"/>
      <c r="AQ702" s="2"/>
      <c r="AR702" s="2"/>
      <c r="AS702" s="174"/>
      <c r="AT702" s="187"/>
      <c r="AU702" s="174"/>
      <c r="AV702" s="187"/>
      <c r="AW702" s="2"/>
      <c r="AX702" s="2"/>
      <c r="AY702" s="174"/>
      <c r="AZ702" s="187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8"/>
      <c r="BP702" s="36"/>
      <c r="BQ702" s="32"/>
      <c r="BR702" s="49"/>
      <c r="BS702" s="68"/>
      <c r="BT702" s="32"/>
    </row>
    <row r="703" spans="1:72" x14ac:dyDescent="0.25">
      <c r="A703" s="30"/>
      <c r="B703" s="32"/>
      <c r="C703" s="49"/>
      <c r="D703" s="49"/>
      <c r="E703" s="32"/>
      <c r="F703" s="6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6"/>
      <c r="AM703" s="2"/>
      <c r="AN703" s="2"/>
      <c r="AO703" s="174"/>
      <c r="AP703" s="187"/>
      <c r="AQ703" s="2"/>
      <c r="AR703" s="2"/>
      <c r="AS703" s="174"/>
      <c r="AT703" s="187"/>
      <c r="AU703" s="174"/>
      <c r="AV703" s="187"/>
      <c r="AW703" s="2"/>
      <c r="AX703" s="2"/>
      <c r="AY703" s="174"/>
      <c r="AZ703" s="187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8"/>
      <c r="BP703" s="36"/>
      <c r="BQ703" s="32"/>
      <c r="BR703" s="49"/>
      <c r="BS703" s="68"/>
      <c r="BT703" s="32"/>
    </row>
    <row r="704" spans="1:72" x14ac:dyDescent="0.25">
      <c r="A704" s="30"/>
      <c r="B704" s="32"/>
      <c r="C704" s="49"/>
      <c r="D704" s="49"/>
      <c r="E704" s="32"/>
      <c r="F704" s="6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6"/>
      <c r="AM704" s="2"/>
      <c r="AN704" s="2"/>
      <c r="AO704" s="174"/>
      <c r="AP704" s="187"/>
      <c r="AQ704" s="2"/>
      <c r="AR704" s="2"/>
      <c r="AS704" s="174"/>
      <c r="AT704" s="187"/>
      <c r="AU704" s="174"/>
      <c r="AV704" s="187"/>
      <c r="AW704" s="2"/>
      <c r="AX704" s="2"/>
      <c r="AY704" s="174"/>
      <c r="AZ704" s="187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8"/>
      <c r="BP704" s="36"/>
      <c r="BQ704" s="32"/>
      <c r="BR704" s="49"/>
      <c r="BS704" s="68"/>
      <c r="BT704" s="32"/>
    </row>
    <row r="705" spans="1:72" x14ac:dyDescent="0.25">
      <c r="A705" s="30"/>
      <c r="B705" s="32"/>
      <c r="C705" s="49"/>
      <c r="D705" s="49"/>
      <c r="E705" s="32"/>
      <c r="F705" s="6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6"/>
      <c r="AM705" s="2"/>
      <c r="AN705" s="2"/>
      <c r="AO705" s="174"/>
      <c r="AP705" s="187"/>
      <c r="AQ705" s="2"/>
      <c r="AR705" s="2"/>
      <c r="AS705" s="174"/>
      <c r="AT705" s="187"/>
      <c r="AU705" s="174"/>
      <c r="AV705" s="187"/>
      <c r="AW705" s="2"/>
      <c r="AX705" s="2"/>
      <c r="AY705" s="174"/>
      <c r="AZ705" s="187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8"/>
      <c r="BP705" s="36"/>
      <c r="BQ705" s="32"/>
      <c r="BR705" s="49"/>
      <c r="BS705" s="68"/>
      <c r="BT705" s="32"/>
    </row>
    <row r="706" spans="1:72" x14ac:dyDescent="0.25">
      <c r="A706" s="30"/>
      <c r="B706" s="32"/>
      <c r="C706" s="49"/>
      <c r="D706" s="49"/>
      <c r="E706" s="32"/>
      <c r="F706" s="6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6"/>
      <c r="AM706" s="2"/>
      <c r="AN706" s="2"/>
      <c r="AO706" s="174"/>
      <c r="AP706" s="187"/>
      <c r="AQ706" s="2"/>
      <c r="AR706" s="2"/>
      <c r="AS706" s="174"/>
      <c r="AT706" s="187"/>
      <c r="AU706" s="174"/>
      <c r="AV706" s="187"/>
      <c r="AW706" s="2"/>
      <c r="AX706" s="2"/>
      <c r="AY706" s="174"/>
      <c r="AZ706" s="187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8"/>
      <c r="BP706" s="36"/>
      <c r="BQ706" s="32"/>
      <c r="BR706" s="49"/>
      <c r="BS706" s="68"/>
      <c r="BT706" s="32"/>
    </row>
    <row r="707" spans="1:72" x14ac:dyDescent="0.25">
      <c r="A707" s="30"/>
      <c r="B707" s="32"/>
      <c r="C707" s="49"/>
      <c r="D707" s="49"/>
      <c r="E707" s="32"/>
      <c r="F707" s="6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6"/>
      <c r="AM707" s="2"/>
      <c r="AN707" s="2"/>
      <c r="AO707" s="174"/>
      <c r="AP707" s="187"/>
      <c r="AQ707" s="2"/>
      <c r="AR707" s="2"/>
      <c r="AS707" s="174"/>
      <c r="AT707" s="187"/>
      <c r="AU707" s="174"/>
      <c r="AV707" s="187"/>
      <c r="AW707" s="2"/>
      <c r="AX707" s="2"/>
      <c r="AY707" s="174"/>
      <c r="AZ707" s="187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8"/>
      <c r="BP707" s="36"/>
      <c r="BQ707" s="32"/>
      <c r="BR707" s="49"/>
      <c r="BS707" s="68"/>
      <c r="BT707" s="32"/>
    </row>
    <row r="708" spans="1:72" x14ac:dyDescent="0.25">
      <c r="A708" s="30"/>
      <c r="B708" s="32"/>
      <c r="C708" s="49"/>
      <c r="D708" s="49"/>
      <c r="E708" s="32"/>
      <c r="F708" s="6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6"/>
      <c r="AM708" s="2"/>
      <c r="AN708" s="2"/>
      <c r="AO708" s="174"/>
      <c r="AP708" s="187"/>
      <c r="AQ708" s="2"/>
      <c r="AR708" s="2"/>
      <c r="AS708" s="174"/>
      <c r="AT708" s="187"/>
      <c r="AU708" s="174"/>
      <c r="AV708" s="187"/>
      <c r="AW708" s="2"/>
      <c r="AX708" s="2"/>
      <c r="AY708" s="174"/>
      <c r="AZ708" s="187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8"/>
      <c r="BP708" s="36"/>
      <c r="BQ708" s="32"/>
      <c r="BR708" s="49"/>
      <c r="BS708" s="68"/>
      <c r="BT708" s="32"/>
    </row>
    <row r="709" spans="1:72" x14ac:dyDescent="0.25">
      <c r="A709" s="30"/>
      <c r="B709" s="32"/>
      <c r="C709" s="49"/>
      <c r="D709" s="49"/>
      <c r="E709" s="32"/>
      <c r="F709" s="6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6"/>
      <c r="AM709" s="2"/>
      <c r="AN709" s="2"/>
      <c r="AO709" s="174"/>
      <c r="AP709" s="187"/>
      <c r="AQ709" s="2"/>
      <c r="AR709" s="2"/>
      <c r="AS709" s="174"/>
      <c r="AT709" s="187"/>
      <c r="AU709" s="174"/>
      <c r="AV709" s="187"/>
      <c r="AW709" s="2"/>
      <c r="AX709" s="2"/>
      <c r="AY709" s="174"/>
      <c r="AZ709" s="187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8"/>
      <c r="BP709" s="36"/>
      <c r="BQ709" s="32"/>
      <c r="BR709" s="49"/>
      <c r="BS709" s="68"/>
      <c r="BT709" s="32"/>
    </row>
    <row r="710" spans="1:72" x14ac:dyDescent="0.25">
      <c r="A710" s="30"/>
      <c r="B710" s="32"/>
      <c r="C710" s="49"/>
      <c r="D710" s="49"/>
      <c r="E710" s="32"/>
      <c r="F710" s="6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6"/>
      <c r="AM710" s="2"/>
      <c r="AN710" s="2"/>
      <c r="AO710" s="174"/>
      <c r="AP710" s="187"/>
      <c r="AQ710" s="2"/>
      <c r="AR710" s="2"/>
      <c r="AS710" s="174"/>
      <c r="AT710" s="187"/>
      <c r="AU710" s="174"/>
      <c r="AV710" s="187"/>
      <c r="AW710" s="2"/>
      <c r="AX710" s="2"/>
      <c r="AY710" s="174"/>
      <c r="AZ710" s="187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8"/>
      <c r="BP710" s="36"/>
      <c r="BQ710" s="32"/>
      <c r="BR710" s="49"/>
      <c r="BS710" s="68"/>
      <c r="BT710" s="32"/>
    </row>
    <row r="711" spans="1:72" x14ac:dyDescent="0.25">
      <c r="A711" s="30"/>
      <c r="B711" s="32"/>
      <c r="C711" s="49"/>
      <c r="D711" s="49"/>
      <c r="E711" s="32"/>
      <c r="F711" s="6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6"/>
      <c r="AM711" s="2"/>
      <c r="AN711" s="2"/>
      <c r="AO711" s="174"/>
      <c r="AP711" s="187"/>
      <c r="AQ711" s="2"/>
      <c r="AR711" s="2"/>
      <c r="AS711" s="174"/>
      <c r="AT711" s="187"/>
      <c r="AU711" s="174"/>
      <c r="AV711" s="187"/>
      <c r="AW711" s="2"/>
      <c r="AX711" s="2"/>
      <c r="AY711" s="174"/>
      <c r="AZ711" s="187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8"/>
      <c r="BP711" s="36"/>
      <c r="BQ711" s="32"/>
      <c r="BR711" s="49"/>
      <c r="BS711" s="68"/>
      <c r="BT711" s="32"/>
    </row>
    <row r="712" spans="1:72" x14ac:dyDescent="0.25">
      <c r="A712" s="30"/>
      <c r="B712" s="32"/>
      <c r="C712" s="49"/>
      <c r="D712" s="49"/>
      <c r="E712" s="32"/>
      <c r="F712" s="6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6"/>
      <c r="AM712" s="2"/>
      <c r="AN712" s="2"/>
      <c r="AO712" s="174"/>
      <c r="AP712" s="187"/>
      <c r="AQ712" s="2"/>
      <c r="AR712" s="2"/>
      <c r="AS712" s="174"/>
      <c r="AT712" s="187"/>
      <c r="AU712" s="174"/>
      <c r="AV712" s="187"/>
      <c r="AW712" s="2"/>
      <c r="AX712" s="2"/>
      <c r="AY712" s="174"/>
      <c r="AZ712" s="187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8"/>
      <c r="BP712" s="36"/>
      <c r="BQ712" s="32"/>
      <c r="BR712" s="49"/>
      <c r="BS712" s="68"/>
      <c r="BT712" s="32"/>
    </row>
    <row r="713" spans="1:72" x14ac:dyDescent="0.25">
      <c r="A713" s="30"/>
      <c r="B713" s="32"/>
      <c r="C713" s="49"/>
      <c r="D713" s="49"/>
      <c r="E713" s="32"/>
      <c r="F713" s="6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6"/>
      <c r="AM713" s="2"/>
      <c r="AN713" s="2"/>
      <c r="AO713" s="174"/>
      <c r="AP713" s="187"/>
      <c r="AQ713" s="2"/>
      <c r="AR713" s="2"/>
      <c r="AS713" s="174"/>
      <c r="AT713" s="187"/>
      <c r="AU713" s="174"/>
      <c r="AV713" s="187"/>
      <c r="AW713" s="2"/>
      <c r="AX713" s="2"/>
      <c r="AY713" s="174"/>
      <c r="AZ713" s="187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8"/>
      <c r="BP713" s="36"/>
      <c r="BQ713" s="32"/>
      <c r="BR713" s="49"/>
      <c r="BS713" s="68"/>
      <c r="BT713" s="32"/>
    </row>
    <row r="714" spans="1:72" x14ac:dyDescent="0.25">
      <c r="A714" s="30"/>
      <c r="B714" s="32"/>
      <c r="C714" s="49"/>
      <c r="D714" s="49"/>
      <c r="E714" s="32"/>
      <c r="F714" s="6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6"/>
      <c r="AM714" s="2"/>
      <c r="AN714" s="2"/>
      <c r="AO714" s="174"/>
      <c r="AP714" s="187"/>
      <c r="AQ714" s="2"/>
      <c r="AR714" s="2"/>
      <c r="AS714" s="174"/>
      <c r="AT714" s="187"/>
      <c r="AU714" s="174"/>
      <c r="AV714" s="187"/>
      <c r="AW714" s="2"/>
      <c r="AX714" s="2"/>
      <c r="AY714" s="174"/>
      <c r="AZ714" s="187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8"/>
      <c r="BP714" s="36"/>
      <c r="BQ714" s="32"/>
      <c r="BR714" s="49"/>
      <c r="BS714" s="68"/>
      <c r="BT714" s="32"/>
    </row>
    <row r="715" spans="1:72" x14ac:dyDescent="0.25">
      <c r="A715" s="30"/>
      <c r="B715" s="32"/>
      <c r="C715" s="49"/>
      <c r="D715" s="49"/>
      <c r="E715" s="32"/>
      <c r="F715" s="6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6"/>
      <c r="AM715" s="2"/>
      <c r="AN715" s="2"/>
      <c r="AO715" s="174"/>
      <c r="AP715" s="187"/>
      <c r="AQ715" s="2"/>
      <c r="AR715" s="2"/>
      <c r="AS715" s="174"/>
      <c r="AT715" s="187"/>
      <c r="AU715" s="174"/>
      <c r="AV715" s="187"/>
      <c r="AW715" s="2"/>
      <c r="AX715" s="2"/>
      <c r="AY715" s="174"/>
      <c r="AZ715" s="187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8"/>
      <c r="BP715" s="36"/>
      <c r="BQ715" s="32"/>
      <c r="BR715" s="49"/>
      <c r="BS715" s="68"/>
      <c r="BT715" s="32"/>
    </row>
    <row r="716" spans="1:72" x14ac:dyDescent="0.25">
      <c r="A716" s="30"/>
      <c r="B716" s="32"/>
      <c r="C716" s="49"/>
      <c r="D716" s="49"/>
      <c r="E716" s="32"/>
      <c r="F716" s="6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6"/>
      <c r="AM716" s="2"/>
      <c r="AN716" s="2"/>
      <c r="AO716" s="174"/>
      <c r="AP716" s="187"/>
      <c r="AQ716" s="2"/>
      <c r="AR716" s="2"/>
      <c r="AS716" s="174"/>
      <c r="AT716" s="187"/>
      <c r="AU716" s="174"/>
      <c r="AV716" s="187"/>
      <c r="AW716" s="2"/>
      <c r="AX716" s="2"/>
      <c r="AY716" s="174"/>
      <c r="AZ716" s="187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8"/>
      <c r="BP716" s="36"/>
      <c r="BQ716" s="32"/>
      <c r="BR716" s="49"/>
      <c r="BS716" s="68"/>
      <c r="BT716" s="32"/>
    </row>
    <row r="717" spans="1:72" x14ac:dyDescent="0.25">
      <c r="A717" s="30"/>
      <c r="B717" s="32"/>
      <c r="C717" s="49"/>
      <c r="D717" s="49"/>
      <c r="E717" s="32"/>
      <c r="F717" s="6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6"/>
      <c r="AM717" s="2"/>
      <c r="AN717" s="2"/>
      <c r="AO717" s="174"/>
      <c r="AP717" s="187"/>
      <c r="AQ717" s="2"/>
      <c r="AR717" s="2"/>
      <c r="AS717" s="174"/>
      <c r="AT717" s="187"/>
      <c r="AU717" s="174"/>
      <c r="AV717" s="187"/>
      <c r="AW717" s="2"/>
      <c r="AX717" s="2"/>
      <c r="AY717" s="174"/>
      <c r="AZ717" s="187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8"/>
      <c r="BP717" s="36"/>
      <c r="BQ717" s="32"/>
      <c r="BR717" s="49"/>
      <c r="BS717" s="68"/>
      <c r="BT717" s="32"/>
    </row>
    <row r="718" spans="1:72" x14ac:dyDescent="0.25">
      <c r="A718" s="30"/>
      <c r="B718" s="32"/>
      <c r="C718" s="49"/>
      <c r="D718" s="49"/>
      <c r="E718" s="32"/>
      <c r="F718" s="6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6"/>
      <c r="AM718" s="2"/>
      <c r="AN718" s="2"/>
      <c r="AO718" s="174"/>
      <c r="AP718" s="187"/>
      <c r="AQ718" s="2"/>
      <c r="AR718" s="2"/>
      <c r="AS718" s="174"/>
      <c r="AT718" s="187"/>
      <c r="AU718" s="174"/>
      <c r="AV718" s="187"/>
      <c r="AW718" s="2"/>
      <c r="AX718" s="2"/>
      <c r="AY718" s="174"/>
      <c r="AZ718" s="187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8"/>
      <c r="BP718" s="36"/>
      <c r="BQ718" s="32"/>
      <c r="BR718" s="49"/>
      <c r="BS718" s="68"/>
      <c r="BT718" s="32"/>
    </row>
    <row r="719" spans="1:72" x14ac:dyDescent="0.25">
      <c r="A719" s="30"/>
      <c r="B719" s="32"/>
      <c r="C719" s="49"/>
      <c r="D719" s="49"/>
      <c r="E719" s="32"/>
      <c r="F719" s="6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6"/>
      <c r="AM719" s="2"/>
      <c r="AN719" s="2"/>
      <c r="AO719" s="174"/>
      <c r="AP719" s="187"/>
      <c r="AQ719" s="2"/>
      <c r="AR719" s="2"/>
      <c r="AS719" s="174"/>
      <c r="AT719" s="187"/>
      <c r="AU719" s="174"/>
      <c r="AV719" s="187"/>
      <c r="AW719" s="2"/>
      <c r="AX719" s="2"/>
      <c r="AY719" s="174"/>
      <c r="AZ719" s="187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8"/>
      <c r="BP719" s="36"/>
      <c r="BQ719" s="32"/>
      <c r="BR719" s="49"/>
      <c r="BS719" s="68"/>
      <c r="BT719" s="32"/>
    </row>
    <row r="720" spans="1:72" x14ac:dyDescent="0.25">
      <c r="A720" s="30"/>
      <c r="B720" s="32"/>
      <c r="C720" s="49"/>
      <c r="D720" s="49"/>
      <c r="E720" s="32"/>
      <c r="F720" s="6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6"/>
      <c r="AM720" s="2"/>
      <c r="AN720" s="2"/>
      <c r="AO720" s="174"/>
      <c r="AP720" s="187"/>
      <c r="AQ720" s="2"/>
      <c r="AR720" s="2"/>
      <c r="AS720" s="174"/>
      <c r="AT720" s="187"/>
      <c r="AU720" s="174"/>
      <c r="AV720" s="187"/>
      <c r="AW720" s="2"/>
      <c r="AX720" s="2"/>
      <c r="AY720" s="174"/>
      <c r="AZ720" s="187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8"/>
      <c r="BP720" s="36"/>
      <c r="BQ720" s="32"/>
      <c r="BR720" s="49"/>
      <c r="BS720" s="68"/>
      <c r="BT720" s="32"/>
    </row>
    <row r="721" spans="1:72" x14ac:dyDescent="0.25">
      <c r="A721" s="30"/>
      <c r="B721" s="32"/>
      <c r="C721" s="49"/>
      <c r="D721" s="49"/>
      <c r="E721" s="32"/>
      <c r="F721" s="6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6"/>
      <c r="AM721" s="2"/>
      <c r="AN721" s="2"/>
      <c r="AO721" s="174"/>
      <c r="AP721" s="187"/>
      <c r="AQ721" s="2"/>
      <c r="AR721" s="2"/>
      <c r="AS721" s="174"/>
      <c r="AT721" s="187"/>
      <c r="AU721" s="174"/>
      <c r="AV721" s="187"/>
      <c r="AW721" s="2"/>
      <c r="AX721" s="2"/>
      <c r="AY721" s="174"/>
      <c r="AZ721" s="187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8"/>
      <c r="BP721" s="36"/>
      <c r="BQ721" s="32"/>
      <c r="BR721" s="49"/>
      <c r="BS721" s="68"/>
      <c r="BT721" s="32"/>
    </row>
    <row r="722" spans="1:72" x14ac:dyDescent="0.25">
      <c r="A722" s="30"/>
      <c r="B722" s="32"/>
      <c r="C722" s="49"/>
      <c r="D722" s="49"/>
      <c r="E722" s="32"/>
      <c r="F722" s="6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6"/>
      <c r="AM722" s="2"/>
      <c r="AN722" s="2"/>
      <c r="AO722" s="174"/>
      <c r="AP722" s="187"/>
      <c r="AQ722" s="2"/>
      <c r="AR722" s="2"/>
      <c r="AS722" s="174"/>
      <c r="AT722" s="187"/>
      <c r="AU722" s="174"/>
      <c r="AV722" s="187"/>
      <c r="AW722" s="2"/>
      <c r="AX722" s="2"/>
      <c r="AY722" s="174"/>
      <c r="AZ722" s="187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8"/>
      <c r="BP722" s="36"/>
      <c r="BQ722" s="32"/>
      <c r="BR722" s="49"/>
      <c r="BS722" s="68"/>
      <c r="BT722" s="32"/>
    </row>
    <row r="723" spans="1:72" x14ac:dyDescent="0.25">
      <c r="A723" s="30"/>
      <c r="B723" s="32"/>
      <c r="C723" s="49"/>
      <c r="D723" s="49"/>
      <c r="E723" s="32"/>
      <c r="F723" s="6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6"/>
      <c r="AM723" s="2"/>
      <c r="AN723" s="2"/>
      <c r="AO723" s="174"/>
      <c r="AP723" s="187"/>
      <c r="AQ723" s="2"/>
      <c r="AR723" s="2"/>
      <c r="AS723" s="174"/>
      <c r="AT723" s="187"/>
      <c r="AU723" s="174"/>
      <c r="AV723" s="187"/>
      <c r="AW723" s="2"/>
      <c r="AX723" s="2"/>
      <c r="AY723" s="174"/>
      <c r="AZ723" s="187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8"/>
      <c r="BP723" s="36"/>
      <c r="BQ723" s="32"/>
      <c r="BR723" s="49"/>
      <c r="BS723" s="68"/>
      <c r="BT723" s="32"/>
    </row>
    <row r="724" spans="1:72" x14ac:dyDescent="0.25">
      <c r="A724" s="30"/>
      <c r="B724" s="32"/>
      <c r="C724" s="49"/>
      <c r="D724" s="49"/>
      <c r="E724" s="32"/>
      <c r="F724" s="6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6"/>
      <c r="AM724" s="2"/>
      <c r="AN724" s="2"/>
      <c r="AO724" s="174"/>
      <c r="AP724" s="187"/>
      <c r="AQ724" s="2"/>
      <c r="AR724" s="2"/>
      <c r="AS724" s="174"/>
      <c r="AT724" s="187"/>
      <c r="AU724" s="174"/>
      <c r="AV724" s="187"/>
      <c r="AW724" s="2"/>
      <c r="AX724" s="2"/>
      <c r="AY724" s="174"/>
      <c r="AZ724" s="187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8"/>
      <c r="BP724" s="36"/>
      <c r="BQ724" s="32"/>
      <c r="BR724" s="49"/>
      <c r="BS724" s="68"/>
      <c r="BT724" s="32"/>
    </row>
    <row r="725" spans="1:72" x14ac:dyDescent="0.25">
      <c r="A725" s="30"/>
      <c r="B725" s="32"/>
      <c r="C725" s="49"/>
      <c r="D725" s="49"/>
      <c r="E725" s="32"/>
      <c r="F725" s="6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6"/>
      <c r="AM725" s="2"/>
      <c r="AN725" s="2"/>
      <c r="AO725" s="174"/>
      <c r="AP725" s="187"/>
      <c r="AQ725" s="2"/>
      <c r="AR725" s="2"/>
      <c r="AS725" s="174"/>
      <c r="AT725" s="187"/>
      <c r="AU725" s="174"/>
      <c r="AV725" s="187"/>
      <c r="AW725" s="2"/>
      <c r="AX725" s="2"/>
      <c r="AY725" s="174"/>
      <c r="AZ725" s="187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8"/>
      <c r="BP725" s="36"/>
      <c r="BQ725" s="32"/>
      <c r="BR725" s="49"/>
      <c r="BS725" s="68"/>
      <c r="BT725" s="32"/>
    </row>
    <row r="726" spans="1:72" x14ac:dyDescent="0.25">
      <c r="A726" s="30"/>
      <c r="B726" s="32"/>
      <c r="C726" s="49"/>
      <c r="D726" s="49"/>
      <c r="E726" s="32"/>
      <c r="F726" s="6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6"/>
      <c r="AM726" s="2"/>
      <c r="AN726" s="2"/>
      <c r="AO726" s="174"/>
      <c r="AP726" s="187"/>
      <c r="AQ726" s="2"/>
      <c r="AR726" s="2"/>
      <c r="AS726" s="174"/>
      <c r="AT726" s="187"/>
      <c r="AU726" s="174"/>
      <c r="AV726" s="187"/>
      <c r="AW726" s="2"/>
      <c r="AX726" s="2"/>
      <c r="AY726" s="174"/>
      <c r="AZ726" s="187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8"/>
      <c r="BP726" s="36"/>
      <c r="BQ726" s="32"/>
      <c r="BR726" s="49"/>
      <c r="BS726" s="68"/>
      <c r="BT726" s="32"/>
    </row>
    <row r="727" spans="1:72" x14ac:dyDescent="0.25">
      <c r="A727" s="30"/>
      <c r="B727" s="32"/>
      <c r="C727" s="49"/>
      <c r="D727" s="49"/>
      <c r="E727" s="32"/>
      <c r="F727" s="6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6"/>
      <c r="AM727" s="2"/>
      <c r="AN727" s="2"/>
      <c r="AO727" s="174"/>
      <c r="AP727" s="187"/>
      <c r="AQ727" s="2"/>
      <c r="AR727" s="2"/>
      <c r="AS727" s="174"/>
      <c r="AT727" s="187"/>
      <c r="AU727" s="174"/>
      <c r="AV727" s="187"/>
      <c r="AW727" s="2"/>
      <c r="AX727" s="2"/>
      <c r="AY727" s="174"/>
      <c r="AZ727" s="187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8"/>
      <c r="BP727" s="36"/>
      <c r="BQ727" s="32"/>
      <c r="BR727" s="49"/>
      <c r="BS727" s="68"/>
      <c r="BT727" s="32"/>
    </row>
    <row r="728" spans="1:72" x14ac:dyDescent="0.25">
      <c r="A728" s="30"/>
      <c r="B728" s="32"/>
      <c r="C728" s="49"/>
      <c r="D728" s="49"/>
      <c r="E728" s="32"/>
      <c r="F728" s="6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6"/>
      <c r="AM728" s="2"/>
      <c r="AN728" s="2"/>
      <c r="AO728" s="174"/>
      <c r="AP728" s="187"/>
      <c r="AQ728" s="2"/>
      <c r="AR728" s="2"/>
      <c r="AS728" s="174"/>
      <c r="AT728" s="187"/>
      <c r="AU728" s="174"/>
      <c r="AV728" s="187"/>
      <c r="AW728" s="2"/>
      <c r="AX728" s="2"/>
      <c r="AY728" s="174"/>
      <c r="AZ728" s="187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8"/>
      <c r="BP728" s="36"/>
      <c r="BQ728" s="32"/>
      <c r="BR728" s="49"/>
      <c r="BS728" s="68"/>
      <c r="BT728" s="32"/>
    </row>
    <row r="729" spans="1:72" x14ac:dyDescent="0.25">
      <c r="A729" s="30"/>
      <c r="B729" s="32"/>
      <c r="C729" s="49"/>
      <c r="D729" s="49"/>
      <c r="E729" s="32"/>
      <c r="F729" s="6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6"/>
      <c r="AM729" s="2"/>
      <c r="AN729" s="2"/>
      <c r="AO729" s="174"/>
      <c r="AP729" s="187"/>
      <c r="AQ729" s="2"/>
      <c r="AR729" s="2"/>
      <c r="AS729" s="174"/>
      <c r="AT729" s="187"/>
      <c r="AU729" s="174"/>
      <c r="AV729" s="187"/>
      <c r="AW729" s="2"/>
      <c r="AX729" s="2"/>
      <c r="AY729" s="174"/>
      <c r="AZ729" s="187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8"/>
      <c r="BP729" s="36"/>
      <c r="BQ729" s="32"/>
      <c r="BR729" s="49"/>
      <c r="BS729" s="68"/>
      <c r="BT729" s="32"/>
    </row>
    <row r="730" spans="1:72" x14ac:dyDescent="0.25">
      <c r="A730" s="30"/>
      <c r="B730" s="32"/>
      <c r="C730" s="49"/>
      <c r="D730" s="49"/>
      <c r="E730" s="32"/>
      <c r="F730" s="6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6"/>
      <c r="AM730" s="2"/>
      <c r="AN730" s="2"/>
      <c r="AO730" s="174"/>
      <c r="AP730" s="187"/>
      <c r="AQ730" s="2"/>
      <c r="AR730" s="2"/>
      <c r="AS730" s="174"/>
      <c r="AT730" s="187"/>
      <c r="AU730" s="174"/>
      <c r="AV730" s="187"/>
      <c r="AW730" s="2"/>
      <c r="AX730" s="2"/>
      <c r="AY730" s="174"/>
      <c r="AZ730" s="187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8"/>
      <c r="BP730" s="36"/>
      <c r="BQ730" s="32"/>
      <c r="BR730" s="49"/>
      <c r="BS730" s="68"/>
      <c r="BT730" s="32"/>
    </row>
    <row r="731" spans="1:72" x14ac:dyDescent="0.25">
      <c r="A731" s="30"/>
      <c r="B731" s="32"/>
      <c r="C731" s="49"/>
      <c r="D731" s="49"/>
      <c r="E731" s="32"/>
      <c r="F731" s="6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6"/>
      <c r="AM731" s="2"/>
      <c r="AN731" s="2"/>
      <c r="AO731" s="174"/>
      <c r="AP731" s="187"/>
      <c r="AQ731" s="2"/>
      <c r="AR731" s="2"/>
      <c r="AS731" s="174"/>
      <c r="AT731" s="187"/>
      <c r="AU731" s="174"/>
      <c r="AV731" s="187"/>
      <c r="AW731" s="2"/>
      <c r="AX731" s="2"/>
      <c r="AY731" s="174"/>
      <c r="AZ731" s="187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8"/>
      <c r="BP731" s="36"/>
      <c r="BQ731" s="32"/>
      <c r="BR731" s="49"/>
      <c r="BS731" s="68"/>
      <c r="BT731" s="32"/>
    </row>
    <row r="732" spans="1:72" x14ac:dyDescent="0.25">
      <c r="A732" s="30"/>
      <c r="B732" s="32"/>
      <c r="C732" s="49"/>
      <c r="D732" s="49"/>
      <c r="E732" s="32"/>
      <c r="F732" s="6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6"/>
      <c r="AM732" s="2"/>
      <c r="AN732" s="2"/>
      <c r="AO732" s="174"/>
      <c r="AP732" s="187"/>
      <c r="AQ732" s="2"/>
      <c r="AR732" s="2"/>
      <c r="AS732" s="174"/>
      <c r="AT732" s="187"/>
      <c r="AU732" s="174"/>
      <c r="AV732" s="187"/>
      <c r="AW732" s="2"/>
      <c r="AX732" s="2"/>
      <c r="AY732" s="174"/>
      <c r="AZ732" s="187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8"/>
      <c r="BP732" s="36"/>
      <c r="BQ732" s="32"/>
      <c r="BR732" s="49"/>
      <c r="BS732" s="68"/>
      <c r="BT732" s="32"/>
    </row>
    <row r="733" spans="1:72" x14ac:dyDescent="0.25">
      <c r="A733" s="30"/>
      <c r="B733" s="32"/>
      <c r="C733" s="49"/>
      <c r="D733" s="49"/>
      <c r="E733" s="32"/>
      <c r="F733" s="6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6"/>
      <c r="AM733" s="2"/>
      <c r="AN733" s="2"/>
      <c r="AO733" s="174"/>
      <c r="AP733" s="187"/>
      <c r="AQ733" s="2"/>
      <c r="AR733" s="2"/>
      <c r="AS733" s="174"/>
      <c r="AT733" s="187"/>
      <c r="AU733" s="174"/>
      <c r="AV733" s="187"/>
      <c r="AW733" s="2"/>
      <c r="AX733" s="2"/>
      <c r="AY733" s="174"/>
      <c r="AZ733" s="187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8"/>
      <c r="BP733" s="36"/>
      <c r="BQ733" s="32"/>
      <c r="BR733" s="49"/>
      <c r="BS733" s="68"/>
      <c r="BT733" s="32"/>
    </row>
    <row r="734" spans="1:72" x14ac:dyDescent="0.25">
      <c r="A734" s="30"/>
      <c r="B734" s="32"/>
      <c r="C734" s="49"/>
      <c r="D734" s="49"/>
      <c r="E734" s="32"/>
      <c r="F734" s="6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6"/>
      <c r="AM734" s="2"/>
      <c r="AN734" s="2"/>
      <c r="AO734" s="174"/>
      <c r="AP734" s="187"/>
      <c r="AQ734" s="2"/>
      <c r="AR734" s="2"/>
      <c r="AS734" s="174"/>
      <c r="AT734" s="187"/>
      <c r="AU734" s="174"/>
      <c r="AV734" s="187"/>
      <c r="AW734" s="2"/>
      <c r="AX734" s="2"/>
      <c r="AY734" s="174"/>
      <c r="AZ734" s="187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8"/>
      <c r="BP734" s="36"/>
      <c r="BQ734" s="32"/>
      <c r="BR734" s="49"/>
      <c r="BS734" s="68"/>
      <c r="BT734" s="32"/>
    </row>
    <row r="735" spans="1:72" x14ac:dyDescent="0.25">
      <c r="A735" s="30"/>
      <c r="B735" s="32"/>
      <c r="C735" s="49"/>
      <c r="D735" s="49"/>
      <c r="E735" s="32"/>
      <c r="F735" s="6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6"/>
      <c r="AM735" s="2"/>
      <c r="AN735" s="2"/>
      <c r="AO735" s="174"/>
      <c r="AP735" s="187"/>
      <c r="AQ735" s="2"/>
      <c r="AR735" s="2"/>
      <c r="AS735" s="174"/>
      <c r="AT735" s="187"/>
      <c r="AU735" s="174"/>
      <c r="AV735" s="187"/>
      <c r="AW735" s="2"/>
      <c r="AX735" s="2"/>
      <c r="AY735" s="174"/>
      <c r="AZ735" s="187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8"/>
      <c r="BP735" s="36"/>
      <c r="BQ735" s="32"/>
      <c r="BR735" s="49"/>
      <c r="BS735" s="68"/>
      <c r="BT735" s="32"/>
    </row>
    <row r="736" spans="1:72" x14ac:dyDescent="0.25">
      <c r="A736" s="30"/>
      <c r="B736" s="32"/>
      <c r="C736" s="49"/>
      <c r="D736" s="49"/>
      <c r="E736" s="32"/>
      <c r="F736" s="6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6"/>
      <c r="AM736" s="2"/>
      <c r="AN736" s="2"/>
      <c r="AO736" s="174"/>
      <c r="AP736" s="187"/>
      <c r="AQ736" s="2"/>
      <c r="AR736" s="2"/>
      <c r="AS736" s="174"/>
      <c r="AT736" s="187"/>
      <c r="AU736" s="174"/>
      <c r="AV736" s="187"/>
      <c r="AW736" s="2"/>
      <c r="AX736" s="2"/>
      <c r="AY736" s="174"/>
      <c r="AZ736" s="187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8"/>
      <c r="BP736" s="36"/>
      <c r="BQ736" s="32"/>
      <c r="BR736" s="49"/>
      <c r="BS736" s="68"/>
      <c r="BT736" s="32"/>
    </row>
    <row r="737" spans="1:72" x14ac:dyDescent="0.25">
      <c r="A737" s="30"/>
      <c r="B737" s="32"/>
      <c r="C737" s="49"/>
      <c r="D737" s="49"/>
      <c r="E737" s="32"/>
      <c r="F737" s="6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6"/>
      <c r="AM737" s="2"/>
      <c r="AN737" s="2"/>
      <c r="AO737" s="174"/>
      <c r="AP737" s="187"/>
      <c r="AQ737" s="2"/>
      <c r="AR737" s="2"/>
      <c r="AS737" s="174"/>
      <c r="AT737" s="187"/>
      <c r="AU737" s="174"/>
      <c r="AV737" s="187"/>
      <c r="AW737" s="2"/>
      <c r="AX737" s="2"/>
      <c r="AY737" s="174"/>
      <c r="AZ737" s="187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8"/>
      <c r="BP737" s="36"/>
      <c r="BQ737" s="32"/>
      <c r="BR737" s="49"/>
      <c r="BS737" s="68"/>
      <c r="BT737" s="32"/>
    </row>
    <row r="738" spans="1:72" x14ac:dyDescent="0.25">
      <c r="A738" s="30"/>
      <c r="B738" s="32"/>
      <c r="C738" s="49"/>
      <c r="D738" s="49"/>
      <c r="E738" s="32"/>
      <c r="F738" s="6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6"/>
      <c r="AM738" s="2"/>
      <c r="AN738" s="2"/>
      <c r="AO738" s="174"/>
      <c r="AP738" s="187"/>
      <c r="AQ738" s="2"/>
      <c r="AR738" s="2"/>
      <c r="AS738" s="174"/>
      <c r="AT738" s="187"/>
      <c r="AU738" s="174"/>
      <c r="AV738" s="187"/>
      <c r="AW738" s="2"/>
      <c r="AX738" s="2"/>
      <c r="AY738" s="174"/>
      <c r="AZ738" s="187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8"/>
      <c r="BP738" s="36"/>
      <c r="BQ738" s="32"/>
      <c r="BR738" s="49"/>
      <c r="BS738" s="68"/>
      <c r="BT738" s="32"/>
    </row>
    <row r="739" spans="1:72" x14ac:dyDescent="0.25">
      <c r="A739" s="30"/>
      <c r="B739" s="32"/>
      <c r="C739" s="49"/>
      <c r="D739" s="49"/>
      <c r="E739" s="32"/>
      <c r="F739" s="6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6"/>
      <c r="AM739" s="2"/>
      <c r="AN739" s="2"/>
      <c r="AO739" s="174"/>
      <c r="AP739" s="187"/>
      <c r="AQ739" s="2"/>
      <c r="AR739" s="2"/>
      <c r="AS739" s="174"/>
      <c r="AT739" s="187"/>
      <c r="AU739" s="174"/>
      <c r="AV739" s="187"/>
      <c r="AW739" s="2"/>
      <c r="AX739" s="2"/>
      <c r="AY739" s="174"/>
      <c r="AZ739" s="187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8"/>
      <c r="BP739" s="36"/>
      <c r="BQ739" s="32"/>
      <c r="BR739" s="49"/>
      <c r="BS739" s="68"/>
      <c r="BT739" s="32"/>
    </row>
    <row r="740" spans="1:72" x14ac:dyDescent="0.25">
      <c r="A740" s="30"/>
      <c r="B740" s="32"/>
      <c r="C740" s="49"/>
      <c r="D740" s="49"/>
      <c r="E740" s="32"/>
      <c r="F740" s="6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6"/>
      <c r="AM740" s="2"/>
      <c r="AN740" s="2"/>
      <c r="AO740" s="174"/>
      <c r="AP740" s="187"/>
      <c r="AQ740" s="2"/>
      <c r="AR740" s="2"/>
      <c r="AS740" s="174"/>
      <c r="AT740" s="187"/>
      <c r="AU740" s="174"/>
      <c r="AV740" s="187"/>
      <c r="AW740" s="2"/>
      <c r="AX740" s="2"/>
      <c r="AY740" s="174"/>
      <c r="AZ740" s="187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8"/>
      <c r="BP740" s="36"/>
      <c r="BQ740" s="32"/>
      <c r="BR740" s="49"/>
      <c r="BS740" s="68"/>
      <c r="BT740" s="32"/>
    </row>
    <row r="741" spans="1:72" x14ac:dyDescent="0.25">
      <c r="A741" s="30"/>
      <c r="B741" s="32"/>
      <c r="C741" s="49"/>
      <c r="D741" s="49"/>
      <c r="E741" s="32"/>
      <c r="F741" s="6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6"/>
      <c r="AM741" s="2"/>
      <c r="AN741" s="2"/>
      <c r="AO741" s="174"/>
      <c r="AP741" s="187"/>
      <c r="AQ741" s="2"/>
      <c r="AR741" s="2"/>
      <c r="AS741" s="174"/>
      <c r="AT741" s="187"/>
      <c r="AU741" s="174"/>
      <c r="AV741" s="187"/>
      <c r="AW741" s="2"/>
      <c r="AX741" s="2"/>
      <c r="AY741" s="174"/>
      <c r="AZ741" s="187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8"/>
      <c r="BP741" s="36"/>
      <c r="BQ741" s="32"/>
      <c r="BR741" s="49"/>
      <c r="BS741" s="68"/>
      <c r="BT741" s="32"/>
    </row>
    <row r="742" spans="1:72" x14ac:dyDescent="0.25">
      <c r="A742" s="30"/>
      <c r="B742" s="32"/>
      <c r="C742" s="49"/>
      <c r="D742" s="49"/>
      <c r="E742" s="32"/>
      <c r="F742" s="6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6"/>
      <c r="AM742" s="2"/>
      <c r="AN742" s="2"/>
      <c r="AO742" s="174"/>
      <c r="AP742" s="187"/>
      <c r="AQ742" s="2"/>
      <c r="AR742" s="2"/>
      <c r="AS742" s="174"/>
      <c r="AT742" s="187"/>
      <c r="AU742" s="174"/>
      <c r="AV742" s="187"/>
      <c r="AW742" s="2"/>
      <c r="AX742" s="2"/>
      <c r="AY742" s="174"/>
      <c r="AZ742" s="187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8"/>
      <c r="BP742" s="36"/>
      <c r="BQ742" s="32"/>
      <c r="BR742" s="49"/>
      <c r="BS742" s="68"/>
      <c r="BT742" s="32"/>
    </row>
    <row r="743" spans="1:72" x14ac:dyDescent="0.25">
      <c r="A743" s="30"/>
      <c r="B743" s="32"/>
      <c r="C743" s="49"/>
      <c r="D743" s="49"/>
      <c r="E743" s="32"/>
      <c r="F743" s="6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6"/>
      <c r="AM743" s="2"/>
      <c r="AN743" s="2"/>
      <c r="AO743" s="174"/>
      <c r="AP743" s="187"/>
      <c r="AQ743" s="2"/>
      <c r="AR743" s="2"/>
      <c r="AS743" s="174"/>
      <c r="AT743" s="187"/>
      <c r="AU743" s="174"/>
      <c r="AV743" s="187"/>
      <c r="AW743" s="2"/>
      <c r="AX743" s="2"/>
      <c r="AY743" s="174"/>
      <c r="AZ743" s="187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8"/>
      <c r="BP743" s="36"/>
      <c r="BQ743" s="32"/>
      <c r="BR743" s="49"/>
      <c r="BS743" s="68"/>
      <c r="BT743" s="32"/>
    </row>
    <row r="744" spans="1:72" x14ac:dyDescent="0.25">
      <c r="A744" s="30"/>
      <c r="B744" s="32"/>
      <c r="C744" s="49"/>
      <c r="D744" s="49"/>
      <c r="E744" s="32"/>
      <c r="F744" s="6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6"/>
      <c r="AM744" s="2"/>
      <c r="AN744" s="2"/>
      <c r="AO744" s="174"/>
      <c r="AP744" s="187"/>
      <c r="AQ744" s="2"/>
      <c r="AR744" s="2"/>
      <c r="AS744" s="174"/>
      <c r="AT744" s="187"/>
      <c r="AU744" s="174"/>
      <c r="AV744" s="187"/>
      <c r="AW744" s="2"/>
      <c r="AX744" s="2"/>
      <c r="AY744" s="174"/>
      <c r="AZ744" s="187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8"/>
      <c r="BP744" s="36"/>
      <c r="BQ744" s="32"/>
      <c r="BR744" s="49"/>
      <c r="BS744" s="68"/>
      <c r="BT744" s="32"/>
    </row>
    <row r="745" spans="1:72" x14ac:dyDescent="0.25">
      <c r="A745" s="30"/>
      <c r="B745" s="32"/>
      <c r="C745" s="49"/>
      <c r="D745" s="49"/>
      <c r="E745" s="32"/>
      <c r="F745" s="6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6"/>
      <c r="AM745" s="2"/>
      <c r="AN745" s="2"/>
      <c r="AO745" s="174"/>
      <c r="AP745" s="187"/>
      <c r="AQ745" s="2"/>
      <c r="AR745" s="2"/>
      <c r="AS745" s="174"/>
      <c r="AT745" s="187"/>
      <c r="AU745" s="174"/>
      <c r="AV745" s="187"/>
      <c r="AW745" s="2"/>
      <c r="AX745" s="2"/>
      <c r="AY745" s="174"/>
      <c r="AZ745" s="187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8"/>
      <c r="BP745" s="36"/>
      <c r="BQ745" s="32"/>
      <c r="BR745" s="49"/>
      <c r="BS745" s="68"/>
      <c r="BT745" s="32"/>
    </row>
    <row r="746" spans="1:72" x14ac:dyDescent="0.25">
      <c r="A746" s="30"/>
      <c r="B746" s="32"/>
      <c r="C746" s="49"/>
      <c r="D746" s="49"/>
      <c r="E746" s="32"/>
      <c r="F746" s="6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6"/>
      <c r="AM746" s="2"/>
      <c r="AN746" s="2"/>
      <c r="AO746" s="174"/>
      <c r="AP746" s="187"/>
      <c r="AQ746" s="2"/>
      <c r="AR746" s="2"/>
      <c r="AS746" s="174"/>
      <c r="AT746" s="187"/>
      <c r="AU746" s="174"/>
      <c r="AV746" s="187"/>
      <c r="AW746" s="2"/>
      <c r="AX746" s="2"/>
      <c r="AY746" s="174"/>
      <c r="AZ746" s="187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8"/>
      <c r="BP746" s="36"/>
      <c r="BQ746" s="32"/>
      <c r="BR746" s="49"/>
      <c r="BS746" s="68"/>
      <c r="BT746" s="32"/>
    </row>
    <row r="747" spans="1:72" x14ac:dyDescent="0.25">
      <c r="A747" s="30"/>
      <c r="B747" s="32"/>
      <c r="C747" s="49"/>
      <c r="D747" s="49"/>
      <c r="E747" s="32"/>
      <c r="F747" s="6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6"/>
      <c r="AM747" s="2"/>
      <c r="AN747" s="2"/>
      <c r="AO747" s="174"/>
      <c r="AP747" s="187"/>
      <c r="AQ747" s="2"/>
      <c r="AR747" s="2"/>
      <c r="AS747" s="174"/>
      <c r="AT747" s="187"/>
      <c r="AU747" s="174"/>
      <c r="AV747" s="187"/>
      <c r="AW747" s="2"/>
      <c r="AX747" s="2"/>
      <c r="AY747" s="174"/>
      <c r="AZ747" s="187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8"/>
      <c r="BP747" s="36"/>
      <c r="BQ747" s="32"/>
      <c r="BR747" s="49"/>
      <c r="BS747" s="68"/>
      <c r="BT747" s="32"/>
    </row>
    <row r="748" spans="1:72" x14ac:dyDescent="0.25">
      <c r="A748" s="30"/>
      <c r="B748" s="32"/>
      <c r="C748" s="49"/>
      <c r="D748" s="49"/>
      <c r="E748" s="32"/>
      <c r="F748" s="6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6"/>
      <c r="AM748" s="2"/>
      <c r="AN748" s="2"/>
      <c r="AO748" s="174"/>
      <c r="AP748" s="187"/>
      <c r="AQ748" s="2"/>
      <c r="AR748" s="2"/>
      <c r="AS748" s="174"/>
      <c r="AT748" s="187"/>
      <c r="AU748" s="174"/>
      <c r="AV748" s="187"/>
      <c r="AW748" s="2"/>
      <c r="AX748" s="2"/>
      <c r="AY748" s="174"/>
      <c r="AZ748" s="187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8"/>
      <c r="BP748" s="36"/>
      <c r="BQ748" s="32"/>
      <c r="BR748" s="49"/>
      <c r="BS748" s="68"/>
      <c r="BT748" s="32"/>
    </row>
    <row r="749" spans="1:72" x14ac:dyDescent="0.25">
      <c r="A749" s="30"/>
      <c r="B749" s="32"/>
      <c r="C749" s="49"/>
      <c r="D749" s="49"/>
      <c r="E749" s="32"/>
      <c r="F749" s="6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6"/>
      <c r="AM749" s="2"/>
      <c r="AN749" s="2"/>
      <c r="AO749" s="174"/>
      <c r="AP749" s="187"/>
      <c r="AQ749" s="2"/>
      <c r="AR749" s="2"/>
      <c r="AS749" s="174"/>
      <c r="AT749" s="187"/>
      <c r="AU749" s="174"/>
      <c r="AV749" s="187"/>
      <c r="AW749" s="2"/>
      <c r="AX749" s="2"/>
      <c r="AY749" s="174"/>
      <c r="AZ749" s="187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8"/>
      <c r="BP749" s="36"/>
      <c r="BQ749" s="32"/>
      <c r="BR749" s="49"/>
      <c r="BS749" s="68"/>
      <c r="BT749" s="32"/>
    </row>
    <row r="750" spans="1:72" x14ac:dyDescent="0.25">
      <c r="A750" s="30"/>
      <c r="B750" s="32"/>
      <c r="C750" s="49"/>
      <c r="D750" s="49"/>
      <c r="E750" s="32"/>
      <c r="F750" s="6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6"/>
      <c r="AM750" s="2"/>
      <c r="AN750" s="2"/>
      <c r="AO750" s="174"/>
      <c r="AP750" s="187"/>
      <c r="AQ750" s="2"/>
      <c r="AR750" s="2"/>
      <c r="AS750" s="174"/>
      <c r="AT750" s="187"/>
      <c r="AU750" s="174"/>
      <c r="AV750" s="187"/>
      <c r="AW750" s="2"/>
      <c r="AX750" s="2"/>
      <c r="AY750" s="174"/>
      <c r="AZ750" s="187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8"/>
      <c r="BP750" s="36"/>
      <c r="BQ750" s="32"/>
      <c r="BR750" s="49"/>
      <c r="BS750" s="68"/>
      <c r="BT750" s="32"/>
    </row>
    <row r="751" spans="1:72" x14ac:dyDescent="0.25">
      <c r="A751" s="30"/>
      <c r="B751" s="32"/>
      <c r="C751" s="49"/>
      <c r="D751" s="49"/>
      <c r="E751" s="32"/>
      <c r="F751" s="6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6"/>
      <c r="AM751" s="2"/>
      <c r="AN751" s="2"/>
      <c r="AO751" s="174"/>
      <c r="AP751" s="187"/>
      <c r="AQ751" s="2"/>
      <c r="AR751" s="2"/>
      <c r="AS751" s="174"/>
      <c r="AT751" s="187"/>
      <c r="AU751" s="174"/>
      <c r="AV751" s="187"/>
      <c r="AW751" s="2"/>
      <c r="AX751" s="2"/>
      <c r="AY751" s="174"/>
      <c r="AZ751" s="187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8"/>
      <c r="BP751" s="36"/>
      <c r="BQ751" s="32"/>
      <c r="BR751" s="49"/>
      <c r="BS751" s="68"/>
      <c r="BT751" s="32"/>
    </row>
    <row r="752" spans="1:72" x14ac:dyDescent="0.25">
      <c r="A752" s="30"/>
      <c r="B752" s="32"/>
      <c r="C752" s="49"/>
      <c r="D752" s="49"/>
      <c r="E752" s="32"/>
      <c r="F752" s="6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6"/>
      <c r="AM752" s="2"/>
      <c r="AN752" s="2"/>
      <c r="AO752" s="174"/>
      <c r="AP752" s="187"/>
      <c r="AQ752" s="2"/>
      <c r="AR752" s="2"/>
      <c r="AS752" s="174"/>
      <c r="AT752" s="187"/>
      <c r="AU752" s="174"/>
      <c r="AV752" s="187"/>
      <c r="AW752" s="2"/>
      <c r="AX752" s="2"/>
      <c r="AY752" s="174"/>
      <c r="AZ752" s="187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8"/>
      <c r="BP752" s="36"/>
      <c r="BQ752" s="32"/>
      <c r="BR752" s="49"/>
      <c r="BS752" s="68"/>
      <c r="BT752" s="32"/>
    </row>
    <row r="753" spans="1:72" x14ac:dyDescent="0.25">
      <c r="A753" s="30"/>
      <c r="B753" s="32"/>
      <c r="C753" s="49"/>
      <c r="D753" s="49"/>
      <c r="E753" s="32"/>
      <c r="F753" s="6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6"/>
      <c r="AM753" s="2"/>
      <c r="AN753" s="2"/>
      <c r="AO753" s="174"/>
      <c r="AP753" s="187"/>
      <c r="AQ753" s="2"/>
      <c r="AR753" s="2"/>
      <c r="AS753" s="174"/>
      <c r="AT753" s="187"/>
      <c r="AU753" s="174"/>
      <c r="AV753" s="187"/>
      <c r="AW753" s="2"/>
      <c r="AX753" s="2"/>
      <c r="AY753" s="174"/>
      <c r="AZ753" s="187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8"/>
      <c r="BP753" s="36"/>
      <c r="BQ753" s="32"/>
      <c r="BR753" s="49"/>
      <c r="BS753" s="68"/>
      <c r="BT753" s="32"/>
    </row>
    <row r="754" spans="1:72" x14ac:dyDescent="0.25">
      <c r="A754" s="30"/>
      <c r="B754" s="32"/>
      <c r="C754" s="49"/>
      <c r="D754" s="49"/>
      <c r="E754" s="32"/>
      <c r="F754" s="6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6"/>
      <c r="AM754" s="2"/>
      <c r="AN754" s="2"/>
      <c r="AO754" s="174"/>
      <c r="AP754" s="187"/>
      <c r="AQ754" s="2"/>
      <c r="AR754" s="2"/>
      <c r="AS754" s="174"/>
      <c r="AT754" s="187"/>
      <c r="AU754" s="174"/>
      <c r="AV754" s="187"/>
      <c r="AW754" s="2"/>
      <c r="AX754" s="2"/>
      <c r="AY754" s="174"/>
      <c r="AZ754" s="187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8"/>
      <c r="BP754" s="36"/>
      <c r="BQ754" s="32"/>
      <c r="BR754" s="49"/>
      <c r="BS754" s="68"/>
      <c r="BT754" s="32"/>
    </row>
    <row r="755" spans="1:72" x14ac:dyDescent="0.25">
      <c r="A755" s="30"/>
      <c r="B755" s="32"/>
      <c r="C755" s="49"/>
      <c r="D755" s="49"/>
      <c r="E755" s="32"/>
      <c r="F755" s="6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6"/>
      <c r="AM755" s="2"/>
      <c r="AN755" s="2"/>
      <c r="AO755" s="174"/>
      <c r="AP755" s="187"/>
      <c r="AQ755" s="2"/>
      <c r="AR755" s="2"/>
      <c r="AS755" s="174"/>
      <c r="AT755" s="187"/>
      <c r="AU755" s="174"/>
      <c r="AV755" s="187"/>
      <c r="AW755" s="2"/>
      <c r="AX755" s="2"/>
      <c r="AY755" s="174"/>
      <c r="AZ755" s="187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8"/>
      <c r="BP755" s="36"/>
      <c r="BQ755" s="32"/>
      <c r="BR755" s="49"/>
      <c r="BS755" s="68"/>
      <c r="BT755" s="32"/>
    </row>
    <row r="756" spans="1:72" x14ac:dyDescent="0.25">
      <c r="A756" s="30"/>
      <c r="B756" s="32"/>
      <c r="C756" s="49"/>
      <c r="D756" s="49"/>
      <c r="E756" s="32"/>
      <c r="F756" s="6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6"/>
      <c r="AM756" s="2"/>
      <c r="AN756" s="2"/>
      <c r="AO756" s="174"/>
      <c r="AP756" s="187"/>
      <c r="AQ756" s="2"/>
      <c r="AR756" s="2"/>
      <c r="AS756" s="174"/>
      <c r="AT756" s="187"/>
      <c r="AU756" s="174"/>
      <c r="AV756" s="187"/>
      <c r="AW756" s="2"/>
      <c r="AX756" s="2"/>
      <c r="AY756" s="174"/>
      <c r="AZ756" s="187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8"/>
      <c r="BP756" s="36"/>
      <c r="BQ756" s="32"/>
      <c r="BR756" s="49"/>
      <c r="BS756" s="68"/>
      <c r="BT756" s="32"/>
    </row>
    <row r="757" spans="1:72" x14ac:dyDescent="0.25">
      <c r="A757" s="30"/>
      <c r="B757" s="32"/>
      <c r="C757" s="49"/>
      <c r="D757" s="49"/>
      <c r="E757" s="32"/>
      <c r="F757" s="6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6"/>
      <c r="AM757" s="2"/>
      <c r="AN757" s="2"/>
      <c r="AO757" s="174"/>
      <c r="AP757" s="187"/>
      <c r="AQ757" s="2"/>
      <c r="AR757" s="2"/>
      <c r="AS757" s="174"/>
      <c r="AT757" s="187"/>
      <c r="AU757" s="174"/>
      <c r="AV757" s="187"/>
      <c r="AW757" s="2"/>
      <c r="AX757" s="2"/>
      <c r="AY757" s="174"/>
      <c r="AZ757" s="187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8"/>
      <c r="BP757" s="36"/>
      <c r="BQ757" s="32"/>
      <c r="BR757" s="49"/>
      <c r="BS757" s="68"/>
      <c r="BT757" s="32"/>
    </row>
    <row r="758" spans="1:72" x14ac:dyDescent="0.25">
      <c r="A758" s="30"/>
      <c r="B758" s="32"/>
      <c r="C758" s="49"/>
      <c r="D758" s="49"/>
      <c r="E758" s="32"/>
      <c r="F758" s="6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6"/>
      <c r="AM758" s="2"/>
      <c r="AN758" s="2"/>
      <c r="AO758" s="174"/>
      <c r="AP758" s="187"/>
      <c r="AQ758" s="2"/>
      <c r="AR758" s="2"/>
      <c r="AS758" s="174"/>
      <c r="AT758" s="187"/>
      <c r="AU758" s="174"/>
      <c r="AV758" s="187"/>
      <c r="AW758" s="2"/>
      <c r="AX758" s="2"/>
      <c r="AY758" s="174"/>
      <c r="AZ758" s="187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8"/>
      <c r="BP758" s="36"/>
      <c r="BQ758" s="32"/>
      <c r="BR758" s="49"/>
      <c r="BS758" s="68"/>
      <c r="BT758" s="32"/>
    </row>
    <row r="759" spans="1:72" x14ac:dyDescent="0.25">
      <c r="A759" s="30"/>
      <c r="B759" s="32"/>
      <c r="C759" s="49"/>
      <c r="D759" s="49"/>
      <c r="E759" s="32"/>
      <c r="F759" s="6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6"/>
      <c r="AM759" s="2"/>
      <c r="AN759" s="2"/>
      <c r="AO759" s="174"/>
      <c r="AP759" s="187"/>
      <c r="AQ759" s="2"/>
      <c r="AR759" s="2"/>
      <c r="AS759" s="174"/>
      <c r="AT759" s="187"/>
      <c r="AU759" s="174"/>
      <c r="AV759" s="187"/>
      <c r="AW759" s="2"/>
      <c r="AX759" s="2"/>
      <c r="AY759" s="174"/>
      <c r="AZ759" s="187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8"/>
      <c r="BP759" s="36"/>
      <c r="BQ759" s="32"/>
      <c r="BR759" s="49"/>
      <c r="BS759" s="68"/>
      <c r="BT759" s="32"/>
    </row>
    <row r="760" spans="1:72" x14ac:dyDescent="0.25">
      <c r="A760" s="30"/>
      <c r="B760" s="32"/>
      <c r="C760" s="49"/>
      <c r="D760" s="49"/>
      <c r="E760" s="32"/>
      <c r="F760" s="6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6"/>
      <c r="AM760" s="2"/>
      <c r="AN760" s="2"/>
      <c r="AO760" s="174"/>
      <c r="AP760" s="187"/>
      <c r="AQ760" s="2"/>
      <c r="AR760" s="2"/>
      <c r="AS760" s="174"/>
      <c r="AT760" s="187"/>
      <c r="AU760" s="174"/>
      <c r="AV760" s="187"/>
      <c r="AW760" s="2"/>
      <c r="AX760" s="2"/>
      <c r="AY760" s="174"/>
      <c r="AZ760" s="187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8"/>
      <c r="BP760" s="36"/>
      <c r="BQ760" s="32"/>
      <c r="BR760" s="49"/>
      <c r="BS760" s="68"/>
      <c r="BT760" s="32"/>
    </row>
    <row r="761" spans="1:72" x14ac:dyDescent="0.25">
      <c r="A761" s="30"/>
      <c r="B761" s="32"/>
      <c r="C761" s="49"/>
      <c r="D761" s="49"/>
      <c r="E761" s="32"/>
      <c r="F761" s="6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6"/>
      <c r="AM761" s="2"/>
      <c r="AN761" s="2"/>
      <c r="AO761" s="174"/>
      <c r="AP761" s="187"/>
      <c r="AQ761" s="2"/>
      <c r="AR761" s="2"/>
      <c r="AS761" s="174"/>
      <c r="AT761" s="187"/>
      <c r="AU761" s="174"/>
      <c r="AV761" s="187"/>
      <c r="AW761" s="2"/>
      <c r="AX761" s="2"/>
      <c r="AY761" s="174"/>
      <c r="AZ761" s="187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8"/>
      <c r="BP761" s="36"/>
      <c r="BQ761" s="32"/>
      <c r="BR761" s="49"/>
      <c r="BS761" s="68"/>
      <c r="BT761" s="32"/>
    </row>
    <row r="762" spans="1:72" x14ac:dyDescent="0.25">
      <c r="A762" s="30"/>
      <c r="B762" s="32"/>
      <c r="C762" s="49"/>
      <c r="D762" s="49"/>
      <c r="E762" s="32"/>
      <c r="F762" s="6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6"/>
      <c r="AM762" s="2"/>
      <c r="AN762" s="2"/>
      <c r="AO762" s="174"/>
      <c r="AP762" s="187"/>
      <c r="AQ762" s="2"/>
      <c r="AR762" s="2"/>
      <c r="AS762" s="174"/>
      <c r="AT762" s="187"/>
      <c r="AU762" s="174"/>
      <c r="AV762" s="187"/>
      <c r="AW762" s="2"/>
      <c r="AX762" s="2"/>
      <c r="AY762" s="174"/>
      <c r="AZ762" s="187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8"/>
      <c r="BP762" s="36"/>
      <c r="BQ762" s="32"/>
      <c r="BR762" s="49"/>
      <c r="BS762" s="68"/>
      <c r="BT762" s="32"/>
    </row>
    <row r="763" spans="1:72" x14ac:dyDescent="0.25">
      <c r="A763" s="30"/>
      <c r="B763" s="32"/>
      <c r="C763" s="49"/>
      <c r="D763" s="49"/>
      <c r="E763" s="32"/>
      <c r="F763" s="6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6"/>
      <c r="AM763" s="2"/>
      <c r="AN763" s="2"/>
      <c r="AO763" s="174"/>
      <c r="AP763" s="187"/>
      <c r="AQ763" s="2"/>
      <c r="AR763" s="2"/>
      <c r="AS763" s="174"/>
      <c r="AT763" s="187"/>
      <c r="AU763" s="174"/>
      <c r="AV763" s="187"/>
      <c r="AW763" s="2"/>
      <c r="AX763" s="2"/>
      <c r="AY763" s="174"/>
      <c r="AZ763" s="187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8"/>
      <c r="BP763" s="36"/>
      <c r="BQ763" s="32"/>
      <c r="BR763" s="49"/>
      <c r="BS763" s="68"/>
      <c r="BT763" s="32"/>
    </row>
    <row r="764" spans="1:72" x14ac:dyDescent="0.25">
      <c r="A764" s="30"/>
      <c r="B764" s="32"/>
      <c r="C764" s="49"/>
      <c r="D764" s="49"/>
      <c r="E764" s="32"/>
      <c r="F764" s="6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6"/>
      <c r="AM764" s="2"/>
      <c r="AN764" s="2"/>
      <c r="AO764" s="174"/>
      <c r="AP764" s="187"/>
      <c r="AQ764" s="2"/>
      <c r="AR764" s="2"/>
      <c r="AS764" s="174"/>
      <c r="AT764" s="187"/>
      <c r="AU764" s="174"/>
      <c r="AV764" s="187"/>
      <c r="AW764" s="2"/>
      <c r="AX764" s="2"/>
      <c r="AY764" s="174"/>
      <c r="AZ764" s="187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8"/>
      <c r="BP764" s="36"/>
      <c r="BQ764" s="32"/>
      <c r="BR764" s="49"/>
      <c r="BS764" s="68"/>
      <c r="BT764" s="32"/>
    </row>
    <row r="765" spans="1:72" x14ac:dyDescent="0.25">
      <c r="A765" s="30"/>
      <c r="B765" s="32"/>
      <c r="C765" s="49"/>
      <c r="D765" s="49"/>
      <c r="E765" s="32"/>
      <c r="F765" s="6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6"/>
      <c r="AM765" s="2"/>
      <c r="AN765" s="2"/>
      <c r="AO765" s="174"/>
      <c r="AP765" s="187"/>
      <c r="AQ765" s="2"/>
      <c r="AR765" s="2"/>
      <c r="AS765" s="174"/>
      <c r="AT765" s="187"/>
      <c r="AU765" s="174"/>
      <c r="AV765" s="187"/>
      <c r="AW765" s="2"/>
      <c r="AX765" s="2"/>
      <c r="AY765" s="174"/>
      <c r="AZ765" s="187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8"/>
      <c r="BP765" s="36"/>
      <c r="BQ765" s="32"/>
      <c r="BR765" s="49"/>
      <c r="BS765" s="68"/>
      <c r="BT765" s="32"/>
    </row>
    <row r="766" spans="1:72" x14ac:dyDescent="0.25">
      <c r="A766" s="30"/>
      <c r="B766" s="32"/>
      <c r="C766" s="49"/>
      <c r="D766" s="49"/>
      <c r="E766" s="32"/>
      <c r="F766" s="6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6"/>
      <c r="AM766" s="2"/>
      <c r="AN766" s="2"/>
      <c r="AO766" s="174"/>
      <c r="AP766" s="187"/>
      <c r="AQ766" s="2"/>
      <c r="AR766" s="2"/>
      <c r="AS766" s="174"/>
      <c r="AT766" s="187"/>
      <c r="AU766" s="174"/>
      <c r="AV766" s="187"/>
      <c r="AW766" s="2"/>
      <c r="AX766" s="2"/>
      <c r="AY766" s="174"/>
      <c r="AZ766" s="187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8"/>
      <c r="BP766" s="36"/>
      <c r="BQ766" s="32"/>
      <c r="BR766" s="49"/>
      <c r="BS766" s="68"/>
      <c r="BT766" s="32"/>
    </row>
    <row r="767" spans="1:72" x14ac:dyDescent="0.25">
      <c r="A767" s="30"/>
      <c r="B767" s="32"/>
      <c r="C767" s="49"/>
      <c r="D767" s="49"/>
      <c r="E767" s="32"/>
      <c r="F767" s="6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6"/>
      <c r="AM767" s="2"/>
      <c r="AN767" s="2"/>
      <c r="AO767" s="174"/>
      <c r="AP767" s="187"/>
      <c r="AQ767" s="2"/>
      <c r="AR767" s="2"/>
      <c r="AS767" s="174"/>
      <c r="AT767" s="187"/>
      <c r="AU767" s="174"/>
      <c r="AV767" s="187"/>
      <c r="AW767" s="2"/>
      <c r="AX767" s="2"/>
      <c r="AY767" s="174"/>
      <c r="AZ767" s="187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8"/>
      <c r="BP767" s="36"/>
      <c r="BQ767" s="32"/>
      <c r="BR767" s="49"/>
      <c r="BS767" s="68"/>
      <c r="BT767" s="32"/>
    </row>
    <row r="768" spans="1:72" x14ac:dyDescent="0.25">
      <c r="A768" s="30"/>
      <c r="B768" s="32"/>
      <c r="C768" s="49"/>
      <c r="D768" s="49"/>
      <c r="E768" s="32"/>
      <c r="F768" s="6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6"/>
      <c r="AM768" s="2"/>
      <c r="AN768" s="2"/>
      <c r="AO768" s="174"/>
      <c r="AP768" s="187"/>
      <c r="AQ768" s="2"/>
      <c r="AR768" s="2"/>
      <c r="AS768" s="174"/>
      <c r="AT768" s="187"/>
      <c r="AU768" s="174"/>
      <c r="AV768" s="187"/>
      <c r="AW768" s="2"/>
      <c r="AX768" s="2"/>
      <c r="AY768" s="174"/>
      <c r="AZ768" s="187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8"/>
      <c r="BP768" s="36"/>
      <c r="BQ768" s="32"/>
      <c r="BR768" s="49"/>
      <c r="BS768" s="68"/>
      <c r="BT768" s="32"/>
    </row>
    <row r="769" spans="1:72" x14ac:dyDescent="0.25">
      <c r="A769" s="30"/>
      <c r="B769" s="32"/>
      <c r="C769" s="49"/>
      <c r="D769" s="49"/>
      <c r="E769" s="32"/>
      <c r="F769" s="6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6"/>
      <c r="AM769" s="2"/>
      <c r="AN769" s="2"/>
      <c r="AO769" s="174"/>
      <c r="AP769" s="187"/>
      <c r="AQ769" s="2"/>
      <c r="AR769" s="2"/>
      <c r="AS769" s="174"/>
      <c r="AT769" s="187"/>
      <c r="AU769" s="174"/>
      <c r="AV769" s="187"/>
      <c r="AW769" s="2"/>
      <c r="AX769" s="2"/>
      <c r="AY769" s="174"/>
      <c r="AZ769" s="187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8"/>
      <c r="BP769" s="36"/>
      <c r="BQ769" s="32"/>
      <c r="BR769" s="49"/>
      <c r="BS769" s="68"/>
      <c r="BT769" s="32"/>
    </row>
    <row r="770" spans="1:72" x14ac:dyDescent="0.25">
      <c r="A770" s="30"/>
      <c r="B770" s="32"/>
      <c r="C770" s="49"/>
      <c r="D770" s="49"/>
      <c r="E770" s="32"/>
      <c r="F770" s="6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6"/>
      <c r="AM770" s="2"/>
      <c r="AN770" s="2"/>
      <c r="AO770" s="174"/>
      <c r="AP770" s="187"/>
      <c r="AQ770" s="2"/>
      <c r="AR770" s="2"/>
      <c r="AS770" s="174"/>
      <c r="AT770" s="187"/>
      <c r="AU770" s="174"/>
      <c r="AV770" s="187"/>
      <c r="AW770" s="2"/>
      <c r="AX770" s="2"/>
      <c r="AY770" s="174"/>
      <c r="AZ770" s="187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8"/>
      <c r="BP770" s="36"/>
      <c r="BQ770" s="32"/>
      <c r="BR770" s="49"/>
      <c r="BS770" s="68"/>
      <c r="BT770" s="32"/>
    </row>
    <row r="771" spans="1:72" x14ac:dyDescent="0.25">
      <c r="A771" s="30"/>
      <c r="B771" s="32"/>
      <c r="C771" s="49"/>
      <c r="D771" s="49"/>
      <c r="E771" s="32"/>
      <c r="F771" s="6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6"/>
      <c r="AM771" s="2"/>
      <c r="AN771" s="2"/>
      <c r="AO771" s="174"/>
      <c r="AP771" s="187"/>
      <c r="AQ771" s="2"/>
      <c r="AR771" s="2"/>
      <c r="AS771" s="174"/>
      <c r="AT771" s="187"/>
      <c r="AU771" s="174"/>
      <c r="AV771" s="187"/>
      <c r="AW771" s="2"/>
      <c r="AX771" s="2"/>
      <c r="AY771" s="174"/>
      <c r="AZ771" s="187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8"/>
      <c r="BP771" s="36"/>
      <c r="BQ771" s="32"/>
      <c r="BR771" s="49"/>
      <c r="BS771" s="68"/>
      <c r="BT771" s="32"/>
    </row>
    <row r="772" spans="1:72" x14ac:dyDescent="0.25">
      <c r="A772" s="30"/>
      <c r="B772" s="32"/>
      <c r="C772" s="49"/>
      <c r="D772" s="49"/>
      <c r="E772" s="32"/>
      <c r="F772" s="6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6"/>
      <c r="AM772" s="2"/>
      <c r="AN772" s="2"/>
      <c r="AO772" s="174"/>
      <c r="AP772" s="187"/>
      <c r="AQ772" s="2"/>
      <c r="AR772" s="2"/>
      <c r="AS772" s="174"/>
      <c r="AT772" s="187"/>
      <c r="AU772" s="174"/>
      <c r="AV772" s="187"/>
      <c r="AW772" s="2"/>
      <c r="AX772" s="2"/>
      <c r="AY772" s="174"/>
      <c r="AZ772" s="187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8"/>
      <c r="BP772" s="36"/>
      <c r="BQ772" s="32"/>
      <c r="BR772" s="49"/>
      <c r="BS772" s="68"/>
      <c r="BT772" s="32"/>
    </row>
    <row r="773" spans="1:72" x14ac:dyDescent="0.25">
      <c r="A773" s="30"/>
      <c r="B773" s="32"/>
      <c r="C773" s="49"/>
      <c r="D773" s="49"/>
      <c r="E773" s="32"/>
      <c r="F773" s="6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6"/>
      <c r="AM773" s="2"/>
      <c r="AN773" s="2"/>
      <c r="AO773" s="174"/>
      <c r="AP773" s="187"/>
      <c r="AQ773" s="2"/>
      <c r="AR773" s="2"/>
      <c r="AS773" s="174"/>
      <c r="AT773" s="187"/>
      <c r="AU773" s="174"/>
      <c r="AV773" s="187"/>
      <c r="AW773" s="2"/>
      <c r="AX773" s="2"/>
      <c r="AY773" s="174"/>
      <c r="AZ773" s="187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8"/>
      <c r="BP773" s="36"/>
      <c r="BQ773" s="32"/>
      <c r="BR773" s="49"/>
      <c r="BS773" s="68"/>
      <c r="BT773" s="32"/>
    </row>
    <row r="774" spans="1:72" x14ac:dyDescent="0.25">
      <c r="A774" s="30"/>
      <c r="B774" s="32"/>
      <c r="C774" s="49"/>
      <c r="D774" s="49"/>
      <c r="E774" s="32"/>
      <c r="F774" s="6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6"/>
      <c r="AM774" s="2"/>
      <c r="AN774" s="2"/>
      <c r="AO774" s="174"/>
      <c r="AP774" s="187"/>
      <c r="AQ774" s="2"/>
      <c r="AR774" s="2"/>
      <c r="AS774" s="174"/>
      <c r="AT774" s="187"/>
      <c r="AU774" s="174"/>
      <c r="AV774" s="187"/>
      <c r="AW774" s="2"/>
      <c r="AX774" s="2"/>
      <c r="AY774" s="174"/>
      <c r="AZ774" s="187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8"/>
      <c r="BP774" s="36"/>
      <c r="BQ774" s="32"/>
      <c r="BR774" s="49"/>
      <c r="BS774" s="68"/>
      <c r="BT774" s="32"/>
    </row>
    <row r="775" spans="1:72" x14ac:dyDescent="0.25">
      <c r="A775" s="30"/>
      <c r="B775" s="32"/>
      <c r="C775" s="49"/>
      <c r="D775" s="49"/>
      <c r="E775" s="32"/>
      <c r="F775" s="6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6"/>
      <c r="AM775" s="2"/>
      <c r="AN775" s="2"/>
      <c r="AO775" s="174"/>
      <c r="AP775" s="187"/>
      <c r="AQ775" s="2"/>
      <c r="AR775" s="2"/>
      <c r="AS775" s="174"/>
      <c r="AT775" s="187"/>
      <c r="AU775" s="174"/>
      <c r="AV775" s="187"/>
      <c r="AW775" s="2"/>
      <c r="AX775" s="2"/>
      <c r="AY775" s="174"/>
      <c r="AZ775" s="187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8"/>
      <c r="BP775" s="36"/>
      <c r="BQ775" s="32"/>
      <c r="BR775" s="49"/>
      <c r="BS775" s="68"/>
      <c r="BT775" s="32"/>
    </row>
    <row r="776" spans="1:72" x14ac:dyDescent="0.25">
      <c r="A776" s="30"/>
      <c r="B776" s="32"/>
      <c r="C776" s="49"/>
      <c r="D776" s="49"/>
      <c r="E776" s="32"/>
      <c r="F776" s="6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6"/>
      <c r="AM776" s="2"/>
      <c r="AN776" s="2"/>
      <c r="AO776" s="174"/>
      <c r="AP776" s="187"/>
      <c r="AQ776" s="2"/>
      <c r="AR776" s="2"/>
      <c r="AS776" s="174"/>
      <c r="AT776" s="187"/>
      <c r="AU776" s="174"/>
      <c r="AV776" s="187"/>
      <c r="AW776" s="2"/>
      <c r="AX776" s="2"/>
      <c r="AY776" s="174"/>
      <c r="AZ776" s="187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8"/>
      <c r="BP776" s="36"/>
      <c r="BQ776" s="32"/>
      <c r="BR776" s="49"/>
      <c r="BS776" s="68"/>
      <c r="BT776" s="32"/>
    </row>
    <row r="777" spans="1:72" x14ac:dyDescent="0.25">
      <c r="A777" s="30"/>
      <c r="B777" s="32"/>
      <c r="C777" s="49"/>
      <c r="D777" s="49"/>
      <c r="E777" s="32"/>
      <c r="F777" s="6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6"/>
      <c r="AM777" s="2"/>
      <c r="AN777" s="2"/>
      <c r="AO777" s="174"/>
      <c r="AP777" s="187"/>
      <c r="AQ777" s="2"/>
      <c r="AR777" s="2"/>
      <c r="AS777" s="174"/>
      <c r="AT777" s="187"/>
      <c r="AU777" s="174"/>
      <c r="AV777" s="187"/>
      <c r="AW777" s="2"/>
      <c r="AX777" s="2"/>
      <c r="AY777" s="174"/>
      <c r="AZ777" s="187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8"/>
      <c r="BP777" s="36"/>
      <c r="BQ777" s="32"/>
      <c r="BR777" s="49"/>
      <c r="BS777" s="68"/>
      <c r="BT777" s="32"/>
    </row>
    <row r="778" spans="1:72" x14ac:dyDescent="0.25">
      <c r="A778" s="30"/>
      <c r="B778" s="32"/>
      <c r="C778" s="49"/>
      <c r="D778" s="49"/>
      <c r="E778" s="32"/>
      <c r="F778" s="6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6"/>
      <c r="AM778" s="2"/>
      <c r="AN778" s="2"/>
      <c r="AO778" s="174"/>
      <c r="AP778" s="187"/>
      <c r="AQ778" s="2"/>
      <c r="AR778" s="2"/>
      <c r="AS778" s="174"/>
      <c r="AT778" s="187"/>
      <c r="AU778" s="174"/>
      <c r="AV778" s="187"/>
      <c r="AW778" s="2"/>
      <c r="AX778" s="2"/>
      <c r="AY778" s="174"/>
      <c r="AZ778" s="187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8"/>
      <c r="BP778" s="36"/>
      <c r="BQ778" s="32"/>
      <c r="BR778" s="49"/>
      <c r="BS778" s="68"/>
      <c r="BT778" s="32"/>
    </row>
    <row r="779" spans="1:72" x14ac:dyDescent="0.25">
      <c r="A779" s="30"/>
      <c r="B779" s="32"/>
      <c r="C779" s="49"/>
      <c r="D779" s="49"/>
      <c r="E779" s="32"/>
      <c r="F779" s="6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6"/>
      <c r="AM779" s="2"/>
      <c r="AN779" s="2"/>
      <c r="AO779" s="174"/>
      <c r="AP779" s="187"/>
      <c r="AQ779" s="2"/>
      <c r="AR779" s="2"/>
      <c r="AS779" s="174"/>
      <c r="AT779" s="187"/>
      <c r="AU779" s="174"/>
      <c r="AV779" s="187"/>
      <c r="AW779" s="2"/>
      <c r="AX779" s="2"/>
      <c r="AY779" s="174"/>
      <c r="AZ779" s="187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8"/>
      <c r="BP779" s="36"/>
      <c r="BQ779" s="32"/>
      <c r="BR779" s="49"/>
      <c r="BS779" s="68"/>
      <c r="BT779" s="32"/>
    </row>
    <row r="780" spans="1:72" x14ac:dyDescent="0.25">
      <c r="A780" s="30"/>
      <c r="B780" s="32"/>
      <c r="C780" s="49"/>
      <c r="D780" s="49"/>
      <c r="E780" s="32"/>
      <c r="F780" s="6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6"/>
      <c r="AM780" s="2"/>
      <c r="AN780" s="2"/>
      <c r="AO780" s="174"/>
      <c r="AP780" s="187"/>
      <c r="AQ780" s="2"/>
      <c r="AR780" s="2"/>
      <c r="AS780" s="174"/>
      <c r="AT780" s="187"/>
      <c r="AU780" s="174"/>
      <c r="AV780" s="187"/>
      <c r="AW780" s="2"/>
      <c r="AX780" s="2"/>
      <c r="AY780" s="174"/>
      <c r="AZ780" s="187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8"/>
      <c r="BP780" s="36"/>
      <c r="BQ780" s="32"/>
      <c r="BR780" s="49"/>
      <c r="BS780" s="68"/>
      <c r="BT780" s="32"/>
    </row>
    <row r="781" spans="1:72" x14ac:dyDescent="0.25">
      <c r="A781" s="30"/>
      <c r="B781" s="32"/>
      <c r="C781" s="49"/>
      <c r="D781" s="49"/>
      <c r="E781" s="32"/>
      <c r="F781" s="6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6"/>
      <c r="AM781" s="2"/>
      <c r="AN781" s="2"/>
      <c r="AO781" s="174"/>
      <c r="AP781" s="187"/>
      <c r="AQ781" s="2"/>
      <c r="AR781" s="2"/>
      <c r="AS781" s="174"/>
      <c r="AT781" s="187"/>
      <c r="AU781" s="174"/>
      <c r="AV781" s="187"/>
      <c r="AW781" s="2"/>
      <c r="AX781" s="2"/>
      <c r="AY781" s="174"/>
      <c r="AZ781" s="187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8"/>
      <c r="BP781" s="36"/>
      <c r="BQ781" s="32"/>
      <c r="BR781" s="49"/>
      <c r="BS781" s="68"/>
      <c r="BT781" s="32"/>
    </row>
    <row r="782" spans="1:72" x14ac:dyDescent="0.25">
      <c r="A782" s="30"/>
      <c r="B782" s="32"/>
      <c r="C782" s="49"/>
      <c r="D782" s="49"/>
      <c r="E782" s="32"/>
      <c r="F782" s="6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6"/>
      <c r="AM782" s="2"/>
      <c r="AN782" s="2"/>
      <c r="AO782" s="174"/>
      <c r="AP782" s="187"/>
      <c r="AQ782" s="2"/>
      <c r="AR782" s="2"/>
      <c r="AS782" s="174"/>
      <c r="AT782" s="187"/>
      <c r="AU782" s="174"/>
      <c r="AV782" s="187"/>
      <c r="AW782" s="2"/>
      <c r="AX782" s="2"/>
      <c r="AY782" s="174"/>
      <c r="AZ782" s="187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8"/>
      <c r="BP782" s="36"/>
      <c r="BQ782" s="32"/>
      <c r="BR782" s="49"/>
      <c r="BS782" s="68"/>
      <c r="BT782" s="32"/>
    </row>
    <row r="783" spans="1:72" x14ac:dyDescent="0.25">
      <c r="A783" s="30"/>
      <c r="B783" s="32"/>
      <c r="C783" s="49"/>
      <c r="D783" s="49"/>
      <c r="E783" s="32"/>
      <c r="F783" s="6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6"/>
      <c r="AM783" s="2"/>
      <c r="AN783" s="2"/>
      <c r="AO783" s="174"/>
      <c r="AP783" s="187"/>
      <c r="AQ783" s="2"/>
      <c r="AR783" s="2"/>
      <c r="AS783" s="174"/>
      <c r="AT783" s="187"/>
      <c r="AU783" s="174"/>
      <c r="AV783" s="187"/>
      <c r="AW783" s="2"/>
      <c r="AX783" s="2"/>
      <c r="AY783" s="174"/>
      <c r="AZ783" s="187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8"/>
      <c r="BP783" s="36"/>
      <c r="BQ783" s="32"/>
      <c r="BR783" s="49"/>
      <c r="BS783" s="68"/>
      <c r="BT783" s="32"/>
    </row>
    <row r="784" spans="1:72" x14ac:dyDescent="0.25">
      <c r="A784" s="30"/>
      <c r="B784" s="32"/>
      <c r="C784" s="49"/>
      <c r="D784" s="49"/>
      <c r="E784" s="32"/>
      <c r="F784" s="6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6"/>
      <c r="AM784" s="2"/>
      <c r="AN784" s="2"/>
      <c r="AO784" s="174"/>
      <c r="AP784" s="187"/>
      <c r="AQ784" s="2"/>
      <c r="AR784" s="2"/>
      <c r="AS784" s="174"/>
      <c r="AT784" s="187"/>
      <c r="AU784" s="174"/>
      <c r="AV784" s="187"/>
      <c r="AW784" s="2"/>
      <c r="AX784" s="2"/>
      <c r="AY784" s="174"/>
      <c r="AZ784" s="187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8"/>
      <c r="BP784" s="36"/>
      <c r="BQ784" s="32"/>
      <c r="BR784" s="49"/>
      <c r="BS784" s="68"/>
      <c r="BT784" s="32"/>
    </row>
    <row r="785" spans="1:72" x14ac:dyDescent="0.25">
      <c r="A785" s="30"/>
      <c r="B785" s="32"/>
      <c r="C785" s="49"/>
      <c r="D785" s="49"/>
      <c r="E785" s="32"/>
      <c r="F785" s="6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6"/>
      <c r="AM785" s="2"/>
      <c r="AN785" s="2"/>
      <c r="AO785" s="174"/>
      <c r="AP785" s="187"/>
      <c r="AQ785" s="2"/>
      <c r="AR785" s="2"/>
      <c r="AS785" s="174"/>
      <c r="AT785" s="187"/>
      <c r="AU785" s="174"/>
      <c r="AV785" s="187"/>
      <c r="AW785" s="2"/>
      <c r="AX785" s="2"/>
      <c r="AY785" s="174"/>
      <c r="AZ785" s="187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8"/>
      <c r="BP785" s="36"/>
      <c r="BQ785" s="32"/>
      <c r="BR785" s="49"/>
      <c r="BS785" s="68"/>
      <c r="BT785" s="32"/>
    </row>
    <row r="786" spans="1:72" x14ac:dyDescent="0.25">
      <c r="A786" s="30"/>
      <c r="B786" s="32"/>
      <c r="C786" s="49"/>
      <c r="D786" s="49"/>
      <c r="E786" s="32"/>
      <c r="F786" s="6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6"/>
      <c r="AM786" s="2"/>
      <c r="AN786" s="2"/>
      <c r="AO786" s="174"/>
      <c r="AP786" s="187"/>
      <c r="AQ786" s="2"/>
      <c r="AR786" s="2"/>
      <c r="AS786" s="174"/>
      <c r="AT786" s="187"/>
      <c r="AU786" s="174"/>
      <c r="AV786" s="187"/>
      <c r="AW786" s="2"/>
      <c r="AX786" s="2"/>
      <c r="AY786" s="174"/>
      <c r="AZ786" s="187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8"/>
      <c r="BP786" s="36"/>
      <c r="BQ786" s="32"/>
      <c r="BR786" s="49"/>
      <c r="BS786" s="68"/>
      <c r="BT786" s="32"/>
    </row>
    <row r="787" spans="1:72" x14ac:dyDescent="0.25">
      <c r="A787" s="30"/>
      <c r="B787" s="32"/>
      <c r="C787" s="49"/>
      <c r="D787" s="49"/>
      <c r="E787" s="32"/>
      <c r="F787" s="6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6"/>
      <c r="AM787" s="2"/>
      <c r="AN787" s="2"/>
      <c r="AO787" s="174"/>
      <c r="AP787" s="187"/>
      <c r="AQ787" s="2"/>
      <c r="AR787" s="2"/>
      <c r="AS787" s="174"/>
      <c r="AT787" s="187"/>
      <c r="AU787" s="174"/>
      <c r="AV787" s="187"/>
      <c r="AW787" s="2"/>
      <c r="AX787" s="2"/>
      <c r="AY787" s="174"/>
      <c r="AZ787" s="187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8"/>
      <c r="BP787" s="36"/>
      <c r="BQ787" s="32"/>
      <c r="BR787" s="49"/>
      <c r="BS787" s="68"/>
      <c r="BT787" s="32"/>
    </row>
    <row r="788" spans="1:72" x14ac:dyDescent="0.25">
      <c r="A788" s="30"/>
      <c r="B788" s="32"/>
      <c r="C788" s="49"/>
      <c r="D788" s="49"/>
      <c r="E788" s="32"/>
      <c r="F788" s="6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6"/>
      <c r="AM788" s="2"/>
      <c r="AN788" s="2"/>
      <c r="AO788" s="174"/>
      <c r="AP788" s="187"/>
      <c r="AQ788" s="2"/>
      <c r="AR788" s="2"/>
      <c r="AS788" s="174"/>
      <c r="AT788" s="187"/>
      <c r="AU788" s="174"/>
      <c r="AV788" s="187"/>
      <c r="AW788" s="2"/>
      <c r="AX788" s="2"/>
      <c r="AY788" s="174"/>
      <c r="AZ788" s="187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8"/>
      <c r="BP788" s="36"/>
      <c r="BQ788" s="32"/>
      <c r="BR788" s="49"/>
      <c r="BS788" s="68"/>
      <c r="BT788" s="32"/>
    </row>
    <row r="789" spans="1:72" x14ac:dyDescent="0.25">
      <c r="A789" s="30"/>
      <c r="B789" s="32"/>
      <c r="C789" s="49"/>
      <c r="D789" s="49"/>
      <c r="E789" s="32"/>
      <c r="F789" s="6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6"/>
      <c r="AM789" s="2"/>
      <c r="AN789" s="2"/>
      <c r="AO789" s="174"/>
      <c r="AP789" s="187"/>
      <c r="AQ789" s="2"/>
      <c r="AR789" s="2"/>
      <c r="AS789" s="174"/>
      <c r="AT789" s="187"/>
      <c r="AU789" s="174"/>
      <c r="AV789" s="187"/>
      <c r="AW789" s="2"/>
      <c r="AX789" s="2"/>
      <c r="AY789" s="174"/>
      <c r="AZ789" s="187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8"/>
      <c r="BP789" s="36"/>
      <c r="BQ789" s="32"/>
      <c r="BR789" s="49"/>
      <c r="BS789" s="68"/>
      <c r="BT789" s="32"/>
    </row>
    <row r="790" spans="1:72" x14ac:dyDescent="0.25">
      <c r="A790" s="30"/>
      <c r="B790" s="32"/>
      <c r="C790" s="49"/>
      <c r="D790" s="49"/>
      <c r="E790" s="32"/>
      <c r="F790" s="6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6"/>
      <c r="AM790" s="2"/>
      <c r="AN790" s="2"/>
      <c r="AO790" s="174"/>
      <c r="AP790" s="187"/>
      <c r="AQ790" s="2"/>
      <c r="AR790" s="2"/>
      <c r="AS790" s="174"/>
      <c r="AT790" s="187"/>
      <c r="AU790" s="174"/>
      <c r="AV790" s="187"/>
      <c r="AW790" s="2"/>
      <c r="AX790" s="2"/>
      <c r="AY790" s="174"/>
      <c r="AZ790" s="187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8"/>
      <c r="BP790" s="36"/>
      <c r="BQ790" s="32"/>
      <c r="BR790" s="49"/>
      <c r="BS790" s="68"/>
      <c r="BT790" s="32"/>
    </row>
    <row r="791" spans="1:72" x14ac:dyDescent="0.25">
      <c r="A791" s="30"/>
      <c r="B791" s="32"/>
      <c r="C791" s="49"/>
      <c r="D791" s="49"/>
      <c r="E791" s="32"/>
      <c r="F791" s="6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6"/>
      <c r="AM791" s="2"/>
      <c r="AN791" s="2"/>
      <c r="AO791" s="174"/>
      <c r="AP791" s="187"/>
      <c r="AQ791" s="2"/>
      <c r="AR791" s="2"/>
      <c r="AS791" s="174"/>
      <c r="AT791" s="187"/>
      <c r="AU791" s="174"/>
      <c r="AV791" s="187"/>
      <c r="AW791" s="2"/>
      <c r="AX791" s="2"/>
      <c r="AY791" s="174"/>
      <c r="AZ791" s="187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8"/>
      <c r="BP791" s="36"/>
      <c r="BQ791" s="32"/>
      <c r="BR791" s="49"/>
      <c r="BS791" s="68"/>
      <c r="BT791" s="32"/>
    </row>
    <row r="792" spans="1:72" x14ac:dyDescent="0.25">
      <c r="A792" s="30"/>
      <c r="B792" s="32"/>
      <c r="C792" s="49"/>
      <c r="D792" s="49"/>
      <c r="E792" s="32"/>
      <c r="F792" s="6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6"/>
      <c r="AM792" s="2"/>
      <c r="AN792" s="2"/>
      <c r="AO792" s="174"/>
      <c r="AP792" s="187"/>
      <c r="AQ792" s="2"/>
      <c r="AR792" s="2"/>
      <c r="AS792" s="174"/>
      <c r="AT792" s="187"/>
      <c r="AU792" s="174"/>
      <c r="AV792" s="187"/>
      <c r="AW792" s="2"/>
      <c r="AX792" s="2"/>
      <c r="AY792" s="174"/>
      <c r="AZ792" s="187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8"/>
      <c r="BP792" s="36"/>
      <c r="BQ792" s="32"/>
      <c r="BR792" s="49"/>
      <c r="BS792" s="68"/>
      <c r="BT792" s="32"/>
    </row>
    <row r="793" spans="1:72" x14ac:dyDescent="0.25">
      <c r="A793" s="30"/>
      <c r="B793" s="32"/>
      <c r="C793" s="49"/>
      <c r="D793" s="49"/>
      <c r="E793" s="32"/>
      <c r="F793" s="6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6"/>
      <c r="AM793" s="2"/>
      <c r="AN793" s="2"/>
      <c r="AO793" s="174"/>
      <c r="AP793" s="187"/>
      <c r="AQ793" s="2"/>
      <c r="AR793" s="2"/>
      <c r="AS793" s="174"/>
      <c r="AT793" s="187"/>
      <c r="AU793" s="174"/>
      <c r="AV793" s="187"/>
      <c r="AW793" s="2"/>
      <c r="AX793" s="2"/>
      <c r="AY793" s="174"/>
      <c r="AZ793" s="187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8"/>
      <c r="BP793" s="36"/>
      <c r="BQ793" s="32"/>
      <c r="BR793" s="49"/>
      <c r="BS793" s="68"/>
      <c r="BT793" s="32"/>
    </row>
    <row r="794" spans="1:72" x14ac:dyDescent="0.25">
      <c r="A794" s="30"/>
      <c r="B794" s="32"/>
      <c r="C794" s="49"/>
      <c r="D794" s="49"/>
      <c r="E794" s="32"/>
      <c r="F794" s="6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6"/>
      <c r="AM794" s="2"/>
      <c r="AN794" s="2"/>
      <c r="AO794" s="174"/>
      <c r="AP794" s="187"/>
      <c r="AQ794" s="2"/>
      <c r="AR794" s="2"/>
      <c r="AS794" s="174"/>
      <c r="AT794" s="187"/>
      <c r="AU794" s="174"/>
      <c r="AV794" s="187"/>
      <c r="AW794" s="2"/>
      <c r="AX794" s="2"/>
      <c r="AY794" s="174"/>
      <c r="AZ794" s="187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8"/>
      <c r="BP794" s="36"/>
      <c r="BQ794" s="32"/>
      <c r="BR794" s="49"/>
      <c r="BS794" s="68"/>
      <c r="BT794" s="32"/>
    </row>
    <row r="795" spans="1:72" x14ac:dyDescent="0.25">
      <c r="A795" s="30"/>
      <c r="B795" s="32"/>
      <c r="C795" s="49"/>
      <c r="D795" s="49"/>
      <c r="E795" s="32"/>
      <c r="F795" s="6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6"/>
      <c r="AM795" s="2"/>
      <c r="AN795" s="2"/>
      <c r="AO795" s="174"/>
      <c r="AP795" s="187"/>
      <c r="AQ795" s="2"/>
      <c r="AR795" s="2"/>
      <c r="AS795" s="174"/>
      <c r="AT795" s="187"/>
      <c r="AU795" s="174"/>
      <c r="AV795" s="187"/>
      <c r="AW795" s="2"/>
      <c r="AX795" s="2"/>
      <c r="AY795" s="174"/>
      <c r="AZ795" s="187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8"/>
      <c r="BP795" s="36"/>
      <c r="BQ795" s="32"/>
      <c r="BR795" s="49"/>
      <c r="BS795" s="68"/>
      <c r="BT795" s="32"/>
    </row>
    <row r="796" spans="1:72" x14ac:dyDescent="0.25">
      <c r="A796" s="30"/>
      <c r="B796" s="32"/>
      <c r="C796" s="49"/>
      <c r="D796" s="49"/>
      <c r="E796" s="32"/>
      <c r="F796" s="6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6"/>
      <c r="AM796" s="2"/>
      <c r="AN796" s="2"/>
      <c r="AO796" s="174"/>
      <c r="AP796" s="187"/>
      <c r="AQ796" s="2"/>
      <c r="AR796" s="2"/>
      <c r="AS796" s="174"/>
      <c r="AT796" s="187"/>
      <c r="AU796" s="174"/>
      <c r="AV796" s="187"/>
      <c r="AW796" s="2"/>
      <c r="AX796" s="2"/>
      <c r="AY796" s="174"/>
      <c r="AZ796" s="187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8"/>
      <c r="BP796" s="36"/>
      <c r="BQ796" s="32"/>
      <c r="BR796" s="49"/>
      <c r="BS796" s="68"/>
      <c r="BT796" s="32"/>
    </row>
    <row r="797" spans="1:72" x14ac:dyDescent="0.25">
      <c r="A797" s="30"/>
      <c r="B797" s="32"/>
      <c r="C797" s="49"/>
      <c r="D797" s="49"/>
      <c r="E797" s="32"/>
      <c r="F797" s="6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6"/>
      <c r="AM797" s="2"/>
      <c r="AN797" s="2"/>
      <c r="AO797" s="174"/>
      <c r="AP797" s="187"/>
      <c r="AQ797" s="2"/>
      <c r="AR797" s="2"/>
      <c r="AS797" s="174"/>
      <c r="AT797" s="187"/>
      <c r="AU797" s="174"/>
      <c r="AV797" s="187"/>
      <c r="AW797" s="2"/>
      <c r="AX797" s="2"/>
      <c r="AY797" s="174"/>
      <c r="AZ797" s="187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8"/>
      <c r="BP797" s="36"/>
      <c r="BQ797" s="32"/>
      <c r="BR797" s="49"/>
      <c r="BS797" s="68"/>
      <c r="BT797" s="32"/>
    </row>
    <row r="798" spans="1:72" x14ac:dyDescent="0.25">
      <c r="A798" s="30"/>
      <c r="B798" s="32"/>
      <c r="C798" s="49"/>
      <c r="D798" s="49"/>
      <c r="E798" s="32"/>
      <c r="F798" s="6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6"/>
      <c r="AM798" s="2"/>
      <c r="AN798" s="2"/>
      <c r="AO798" s="174"/>
      <c r="AP798" s="187"/>
      <c r="AQ798" s="2"/>
      <c r="AR798" s="2"/>
      <c r="AS798" s="174"/>
      <c r="AT798" s="187"/>
      <c r="AU798" s="174"/>
      <c r="AV798" s="187"/>
      <c r="AW798" s="2"/>
      <c r="AX798" s="2"/>
      <c r="AY798" s="174"/>
      <c r="AZ798" s="187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8"/>
      <c r="BP798" s="36"/>
      <c r="BQ798" s="32"/>
      <c r="BR798" s="49"/>
      <c r="BS798" s="68"/>
      <c r="BT798" s="32"/>
    </row>
    <row r="799" spans="1:72" x14ac:dyDescent="0.25">
      <c r="A799" s="30"/>
      <c r="B799" s="32"/>
      <c r="C799" s="49"/>
      <c r="D799" s="49"/>
      <c r="E799" s="32"/>
      <c r="F799" s="6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6"/>
      <c r="AM799" s="2"/>
      <c r="AN799" s="2"/>
      <c r="AO799" s="174"/>
      <c r="AP799" s="187"/>
      <c r="AQ799" s="2"/>
      <c r="AR799" s="2"/>
      <c r="AS799" s="174"/>
      <c r="AT799" s="187"/>
      <c r="AU799" s="174"/>
      <c r="AV799" s="187"/>
      <c r="AW799" s="2"/>
      <c r="AX799" s="2"/>
      <c r="AY799" s="174"/>
      <c r="AZ799" s="187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8"/>
      <c r="BP799" s="36"/>
      <c r="BQ799" s="32"/>
      <c r="BR799" s="49"/>
      <c r="BS799" s="68"/>
      <c r="BT799" s="32"/>
    </row>
    <row r="800" spans="1:72" x14ac:dyDescent="0.25">
      <c r="A800" s="30"/>
      <c r="B800" s="32"/>
      <c r="C800" s="49"/>
      <c r="D800" s="49"/>
      <c r="E800" s="32"/>
      <c r="F800" s="6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6"/>
      <c r="AM800" s="2"/>
      <c r="AN800" s="2"/>
      <c r="AO800" s="174"/>
      <c r="AP800" s="187"/>
      <c r="AQ800" s="2"/>
      <c r="AR800" s="2"/>
      <c r="AS800" s="174"/>
      <c r="AT800" s="187"/>
      <c r="AU800" s="174"/>
      <c r="AV800" s="187"/>
      <c r="AW800" s="2"/>
      <c r="AX800" s="2"/>
      <c r="AY800" s="174"/>
      <c r="AZ800" s="187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8"/>
      <c r="BP800" s="36"/>
      <c r="BQ800" s="32"/>
      <c r="BR800" s="49"/>
      <c r="BS800" s="68"/>
      <c r="BT800" s="32"/>
    </row>
    <row r="801" spans="1:72" x14ac:dyDescent="0.25">
      <c r="A801" s="30"/>
      <c r="B801" s="32"/>
      <c r="C801" s="49"/>
      <c r="D801" s="49"/>
      <c r="E801" s="32"/>
      <c r="F801" s="6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6"/>
      <c r="AM801" s="2"/>
      <c r="AN801" s="2"/>
      <c r="AO801" s="174"/>
      <c r="AP801" s="187"/>
      <c r="AQ801" s="2"/>
      <c r="AR801" s="2"/>
      <c r="AS801" s="174"/>
      <c r="AT801" s="187"/>
      <c r="AU801" s="174"/>
      <c r="AV801" s="187"/>
      <c r="AW801" s="2"/>
      <c r="AX801" s="2"/>
      <c r="AY801" s="174"/>
      <c r="AZ801" s="187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8"/>
      <c r="BP801" s="36"/>
      <c r="BQ801" s="32"/>
      <c r="BR801" s="49"/>
      <c r="BS801" s="68"/>
      <c r="BT801" s="32"/>
    </row>
    <row r="802" spans="1:72" x14ac:dyDescent="0.25">
      <c r="A802" s="30"/>
      <c r="B802" s="32"/>
      <c r="C802" s="49"/>
      <c r="D802" s="49"/>
      <c r="E802" s="32"/>
      <c r="F802" s="6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6"/>
      <c r="AM802" s="2"/>
      <c r="AN802" s="2"/>
      <c r="AO802" s="174"/>
      <c r="AP802" s="187"/>
      <c r="AQ802" s="2"/>
      <c r="AR802" s="2"/>
      <c r="AS802" s="174"/>
      <c r="AT802" s="187"/>
      <c r="AU802" s="174"/>
      <c r="AV802" s="187"/>
      <c r="AW802" s="2"/>
      <c r="AX802" s="2"/>
      <c r="AY802" s="174"/>
      <c r="AZ802" s="187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8"/>
      <c r="BP802" s="36"/>
      <c r="BQ802" s="32"/>
      <c r="BR802" s="49"/>
      <c r="BS802" s="68"/>
      <c r="BT802" s="32"/>
    </row>
    <row r="803" spans="1:72" x14ac:dyDescent="0.25">
      <c r="A803" s="30"/>
      <c r="B803" s="32"/>
      <c r="C803" s="49"/>
      <c r="D803" s="49"/>
      <c r="E803" s="32"/>
      <c r="F803" s="6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6"/>
      <c r="AM803" s="2"/>
      <c r="AN803" s="2"/>
      <c r="AO803" s="174"/>
      <c r="AP803" s="187"/>
      <c r="AQ803" s="2"/>
      <c r="AR803" s="2"/>
      <c r="AS803" s="174"/>
      <c r="AT803" s="187"/>
      <c r="AU803" s="174"/>
      <c r="AV803" s="187"/>
      <c r="AW803" s="2"/>
      <c r="AX803" s="2"/>
      <c r="AY803" s="174"/>
      <c r="AZ803" s="187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8"/>
      <c r="BP803" s="36"/>
      <c r="BQ803" s="32"/>
      <c r="BR803" s="49"/>
      <c r="BS803" s="68"/>
      <c r="BT803" s="32"/>
    </row>
    <row r="804" spans="1:72" x14ac:dyDescent="0.25">
      <c r="A804" s="30"/>
      <c r="B804" s="32"/>
      <c r="C804" s="49"/>
      <c r="D804" s="49"/>
      <c r="E804" s="32"/>
      <c r="F804" s="6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6"/>
      <c r="AM804" s="2"/>
      <c r="AN804" s="2"/>
      <c r="AO804" s="174"/>
      <c r="AP804" s="187"/>
      <c r="AQ804" s="2"/>
      <c r="AR804" s="2"/>
      <c r="AS804" s="174"/>
      <c r="AT804" s="187"/>
      <c r="AU804" s="174"/>
      <c r="AV804" s="187"/>
      <c r="AW804" s="2"/>
      <c r="AX804" s="2"/>
      <c r="AY804" s="174"/>
      <c r="AZ804" s="187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8"/>
      <c r="BP804" s="36"/>
      <c r="BQ804" s="32"/>
      <c r="BR804" s="49"/>
      <c r="BS804" s="68"/>
      <c r="BT804" s="32"/>
    </row>
    <row r="805" spans="1:72" x14ac:dyDescent="0.25">
      <c r="A805" s="30"/>
      <c r="B805" s="32"/>
      <c r="C805" s="49"/>
      <c r="D805" s="49"/>
      <c r="E805" s="32"/>
      <c r="F805" s="6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6"/>
      <c r="AM805" s="2"/>
      <c r="AN805" s="2"/>
      <c r="AO805" s="174"/>
      <c r="AP805" s="187"/>
      <c r="AQ805" s="2"/>
      <c r="AR805" s="2"/>
      <c r="AS805" s="174"/>
      <c r="AT805" s="187"/>
      <c r="AU805" s="174"/>
      <c r="AV805" s="187"/>
      <c r="AW805" s="2"/>
      <c r="AX805" s="2"/>
      <c r="AY805" s="174"/>
      <c r="AZ805" s="187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8"/>
      <c r="BP805" s="36"/>
      <c r="BQ805" s="32"/>
      <c r="BR805" s="49"/>
      <c r="BS805" s="68"/>
      <c r="BT805" s="32"/>
    </row>
    <row r="806" spans="1:72" x14ac:dyDescent="0.25">
      <c r="A806" s="30"/>
      <c r="B806" s="32"/>
      <c r="C806" s="49"/>
      <c r="D806" s="49"/>
      <c r="E806" s="32"/>
      <c r="F806" s="6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6"/>
      <c r="AM806" s="2"/>
      <c r="AN806" s="2"/>
      <c r="AO806" s="174"/>
      <c r="AP806" s="187"/>
      <c r="AQ806" s="2"/>
      <c r="AR806" s="2"/>
      <c r="AS806" s="174"/>
      <c r="AT806" s="187"/>
      <c r="AU806" s="174"/>
      <c r="AV806" s="187"/>
      <c r="AW806" s="2"/>
      <c r="AX806" s="2"/>
      <c r="AY806" s="174"/>
      <c r="AZ806" s="187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8"/>
      <c r="BP806" s="36"/>
      <c r="BQ806" s="32"/>
      <c r="BR806" s="49"/>
      <c r="BS806" s="68"/>
      <c r="BT806" s="32"/>
    </row>
    <row r="807" spans="1:72" x14ac:dyDescent="0.25">
      <c r="A807" s="30"/>
      <c r="B807" s="32"/>
      <c r="C807" s="49"/>
      <c r="D807" s="49"/>
      <c r="E807" s="32"/>
      <c r="F807" s="6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6"/>
      <c r="AM807" s="2"/>
      <c r="AN807" s="2"/>
      <c r="AO807" s="174"/>
      <c r="AP807" s="187"/>
      <c r="AQ807" s="2"/>
      <c r="AR807" s="2"/>
      <c r="AS807" s="174"/>
      <c r="AT807" s="187"/>
      <c r="AU807" s="174"/>
      <c r="AV807" s="187"/>
      <c r="AW807" s="2"/>
      <c r="AX807" s="2"/>
      <c r="AY807" s="174"/>
      <c r="AZ807" s="187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8"/>
      <c r="BP807" s="36"/>
      <c r="BQ807" s="32"/>
      <c r="BR807" s="49"/>
      <c r="BS807" s="68"/>
      <c r="BT807" s="32"/>
    </row>
    <row r="808" spans="1:72" x14ac:dyDescent="0.25">
      <c r="A808" s="30"/>
      <c r="B808" s="32"/>
      <c r="C808" s="49"/>
      <c r="D808" s="49"/>
      <c r="E808" s="32"/>
      <c r="F808" s="6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6"/>
      <c r="AM808" s="2"/>
      <c r="AN808" s="2"/>
      <c r="AO808" s="174"/>
      <c r="AP808" s="187"/>
      <c r="AQ808" s="2"/>
      <c r="AR808" s="2"/>
      <c r="AS808" s="174"/>
      <c r="AT808" s="187"/>
      <c r="AU808" s="174"/>
      <c r="AV808" s="187"/>
      <c r="AW808" s="2"/>
      <c r="AX808" s="2"/>
      <c r="AY808" s="174"/>
      <c r="AZ808" s="187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8"/>
      <c r="BP808" s="36"/>
      <c r="BQ808" s="32"/>
      <c r="BR808" s="49"/>
      <c r="BS808" s="68"/>
      <c r="BT808" s="32"/>
    </row>
    <row r="809" spans="1:72" x14ac:dyDescent="0.25">
      <c r="A809" s="30"/>
      <c r="B809" s="32"/>
      <c r="C809" s="49"/>
      <c r="D809" s="49"/>
      <c r="E809" s="32"/>
      <c r="F809" s="6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6"/>
      <c r="AM809" s="2"/>
      <c r="AN809" s="2"/>
      <c r="AO809" s="174"/>
      <c r="AP809" s="187"/>
      <c r="AQ809" s="2"/>
      <c r="AR809" s="2"/>
      <c r="AS809" s="174"/>
      <c r="AT809" s="187"/>
      <c r="AU809" s="174"/>
      <c r="AV809" s="187"/>
      <c r="AW809" s="2"/>
      <c r="AX809" s="2"/>
      <c r="AY809" s="174"/>
      <c r="AZ809" s="187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8"/>
      <c r="BP809" s="36"/>
      <c r="BQ809" s="32"/>
      <c r="BR809" s="49"/>
      <c r="BS809" s="68"/>
      <c r="BT809" s="32"/>
    </row>
    <row r="810" spans="1:72" x14ac:dyDescent="0.25">
      <c r="A810" s="30"/>
      <c r="B810" s="32"/>
      <c r="C810" s="49"/>
      <c r="D810" s="49"/>
      <c r="E810" s="32"/>
      <c r="F810" s="6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6"/>
      <c r="AM810" s="2"/>
      <c r="AN810" s="2"/>
      <c r="AO810" s="174"/>
      <c r="AP810" s="187"/>
      <c r="AQ810" s="2"/>
      <c r="AR810" s="2"/>
      <c r="AS810" s="174"/>
      <c r="AT810" s="187"/>
      <c r="AU810" s="174"/>
      <c r="AV810" s="187"/>
      <c r="AW810" s="2"/>
      <c r="AX810" s="2"/>
      <c r="AY810" s="174"/>
      <c r="AZ810" s="187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8"/>
      <c r="BP810" s="36"/>
      <c r="BQ810" s="32"/>
      <c r="BR810" s="49"/>
      <c r="BS810" s="68"/>
      <c r="BT810" s="32"/>
    </row>
    <row r="811" spans="1:72" x14ac:dyDescent="0.25">
      <c r="A811" s="30"/>
      <c r="B811" s="32"/>
      <c r="C811" s="49"/>
      <c r="D811" s="49"/>
      <c r="E811" s="32"/>
      <c r="F811" s="6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6"/>
      <c r="AM811" s="2"/>
      <c r="AN811" s="2"/>
      <c r="AO811" s="174"/>
      <c r="AP811" s="187"/>
      <c r="AQ811" s="2"/>
      <c r="AR811" s="2"/>
      <c r="AS811" s="174"/>
      <c r="AT811" s="187"/>
      <c r="AU811" s="174"/>
      <c r="AV811" s="187"/>
      <c r="AW811" s="2"/>
      <c r="AX811" s="2"/>
      <c r="AY811" s="174"/>
      <c r="AZ811" s="187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8"/>
      <c r="BP811" s="36"/>
      <c r="BQ811" s="32"/>
      <c r="BR811" s="49"/>
      <c r="BS811" s="68"/>
      <c r="BT811" s="32"/>
    </row>
    <row r="812" spans="1:72" x14ac:dyDescent="0.25">
      <c r="A812" s="30"/>
      <c r="B812" s="32"/>
      <c r="C812" s="49"/>
      <c r="D812" s="49"/>
      <c r="E812" s="32"/>
      <c r="F812" s="6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6"/>
      <c r="AM812" s="2"/>
      <c r="AN812" s="2"/>
      <c r="AO812" s="174"/>
      <c r="AP812" s="187"/>
      <c r="AQ812" s="2"/>
      <c r="AR812" s="2"/>
      <c r="AS812" s="174"/>
      <c r="AT812" s="187"/>
      <c r="AU812" s="174"/>
      <c r="AV812" s="187"/>
      <c r="AW812" s="2"/>
      <c r="AX812" s="2"/>
      <c r="AY812" s="174"/>
      <c r="AZ812" s="187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8"/>
      <c r="BP812" s="36"/>
      <c r="BQ812" s="32"/>
      <c r="BR812" s="49"/>
      <c r="BS812" s="68"/>
      <c r="BT812" s="32"/>
    </row>
    <row r="813" spans="1:72" x14ac:dyDescent="0.25">
      <c r="A813" s="30"/>
      <c r="B813" s="32"/>
      <c r="C813" s="49"/>
      <c r="D813" s="49"/>
      <c r="E813" s="32"/>
      <c r="F813" s="6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6"/>
      <c r="AM813" s="2"/>
      <c r="AN813" s="2"/>
      <c r="AO813" s="174"/>
      <c r="AP813" s="187"/>
      <c r="AQ813" s="2"/>
      <c r="AR813" s="2"/>
      <c r="AS813" s="174"/>
      <c r="AT813" s="187"/>
      <c r="AU813" s="174"/>
      <c r="AV813" s="187"/>
      <c r="AW813" s="2"/>
      <c r="AX813" s="2"/>
      <c r="AY813" s="174"/>
      <c r="AZ813" s="187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8"/>
      <c r="BP813" s="36"/>
      <c r="BQ813" s="32"/>
      <c r="BR813" s="49"/>
      <c r="BS813" s="68"/>
      <c r="BT813" s="32"/>
    </row>
    <row r="814" spans="1:72" x14ac:dyDescent="0.25">
      <c r="A814" s="30"/>
      <c r="B814" s="32"/>
      <c r="C814" s="49"/>
      <c r="D814" s="49"/>
      <c r="E814" s="32"/>
      <c r="F814" s="6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6"/>
      <c r="AM814" s="2"/>
      <c r="AN814" s="2"/>
      <c r="AO814" s="174"/>
      <c r="AP814" s="187"/>
      <c r="AQ814" s="2"/>
      <c r="AR814" s="2"/>
      <c r="AS814" s="174"/>
      <c r="AT814" s="187"/>
      <c r="AU814" s="174"/>
      <c r="AV814" s="187"/>
      <c r="AW814" s="2"/>
      <c r="AX814" s="2"/>
      <c r="AY814" s="174"/>
      <c r="AZ814" s="187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8"/>
      <c r="BP814" s="36"/>
      <c r="BQ814" s="32"/>
      <c r="BR814" s="49"/>
      <c r="BS814" s="68"/>
      <c r="BT814" s="32"/>
    </row>
    <row r="815" spans="1:72" x14ac:dyDescent="0.25">
      <c r="A815" s="30"/>
      <c r="B815" s="32"/>
      <c r="C815" s="49"/>
      <c r="D815" s="49"/>
      <c r="E815" s="32"/>
      <c r="F815" s="6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6"/>
      <c r="AM815" s="2"/>
      <c r="AN815" s="2"/>
      <c r="AO815" s="174"/>
      <c r="AP815" s="187"/>
      <c r="AQ815" s="2"/>
      <c r="AR815" s="2"/>
      <c r="AS815" s="174"/>
      <c r="AT815" s="187"/>
      <c r="AU815" s="174"/>
      <c r="AV815" s="187"/>
      <c r="AW815" s="2"/>
      <c r="AX815" s="2"/>
      <c r="AY815" s="174"/>
      <c r="AZ815" s="187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8"/>
      <c r="BP815" s="36"/>
      <c r="BQ815" s="32"/>
      <c r="BR815" s="49"/>
      <c r="BS815" s="68"/>
      <c r="BT815" s="32"/>
    </row>
    <row r="816" spans="1:72" x14ac:dyDescent="0.25">
      <c r="A816" s="30"/>
      <c r="B816" s="32"/>
      <c r="C816" s="49"/>
      <c r="D816" s="49"/>
      <c r="E816" s="32"/>
      <c r="F816" s="6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6"/>
      <c r="AM816" s="2"/>
      <c r="AN816" s="2"/>
      <c r="AO816" s="174"/>
      <c r="AP816" s="187"/>
      <c r="AQ816" s="2"/>
      <c r="AR816" s="2"/>
      <c r="AS816" s="174"/>
      <c r="AT816" s="187"/>
      <c r="AU816" s="174"/>
      <c r="AV816" s="187"/>
      <c r="AW816" s="2"/>
      <c r="AX816" s="2"/>
      <c r="AY816" s="174"/>
      <c r="AZ816" s="187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8"/>
      <c r="BP816" s="36"/>
      <c r="BQ816" s="32"/>
      <c r="BR816" s="49"/>
      <c r="BS816" s="68"/>
      <c r="BT816" s="32"/>
    </row>
    <row r="817" spans="1:72" x14ac:dyDescent="0.25">
      <c r="A817" s="30"/>
      <c r="B817" s="32"/>
      <c r="C817" s="49"/>
      <c r="D817" s="49"/>
      <c r="E817" s="32"/>
      <c r="F817" s="6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6"/>
      <c r="AM817" s="2"/>
      <c r="AN817" s="2"/>
      <c r="AO817" s="174"/>
      <c r="AP817" s="187"/>
      <c r="AQ817" s="2"/>
      <c r="AR817" s="2"/>
      <c r="AS817" s="174"/>
      <c r="AT817" s="187"/>
      <c r="AU817" s="174"/>
      <c r="AV817" s="187"/>
      <c r="AW817" s="2"/>
      <c r="AX817" s="2"/>
      <c r="AY817" s="174"/>
      <c r="AZ817" s="187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8"/>
      <c r="BP817" s="36"/>
      <c r="BQ817" s="32"/>
      <c r="BR817" s="49"/>
      <c r="BS817" s="68"/>
      <c r="BT817" s="32"/>
    </row>
    <row r="818" spans="1:72" x14ac:dyDescent="0.25">
      <c r="A818" s="30"/>
      <c r="B818" s="32"/>
      <c r="C818" s="49"/>
      <c r="D818" s="49"/>
      <c r="E818" s="32"/>
      <c r="F818" s="6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6"/>
      <c r="AM818" s="2"/>
      <c r="AN818" s="2"/>
      <c r="AO818" s="174"/>
      <c r="AP818" s="187"/>
      <c r="AQ818" s="2"/>
      <c r="AR818" s="2"/>
      <c r="AS818" s="174"/>
      <c r="AT818" s="187"/>
      <c r="AU818" s="174"/>
      <c r="AV818" s="187"/>
      <c r="AW818" s="2"/>
      <c r="AX818" s="2"/>
      <c r="AY818" s="174"/>
      <c r="AZ818" s="187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8"/>
      <c r="BP818" s="36"/>
      <c r="BQ818" s="32"/>
      <c r="BR818" s="49"/>
      <c r="BS818" s="68"/>
      <c r="BT818" s="32"/>
    </row>
    <row r="819" spans="1:72" x14ac:dyDescent="0.25">
      <c r="A819" s="30"/>
      <c r="B819" s="32"/>
      <c r="C819" s="49"/>
      <c r="D819" s="49"/>
      <c r="E819" s="32"/>
      <c r="F819" s="6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6"/>
      <c r="AM819" s="2"/>
      <c r="AN819" s="2"/>
      <c r="AO819" s="174"/>
      <c r="AP819" s="187"/>
      <c r="AQ819" s="2"/>
      <c r="AR819" s="2"/>
      <c r="AS819" s="174"/>
      <c r="AT819" s="187"/>
      <c r="AU819" s="174"/>
      <c r="AV819" s="187"/>
      <c r="AW819" s="2"/>
      <c r="AX819" s="2"/>
      <c r="AY819" s="174"/>
      <c r="AZ819" s="187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8"/>
      <c r="BP819" s="36"/>
      <c r="BQ819" s="32"/>
      <c r="BR819" s="49"/>
      <c r="BS819" s="68"/>
      <c r="BT819" s="32"/>
    </row>
    <row r="820" spans="1:72" x14ac:dyDescent="0.25">
      <c r="A820" s="30"/>
      <c r="B820" s="32"/>
      <c r="C820" s="49"/>
      <c r="D820" s="49"/>
      <c r="E820" s="32"/>
      <c r="F820" s="6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6"/>
      <c r="AM820" s="2"/>
      <c r="AN820" s="2"/>
      <c r="AO820" s="174"/>
      <c r="AP820" s="187"/>
      <c r="AQ820" s="2"/>
      <c r="AR820" s="2"/>
      <c r="AS820" s="174"/>
      <c r="AT820" s="187"/>
      <c r="AU820" s="174"/>
      <c r="AV820" s="187"/>
      <c r="AW820" s="2"/>
      <c r="AX820" s="2"/>
      <c r="AY820" s="174"/>
      <c r="AZ820" s="187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8"/>
      <c r="BP820" s="36"/>
      <c r="BQ820" s="32"/>
      <c r="BR820" s="49"/>
      <c r="BS820" s="68"/>
      <c r="BT820" s="32"/>
    </row>
    <row r="821" spans="1:72" x14ac:dyDescent="0.25">
      <c r="A821" s="30"/>
      <c r="B821" s="32"/>
      <c r="C821" s="49"/>
      <c r="D821" s="49"/>
      <c r="E821" s="32"/>
      <c r="F821" s="6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6"/>
      <c r="AM821" s="2"/>
      <c r="AN821" s="2"/>
      <c r="AO821" s="174"/>
      <c r="AP821" s="187"/>
      <c r="AQ821" s="2"/>
      <c r="AR821" s="2"/>
      <c r="AS821" s="174"/>
      <c r="AT821" s="187"/>
      <c r="AU821" s="174"/>
      <c r="AV821" s="187"/>
      <c r="AW821" s="2"/>
      <c r="AX821" s="2"/>
      <c r="AY821" s="174"/>
      <c r="AZ821" s="187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8"/>
      <c r="BP821" s="36"/>
      <c r="BQ821" s="32"/>
      <c r="BR821" s="49"/>
      <c r="BS821" s="68"/>
      <c r="BT821" s="32"/>
    </row>
    <row r="822" spans="1:72" x14ac:dyDescent="0.25">
      <c r="A822" s="30"/>
      <c r="B822" s="32"/>
      <c r="C822" s="49"/>
      <c r="D822" s="49"/>
      <c r="E822" s="32"/>
      <c r="F822" s="6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6"/>
      <c r="AM822" s="2"/>
      <c r="AN822" s="2"/>
      <c r="AO822" s="174"/>
      <c r="AP822" s="187"/>
      <c r="AQ822" s="2"/>
      <c r="AR822" s="2"/>
      <c r="AS822" s="174"/>
      <c r="AT822" s="187"/>
      <c r="AU822" s="174"/>
      <c r="AV822" s="187"/>
      <c r="AW822" s="2"/>
      <c r="AX822" s="2"/>
      <c r="AY822" s="174"/>
      <c r="AZ822" s="187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8"/>
      <c r="BP822" s="36"/>
      <c r="BQ822" s="32"/>
      <c r="BR822" s="49"/>
      <c r="BS822" s="68"/>
      <c r="BT822" s="32"/>
    </row>
    <row r="823" spans="1:72" x14ac:dyDescent="0.25">
      <c r="A823" s="30"/>
      <c r="B823" s="32"/>
      <c r="C823" s="49"/>
      <c r="D823" s="49"/>
      <c r="E823" s="32"/>
      <c r="F823" s="6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6"/>
      <c r="AM823" s="2"/>
      <c r="AN823" s="2"/>
      <c r="AO823" s="174"/>
      <c r="AP823" s="187"/>
      <c r="AQ823" s="2"/>
      <c r="AR823" s="2"/>
      <c r="AS823" s="174"/>
      <c r="AT823" s="187"/>
      <c r="AU823" s="174"/>
      <c r="AV823" s="187"/>
      <c r="AW823" s="2"/>
      <c r="AX823" s="2"/>
      <c r="AY823" s="174"/>
      <c r="AZ823" s="187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8"/>
      <c r="BP823" s="36"/>
      <c r="BQ823" s="32"/>
      <c r="BR823" s="49"/>
      <c r="BS823" s="68"/>
      <c r="BT823" s="32"/>
    </row>
    <row r="824" spans="1:72" x14ac:dyDescent="0.25">
      <c r="A824" s="30"/>
      <c r="B824" s="32"/>
      <c r="C824" s="49"/>
      <c r="D824" s="49"/>
      <c r="E824" s="32"/>
      <c r="F824" s="6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6"/>
      <c r="AM824" s="2"/>
      <c r="AN824" s="2"/>
      <c r="AO824" s="174"/>
      <c r="AP824" s="187"/>
      <c r="AQ824" s="2"/>
      <c r="AR824" s="2"/>
      <c r="AS824" s="174"/>
      <c r="AT824" s="187"/>
      <c r="AU824" s="174"/>
      <c r="AV824" s="187"/>
      <c r="AW824" s="2"/>
      <c r="AX824" s="2"/>
      <c r="AY824" s="174"/>
      <c r="AZ824" s="187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8"/>
      <c r="BP824" s="36"/>
      <c r="BQ824" s="32"/>
      <c r="BR824" s="49"/>
      <c r="BS824" s="68"/>
      <c r="BT824" s="32"/>
    </row>
    <row r="825" spans="1:72" x14ac:dyDescent="0.25">
      <c r="A825" s="30"/>
      <c r="B825" s="32"/>
      <c r="C825" s="49"/>
      <c r="D825" s="49"/>
      <c r="E825" s="32"/>
      <c r="F825" s="6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6"/>
      <c r="AM825" s="2"/>
      <c r="AN825" s="2"/>
      <c r="AO825" s="174"/>
      <c r="AP825" s="187"/>
      <c r="AQ825" s="2"/>
      <c r="AR825" s="2"/>
      <c r="AS825" s="174"/>
      <c r="AT825" s="187"/>
      <c r="AU825" s="174"/>
      <c r="AV825" s="187"/>
      <c r="AW825" s="2"/>
      <c r="AX825" s="2"/>
      <c r="AY825" s="174"/>
      <c r="AZ825" s="187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8"/>
      <c r="BP825" s="36"/>
      <c r="BQ825" s="32"/>
      <c r="BR825" s="49"/>
      <c r="BS825" s="68"/>
      <c r="BT825" s="32"/>
    </row>
    <row r="826" spans="1:72" x14ac:dyDescent="0.25">
      <c r="A826" s="30"/>
      <c r="B826" s="32"/>
      <c r="C826" s="49"/>
      <c r="D826" s="49"/>
      <c r="E826" s="32"/>
      <c r="F826" s="6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6"/>
      <c r="AM826" s="2"/>
      <c r="AN826" s="2"/>
      <c r="AO826" s="174"/>
      <c r="AP826" s="187"/>
      <c r="AQ826" s="2"/>
      <c r="AR826" s="2"/>
      <c r="AS826" s="174"/>
      <c r="AT826" s="187"/>
      <c r="AU826" s="174"/>
      <c r="AV826" s="187"/>
      <c r="AW826" s="2"/>
      <c r="AX826" s="2"/>
      <c r="AY826" s="174"/>
      <c r="AZ826" s="187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8"/>
      <c r="BP826" s="36"/>
      <c r="BQ826" s="32"/>
      <c r="BR826" s="49"/>
      <c r="BS826" s="68"/>
      <c r="BT826" s="32"/>
    </row>
    <row r="827" spans="1:72" x14ac:dyDescent="0.25">
      <c r="A827" s="30"/>
      <c r="B827" s="32"/>
      <c r="C827" s="49"/>
      <c r="D827" s="49"/>
      <c r="E827" s="32"/>
      <c r="F827" s="6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6"/>
      <c r="AM827" s="2"/>
      <c r="AN827" s="2"/>
      <c r="AO827" s="174"/>
      <c r="AP827" s="187"/>
      <c r="AQ827" s="2"/>
      <c r="AR827" s="2"/>
      <c r="AS827" s="174"/>
      <c r="AT827" s="187"/>
      <c r="AU827" s="174"/>
      <c r="AV827" s="187"/>
      <c r="AW827" s="2"/>
      <c r="AX827" s="2"/>
      <c r="AY827" s="174"/>
      <c r="AZ827" s="187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8"/>
      <c r="BP827" s="36"/>
      <c r="BQ827" s="32"/>
      <c r="BR827" s="49"/>
      <c r="BS827" s="68"/>
      <c r="BT827" s="32"/>
    </row>
    <row r="828" spans="1:72" x14ac:dyDescent="0.25">
      <c r="A828" s="30"/>
      <c r="B828" s="32"/>
      <c r="C828" s="49"/>
      <c r="D828" s="49"/>
      <c r="E828" s="32"/>
      <c r="F828" s="6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6"/>
      <c r="AM828" s="2"/>
      <c r="AN828" s="2"/>
      <c r="AO828" s="174"/>
      <c r="AP828" s="187"/>
      <c r="AQ828" s="2"/>
      <c r="AR828" s="2"/>
      <c r="AS828" s="174"/>
      <c r="AT828" s="187"/>
      <c r="AU828" s="174"/>
      <c r="AV828" s="187"/>
      <c r="AW828" s="2"/>
      <c r="AX828" s="2"/>
      <c r="AY828" s="174"/>
      <c r="AZ828" s="187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8"/>
      <c r="BP828" s="36"/>
      <c r="BQ828" s="32"/>
      <c r="BR828" s="49"/>
      <c r="BS828" s="68"/>
      <c r="BT828" s="32"/>
    </row>
    <row r="829" spans="1:72" x14ac:dyDescent="0.25">
      <c r="A829" s="30"/>
      <c r="B829" s="32"/>
      <c r="C829" s="49"/>
      <c r="D829" s="49"/>
      <c r="E829" s="32"/>
      <c r="F829" s="6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6"/>
      <c r="AM829" s="2"/>
      <c r="AN829" s="2"/>
      <c r="AO829" s="174"/>
      <c r="AP829" s="187"/>
      <c r="AQ829" s="2"/>
      <c r="AR829" s="2"/>
      <c r="AS829" s="174"/>
      <c r="AT829" s="187"/>
      <c r="AU829" s="174"/>
      <c r="AV829" s="187"/>
      <c r="AW829" s="2"/>
      <c r="AX829" s="2"/>
      <c r="AY829" s="174"/>
      <c r="AZ829" s="187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8"/>
      <c r="BP829" s="36"/>
      <c r="BQ829" s="32"/>
      <c r="BR829" s="49"/>
      <c r="BS829" s="68"/>
      <c r="BT829" s="32"/>
    </row>
    <row r="830" spans="1:72" x14ac:dyDescent="0.25">
      <c r="A830" s="30"/>
      <c r="B830" s="32"/>
      <c r="C830" s="49"/>
      <c r="D830" s="49"/>
      <c r="E830" s="32"/>
      <c r="F830" s="6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6"/>
      <c r="AM830" s="2"/>
      <c r="AN830" s="2"/>
      <c r="AO830" s="174"/>
      <c r="AP830" s="187"/>
      <c r="AQ830" s="2"/>
      <c r="AR830" s="2"/>
      <c r="AS830" s="174"/>
      <c r="AT830" s="187"/>
      <c r="AU830" s="174"/>
      <c r="AV830" s="187"/>
      <c r="AW830" s="2"/>
      <c r="AX830" s="2"/>
      <c r="AY830" s="174"/>
      <c r="AZ830" s="187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8"/>
      <c r="BP830" s="36"/>
      <c r="BQ830" s="32"/>
      <c r="BR830" s="49"/>
      <c r="BS830" s="68"/>
      <c r="BT830" s="32"/>
    </row>
    <row r="831" spans="1:72" x14ac:dyDescent="0.25">
      <c r="A831" s="30"/>
      <c r="B831" s="32"/>
      <c r="C831" s="49"/>
      <c r="D831" s="49"/>
      <c r="E831" s="32"/>
      <c r="F831" s="6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6"/>
      <c r="AM831" s="2"/>
      <c r="AN831" s="2"/>
      <c r="AO831" s="174"/>
      <c r="AP831" s="187"/>
      <c r="AQ831" s="2"/>
      <c r="AR831" s="2"/>
      <c r="AS831" s="174"/>
      <c r="AT831" s="187"/>
      <c r="AU831" s="174"/>
      <c r="AV831" s="187"/>
      <c r="AW831" s="2"/>
      <c r="AX831" s="2"/>
      <c r="AY831" s="174"/>
      <c r="AZ831" s="187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8"/>
      <c r="BP831" s="36"/>
      <c r="BQ831" s="32"/>
      <c r="BR831" s="49"/>
      <c r="BS831" s="68"/>
      <c r="BT831" s="32"/>
    </row>
    <row r="832" spans="1:72" x14ac:dyDescent="0.25">
      <c r="A832" s="30"/>
      <c r="B832" s="32"/>
      <c r="C832" s="49"/>
      <c r="D832" s="49"/>
      <c r="E832" s="32"/>
      <c r="F832" s="6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6"/>
      <c r="AM832" s="2"/>
      <c r="AN832" s="2"/>
      <c r="AO832" s="174"/>
      <c r="AP832" s="187"/>
      <c r="AQ832" s="2"/>
      <c r="AR832" s="2"/>
      <c r="AS832" s="174"/>
      <c r="AT832" s="187"/>
      <c r="AU832" s="174"/>
      <c r="AV832" s="187"/>
      <c r="AW832" s="2"/>
      <c r="AX832" s="2"/>
      <c r="AY832" s="174"/>
      <c r="AZ832" s="187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8"/>
      <c r="BP832" s="36"/>
      <c r="BQ832" s="32"/>
      <c r="BR832" s="49"/>
      <c r="BS832" s="68"/>
      <c r="BT832" s="32"/>
    </row>
    <row r="833" spans="1:72" x14ac:dyDescent="0.25">
      <c r="A833" s="30"/>
      <c r="B833" s="32"/>
      <c r="C833" s="49"/>
      <c r="D833" s="49"/>
      <c r="E833" s="32"/>
      <c r="F833" s="6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6"/>
      <c r="AM833" s="2"/>
      <c r="AN833" s="2"/>
      <c r="AO833" s="174"/>
      <c r="AP833" s="187"/>
      <c r="AQ833" s="2"/>
      <c r="AR833" s="2"/>
      <c r="AS833" s="174"/>
      <c r="AT833" s="187"/>
      <c r="AU833" s="174"/>
      <c r="AV833" s="187"/>
      <c r="AW833" s="2"/>
      <c r="AX833" s="2"/>
      <c r="AY833" s="174"/>
      <c r="AZ833" s="187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8"/>
      <c r="BP833" s="36"/>
      <c r="BQ833" s="32"/>
      <c r="BR833" s="49"/>
      <c r="BS833" s="68"/>
      <c r="BT833" s="32"/>
    </row>
    <row r="834" spans="1:72" x14ac:dyDescent="0.25">
      <c r="A834" s="30"/>
      <c r="B834" s="32"/>
      <c r="C834" s="49"/>
      <c r="D834" s="49"/>
      <c r="E834" s="32"/>
      <c r="F834" s="6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6"/>
      <c r="AM834" s="2"/>
      <c r="AN834" s="2"/>
      <c r="AO834" s="174"/>
      <c r="AP834" s="187"/>
      <c r="AQ834" s="2"/>
      <c r="AR834" s="2"/>
      <c r="AS834" s="174"/>
      <c r="AT834" s="187"/>
      <c r="AU834" s="174"/>
      <c r="AV834" s="187"/>
      <c r="AW834" s="2"/>
      <c r="AX834" s="2"/>
      <c r="AY834" s="174"/>
      <c r="AZ834" s="187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8"/>
      <c r="BP834" s="36"/>
      <c r="BQ834" s="32"/>
      <c r="BR834" s="49"/>
      <c r="BS834" s="68"/>
      <c r="BT834" s="32"/>
    </row>
    <row r="835" spans="1:72" x14ac:dyDescent="0.25">
      <c r="A835" s="30"/>
      <c r="B835" s="32"/>
      <c r="C835" s="49"/>
      <c r="D835" s="49"/>
      <c r="E835" s="32"/>
      <c r="F835" s="6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6"/>
      <c r="AM835" s="2"/>
      <c r="AN835" s="2"/>
      <c r="AO835" s="174"/>
      <c r="AP835" s="187"/>
      <c r="AQ835" s="2"/>
      <c r="AR835" s="2"/>
      <c r="AS835" s="174"/>
      <c r="AT835" s="187"/>
      <c r="AU835" s="174"/>
      <c r="AV835" s="187"/>
      <c r="AW835" s="2"/>
      <c r="AX835" s="2"/>
      <c r="AY835" s="174"/>
      <c r="AZ835" s="187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8"/>
      <c r="BP835" s="36"/>
      <c r="BQ835" s="32"/>
      <c r="BR835" s="49"/>
      <c r="BS835" s="68"/>
      <c r="BT835" s="32"/>
    </row>
    <row r="836" spans="1:72" x14ac:dyDescent="0.25">
      <c r="A836" s="30"/>
      <c r="B836" s="32"/>
      <c r="C836" s="49"/>
      <c r="D836" s="49"/>
      <c r="E836" s="32"/>
      <c r="F836" s="6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6"/>
      <c r="AM836" s="2"/>
      <c r="AN836" s="2"/>
      <c r="AO836" s="174"/>
      <c r="AP836" s="187"/>
      <c r="AQ836" s="2"/>
      <c r="AR836" s="2"/>
      <c r="AS836" s="174"/>
      <c r="AT836" s="187"/>
      <c r="AU836" s="174"/>
      <c r="AV836" s="187"/>
      <c r="AW836" s="2"/>
      <c r="AX836" s="2"/>
      <c r="AY836" s="174"/>
      <c r="AZ836" s="187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8"/>
      <c r="BP836" s="36"/>
      <c r="BQ836" s="32"/>
      <c r="BR836" s="49"/>
      <c r="BS836" s="68"/>
      <c r="BT836" s="32"/>
    </row>
    <row r="837" spans="1:72" x14ac:dyDescent="0.25">
      <c r="A837" s="30"/>
      <c r="B837" s="32"/>
      <c r="C837" s="49"/>
      <c r="D837" s="49"/>
      <c r="E837" s="32"/>
      <c r="F837" s="6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6"/>
      <c r="AM837" s="2"/>
      <c r="AN837" s="2"/>
      <c r="AO837" s="174"/>
      <c r="AP837" s="187"/>
      <c r="AQ837" s="2"/>
      <c r="AR837" s="2"/>
      <c r="AS837" s="174"/>
      <c r="AT837" s="187"/>
      <c r="AU837" s="174"/>
      <c r="AV837" s="187"/>
      <c r="AW837" s="2"/>
      <c r="AX837" s="2"/>
      <c r="AY837" s="174"/>
      <c r="AZ837" s="187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8"/>
      <c r="BP837" s="36"/>
      <c r="BQ837" s="32"/>
      <c r="BR837" s="49"/>
      <c r="BS837" s="68"/>
      <c r="BT837" s="32"/>
    </row>
    <row r="838" spans="1:72" x14ac:dyDescent="0.25">
      <c r="A838" s="30"/>
      <c r="B838" s="32"/>
      <c r="C838" s="49"/>
      <c r="D838" s="49"/>
      <c r="E838" s="32"/>
      <c r="F838" s="6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6"/>
      <c r="AM838" s="2"/>
      <c r="AN838" s="2"/>
      <c r="AO838" s="174"/>
      <c r="AP838" s="187"/>
      <c r="AQ838" s="2"/>
      <c r="AR838" s="2"/>
      <c r="AS838" s="174"/>
      <c r="AT838" s="187"/>
      <c r="AU838" s="174"/>
      <c r="AV838" s="187"/>
      <c r="AW838" s="2"/>
      <c r="AX838" s="2"/>
      <c r="AY838" s="174"/>
      <c r="AZ838" s="187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8"/>
      <c r="BP838" s="36"/>
      <c r="BQ838" s="32"/>
      <c r="BR838" s="49"/>
      <c r="BS838" s="68"/>
      <c r="BT838" s="32"/>
    </row>
    <row r="839" spans="1:72" x14ac:dyDescent="0.25">
      <c r="A839" s="30"/>
      <c r="B839" s="32"/>
      <c r="C839" s="49"/>
      <c r="D839" s="49"/>
      <c r="E839" s="32"/>
      <c r="F839" s="6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6"/>
      <c r="AM839" s="2"/>
      <c r="AN839" s="2"/>
      <c r="AO839" s="174"/>
      <c r="AP839" s="187"/>
      <c r="AQ839" s="2"/>
      <c r="AR839" s="2"/>
      <c r="AS839" s="174"/>
      <c r="AT839" s="187"/>
      <c r="AU839" s="174"/>
      <c r="AV839" s="187"/>
      <c r="AW839" s="2"/>
      <c r="AX839" s="2"/>
      <c r="AY839" s="174"/>
      <c r="AZ839" s="187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8"/>
      <c r="BP839" s="36"/>
      <c r="BQ839" s="32"/>
      <c r="BR839" s="49"/>
      <c r="BS839" s="68"/>
      <c r="BT839" s="32"/>
    </row>
    <row r="840" spans="1:72" x14ac:dyDescent="0.25">
      <c r="A840" s="30"/>
      <c r="B840" s="32"/>
      <c r="C840" s="49"/>
      <c r="D840" s="49"/>
      <c r="E840" s="32"/>
      <c r="F840" s="6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6"/>
      <c r="AM840" s="2"/>
      <c r="AN840" s="2"/>
      <c r="AO840" s="174"/>
      <c r="AP840" s="187"/>
      <c r="AQ840" s="2"/>
      <c r="AR840" s="2"/>
      <c r="AS840" s="174"/>
      <c r="AT840" s="187"/>
      <c r="AU840" s="174"/>
      <c r="AV840" s="187"/>
      <c r="AW840" s="2"/>
      <c r="AX840" s="2"/>
      <c r="AY840" s="174"/>
      <c r="AZ840" s="187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8"/>
      <c r="BP840" s="36"/>
      <c r="BQ840" s="32"/>
      <c r="BR840" s="49"/>
      <c r="BS840" s="68"/>
      <c r="BT840" s="32"/>
    </row>
    <row r="841" spans="1:72" x14ac:dyDescent="0.25">
      <c r="A841" s="30"/>
      <c r="B841" s="32"/>
      <c r="C841" s="49"/>
      <c r="D841" s="49"/>
      <c r="E841" s="32"/>
      <c r="F841" s="6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6"/>
      <c r="AM841" s="2"/>
      <c r="AN841" s="2"/>
      <c r="AO841" s="174"/>
      <c r="AP841" s="187"/>
      <c r="AQ841" s="2"/>
      <c r="AR841" s="2"/>
      <c r="AS841" s="174"/>
      <c r="AT841" s="187"/>
      <c r="AU841" s="174"/>
      <c r="AV841" s="187"/>
      <c r="AW841" s="2"/>
      <c r="AX841" s="2"/>
      <c r="AY841" s="174"/>
      <c r="AZ841" s="187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8"/>
      <c r="BP841" s="36"/>
      <c r="BQ841" s="32"/>
      <c r="BR841" s="49"/>
      <c r="BS841" s="68"/>
      <c r="BT841" s="32"/>
    </row>
    <row r="842" spans="1:72" x14ac:dyDescent="0.25">
      <c r="A842" s="30"/>
      <c r="B842" s="32"/>
      <c r="C842" s="49"/>
      <c r="D842" s="49"/>
      <c r="E842" s="32"/>
      <c r="F842" s="6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6"/>
      <c r="AM842" s="2"/>
      <c r="AN842" s="2"/>
      <c r="AO842" s="174"/>
      <c r="AP842" s="187"/>
      <c r="AQ842" s="2"/>
      <c r="AR842" s="2"/>
      <c r="AS842" s="174"/>
      <c r="AT842" s="187"/>
      <c r="AU842" s="174"/>
      <c r="AV842" s="187"/>
      <c r="AW842" s="2"/>
      <c r="AX842" s="2"/>
      <c r="AY842" s="174"/>
      <c r="AZ842" s="187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8"/>
      <c r="BP842" s="36"/>
      <c r="BQ842" s="32"/>
      <c r="BR842" s="49"/>
      <c r="BS842" s="68"/>
      <c r="BT842" s="32"/>
    </row>
    <row r="843" spans="1:72" x14ac:dyDescent="0.25">
      <c r="A843" s="30"/>
      <c r="B843" s="32"/>
      <c r="C843" s="49"/>
      <c r="D843" s="49"/>
      <c r="E843" s="32"/>
      <c r="F843" s="6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6"/>
      <c r="AM843" s="2"/>
      <c r="AN843" s="2"/>
      <c r="AO843" s="174"/>
      <c r="AP843" s="187"/>
      <c r="AQ843" s="2"/>
      <c r="AR843" s="2"/>
      <c r="AS843" s="174"/>
      <c r="AT843" s="187"/>
      <c r="AU843" s="174"/>
      <c r="AV843" s="187"/>
      <c r="AW843" s="2"/>
      <c r="AX843" s="2"/>
      <c r="AY843" s="174"/>
      <c r="AZ843" s="187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8"/>
      <c r="BP843" s="36"/>
      <c r="BQ843" s="32"/>
      <c r="BR843" s="49"/>
      <c r="BS843" s="68"/>
      <c r="BT843" s="32"/>
    </row>
    <row r="844" spans="1:72" x14ac:dyDescent="0.25">
      <c r="A844" s="30"/>
      <c r="B844" s="32"/>
      <c r="C844" s="49"/>
      <c r="D844" s="49"/>
      <c r="E844" s="32"/>
      <c r="F844" s="6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6"/>
      <c r="AM844" s="2"/>
      <c r="AN844" s="2"/>
      <c r="AO844" s="174"/>
      <c r="AP844" s="187"/>
      <c r="AQ844" s="2"/>
      <c r="AR844" s="2"/>
      <c r="AS844" s="174"/>
      <c r="AT844" s="187"/>
      <c r="AU844" s="174"/>
      <c r="AV844" s="187"/>
      <c r="AW844" s="2"/>
      <c r="AX844" s="2"/>
      <c r="AY844" s="174"/>
      <c r="AZ844" s="187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8"/>
      <c r="BP844" s="36"/>
      <c r="BQ844" s="32"/>
      <c r="BR844" s="49"/>
      <c r="BS844" s="68"/>
      <c r="BT844" s="32"/>
    </row>
    <row r="845" spans="1:72" x14ac:dyDescent="0.25">
      <c r="A845" s="30"/>
      <c r="B845" s="32"/>
      <c r="C845" s="49"/>
      <c r="D845" s="49"/>
      <c r="E845" s="32"/>
      <c r="F845" s="6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6"/>
      <c r="AM845" s="2"/>
      <c r="AN845" s="2"/>
      <c r="AO845" s="174"/>
      <c r="AP845" s="187"/>
      <c r="AQ845" s="2"/>
      <c r="AR845" s="2"/>
      <c r="AS845" s="174"/>
      <c r="AT845" s="187"/>
      <c r="AU845" s="174"/>
      <c r="AV845" s="187"/>
      <c r="AW845" s="2"/>
      <c r="AX845" s="2"/>
      <c r="AY845" s="174"/>
      <c r="AZ845" s="187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8"/>
      <c r="BP845" s="36"/>
      <c r="BQ845" s="32"/>
      <c r="BR845" s="49"/>
      <c r="BS845" s="68"/>
      <c r="BT845" s="32"/>
    </row>
    <row r="846" spans="1:72" x14ac:dyDescent="0.25">
      <c r="A846" s="30"/>
      <c r="B846" s="32"/>
      <c r="C846" s="49"/>
      <c r="D846" s="49"/>
      <c r="E846" s="32"/>
      <c r="F846" s="6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6"/>
      <c r="AM846" s="2"/>
      <c r="AN846" s="2"/>
      <c r="AO846" s="174"/>
      <c r="AP846" s="187"/>
      <c r="AQ846" s="2"/>
      <c r="AR846" s="2"/>
      <c r="AS846" s="174"/>
      <c r="AT846" s="187"/>
      <c r="AU846" s="174"/>
      <c r="AV846" s="187"/>
      <c r="AW846" s="2"/>
      <c r="AX846" s="2"/>
      <c r="AY846" s="174"/>
      <c r="AZ846" s="187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8"/>
      <c r="BP846" s="36"/>
      <c r="BQ846" s="32"/>
      <c r="BR846" s="49"/>
      <c r="BS846" s="68"/>
      <c r="BT846" s="32"/>
    </row>
    <row r="847" spans="1:72" x14ac:dyDescent="0.25">
      <c r="A847" s="30"/>
      <c r="B847" s="32"/>
      <c r="C847" s="49"/>
      <c r="D847" s="49"/>
      <c r="E847" s="32"/>
      <c r="F847" s="6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6"/>
      <c r="AM847" s="2"/>
      <c r="AN847" s="2"/>
      <c r="AO847" s="174"/>
      <c r="AP847" s="187"/>
      <c r="AQ847" s="2"/>
      <c r="AR847" s="2"/>
      <c r="AS847" s="174"/>
      <c r="AT847" s="187"/>
      <c r="AU847" s="174"/>
      <c r="AV847" s="187"/>
      <c r="AW847" s="2"/>
      <c r="AX847" s="2"/>
      <c r="AY847" s="174"/>
      <c r="AZ847" s="187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8"/>
      <c r="BP847" s="36"/>
      <c r="BQ847" s="32"/>
      <c r="BR847" s="49"/>
      <c r="BS847" s="68"/>
      <c r="BT847" s="32"/>
    </row>
    <row r="848" spans="1:72" x14ac:dyDescent="0.25">
      <c r="A848" s="30"/>
      <c r="B848" s="32"/>
      <c r="C848" s="49"/>
      <c r="D848" s="49"/>
      <c r="E848" s="32"/>
      <c r="F848" s="6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6"/>
      <c r="AM848" s="2"/>
      <c r="AN848" s="2"/>
      <c r="AO848" s="174"/>
      <c r="AP848" s="187"/>
      <c r="AQ848" s="2"/>
      <c r="AR848" s="2"/>
      <c r="AS848" s="174"/>
      <c r="AT848" s="187"/>
      <c r="AU848" s="174"/>
      <c r="AV848" s="187"/>
      <c r="AW848" s="2"/>
      <c r="AX848" s="2"/>
      <c r="AY848" s="174"/>
      <c r="AZ848" s="187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8"/>
      <c r="BP848" s="36"/>
      <c r="BQ848" s="32"/>
      <c r="BR848" s="49"/>
      <c r="BS848" s="68"/>
      <c r="BT848" s="32"/>
    </row>
    <row r="849" spans="1:72" x14ac:dyDescent="0.25">
      <c r="A849" s="30"/>
      <c r="B849" s="32"/>
      <c r="C849" s="49"/>
      <c r="D849" s="49"/>
      <c r="E849" s="32"/>
      <c r="F849" s="6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6"/>
      <c r="AM849" s="2"/>
      <c r="AN849" s="2"/>
      <c r="AO849" s="174"/>
      <c r="AP849" s="187"/>
      <c r="AQ849" s="2"/>
      <c r="AR849" s="2"/>
      <c r="AS849" s="174"/>
      <c r="AT849" s="187"/>
      <c r="AU849" s="174"/>
      <c r="AV849" s="187"/>
      <c r="AW849" s="2"/>
      <c r="AX849" s="2"/>
      <c r="AY849" s="174"/>
      <c r="AZ849" s="187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8"/>
      <c r="BP849" s="36"/>
      <c r="BQ849" s="32"/>
      <c r="BR849" s="49"/>
      <c r="BS849" s="68"/>
      <c r="BT849" s="32"/>
    </row>
    <row r="850" spans="1:72" x14ac:dyDescent="0.25">
      <c r="A850" s="30"/>
      <c r="B850" s="32"/>
      <c r="C850" s="49"/>
      <c r="D850" s="49"/>
      <c r="E850" s="32"/>
      <c r="F850" s="6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6"/>
      <c r="AM850" s="2"/>
      <c r="AN850" s="2"/>
      <c r="AO850" s="174"/>
      <c r="AP850" s="187"/>
      <c r="AQ850" s="2"/>
      <c r="AR850" s="2"/>
      <c r="AS850" s="174"/>
      <c r="AT850" s="187"/>
      <c r="AU850" s="174"/>
      <c r="AV850" s="187"/>
      <c r="AW850" s="2"/>
      <c r="AX850" s="2"/>
      <c r="AY850" s="174"/>
      <c r="AZ850" s="187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8"/>
      <c r="BP850" s="36"/>
      <c r="BQ850" s="32"/>
      <c r="BR850" s="49"/>
      <c r="BS850" s="68"/>
      <c r="BT850" s="32"/>
    </row>
    <row r="851" spans="1:72" x14ac:dyDescent="0.25">
      <c r="A851" s="30"/>
      <c r="B851" s="32"/>
      <c r="C851" s="49"/>
      <c r="D851" s="49"/>
      <c r="E851" s="32"/>
      <c r="F851" s="6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6"/>
      <c r="AM851" s="2"/>
      <c r="AN851" s="2"/>
      <c r="AO851" s="174"/>
      <c r="AP851" s="187"/>
      <c r="AQ851" s="2"/>
      <c r="AR851" s="2"/>
      <c r="AS851" s="174"/>
      <c r="AT851" s="187"/>
      <c r="AU851" s="174"/>
      <c r="AV851" s="187"/>
      <c r="AW851" s="2"/>
      <c r="AX851" s="2"/>
      <c r="AY851" s="174"/>
      <c r="AZ851" s="187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8"/>
      <c r="BP851" s="36"/>
      <c r="BQ851" s="32"/>
      <c r="BR851" s="49"/>
      <c r="BS851" s="68"/>
      <c r="BT851" s="32"/>
    </row>
    <row r="852" spans="1:72" x14ac:dyDescent="0.25">
      <c r="A852" s="30"/>
      <c r="B852" s="32"/>
      <c r="C852" s="49"/>
      <c r="D852" s="49"/>
      <c r="E852" s="32"/>
      <c r="F852" s="6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6"/>
      <c r="AM852" s="2"/>
      <c r="AN852" s="2"/>
      <c r="AO852" s="174"/>
      <c r="AP852" s="187"/>
      <c r="AQ852" s="2"/>
      <c r="AR852" s="2"/>
      <c r="AS852" s="174"/>
      <c r="AT852" s="187"/>
      <c r="AU852" s="174"/>
      <c r="AV852" s="187"/>
      <c r="AW852" s="2"/>
      <c r="AX852" s="2"/>
      <c r="AY852" s="174"/>
      <c r="AZ852" s="187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8"/>
      <c r="BP852" s="36"/>
      <c r="BQ852" s="32"/>
      <c r="BR852" s="49"/>
      <c r="BS852" s="68"/>
      <c r="BT852" s="32"/>
    </row>
    <row r="853" spans="1:72" x14ac:dyDescent="0.25">
      <c r="A853" s="30"/>
      <c r="B853" s="32"/>
      <c r="C853" s="49"/>
      <c r="D853" s="49"/>
      <c r="E853" s="32"/>
      <c r="F853" s="6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6"/>
      <c r="AM853" s="2"/>
      <c r="AN853" s="2"/>
      <c r="AO853" s="174"/>
      <c r="AP853" s="187"/>
      <c r="AQ853" s="2"/>
      <c r="AR853" s="2"/>
      <c r="AS853" s="174"/>
      <c r="AT853" s="187"/>
      <c r="AU853" s="174"/>
      <c r="AV853" s="187"/>
      <c r="AW853" s="2"/>
      <c r="AX853" s="2"/>
      <c r="AY853" s="174"/>
      <c r="AZ853" s="187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8"/>
      <c r="BP853" s="36"/>
      <c r="BQ853" s="32"/>
      <c r="BR853" s="49"/>
      <c r="BS853" s="68"/>
      <c r="BT853" s="32"/>
    </row>
    <row r="854" spans="1:72" x14ac:dyDescent="0.25">
      <c r="A854" s="30"/>
      <c r="B854" s="32"/>
      <c r="C854" s="49"/>
      <c r="D854" s="49"/>
      <c r="E854" s="32"/>
      <c r="F854" s="6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6"/>
      <c r="AM854" s="2"/>
      <c r="AN854" s="2"/>
      <c r="AO854" s="174"/>
      <c r="AP854" s="187"/>
      <c r="AQ854" s="2"/>
      <c r="AR854" s="2"/>
      <c r="AS854" s="174"/>
      <c r="AT854" s="187"/>
      <c r="AU854" s="174"/>
      <c r="AV854" s="187"/>
      <c r="AW854" s="2"/>
      <c r="AX854" s="2"/>
      <c r="AY854" s="174"/>
      <c r="AZ854" s="187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8"/>
      <c r="BP854" s="36"/>
      <c r="BQ854" s="32"/>
      <c r="BR854" s="49"/>
      <c r="BS854" s="68"/>
      <c r="BT854" s="32"/>
    </row>
    <row r="855" spans="1:72" x14ac:dyDescent="0.25">
      <c r="A855" s="30"/>
      <c r="B855" s="32"/>
      <c r="C855" s="49"/>
      <c r="D855" s="49"/>
      <c r="E855" s="32"/>
      <c r="F855" s="6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6"/>
      <c r="AM855" s="2"/>
      <c r="AN855" s="2"/>
      <c r="AO855" s="174"/>
      <c r="AP855" s="187"/>
      <c r="AQ855" s="2"/>
      <c r="AR855" s="2"/>
      <c r="AS855" s="174"/>
      <c r="AT855" s="187"/>
      <c r="AU855" s="174"/>
      <c r="AV855" s="187"/>
      <c r="AW855" s="2"/>
      <c r="AX855" s="2"/>
      <c r="AY855" s="174"/>
      <c r="AZ855" s="187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8"/>
      <c r="BP855" s="36"/>
      <c r="BQ855" s="32"/>
      <c r="BR855" s="49"/>
      <c r="BS855" s="68"/>
      <c r="BT855" s="32"/>
    </row>
    <row r="856" spans="1:72" x14ac:dyDescent="0.25">
      <c r="A856" s="30"/>
      <c r="B856" s="32"/>
      <c r="C856" s="49"/>
      <c r="D856" s="49"/>
      <c r="E856" s="32"/>
      <c r="F856" s="6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6"/>
      <c r="AM856" s="2"/>
      <c r="AN856" s="2"/>
      <c r="AO856" s="174"/>
      <c r="AP856" s="187"/>
      <c r="AQ856" s="2"/>
      <c r="AR856" s="2"/>
      <c r="AS856" s="174"/>
      <c r="AT856" s="187"/>
      <c r="AU856" s="174"/>
      <c r="AV856" s="187"/>
      <c r="AW856" s="2"/>
      <c r="AX856" s="2"/>
      <c r="AY856" s="174"/>
      <c r="AZ856" s="187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8"/>
      <c r="BP856" s="36"/>
      <c r="BQ856" s="32"/>
      <c r="BR856" s="49"/>
      <c r="BS856" s="68"/>
      <c r="BT856" s="32"/>
    </row>
    <row r="857" spans="1:72" x14ac:dyDescent="0.25">
      <c r="A857" s="30"/>
      <c r="B857" s="32"/>
      <c r="C857" s="49"/>
      <c r="D857" s="49"/>
      <c r="E857" s="32"/>
      <c r="F857" s="6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6"/>
      <c r="AM857" s="2"/>
      <c r="AN857" s="2"/>
      <c r="AO857" s="174"/>
      <c r="AP857" s="187"/>
      <c r="AQ857" s="2"/>
      <c r="AR857" s="2"/>
      <c r="AS857" s="174"/>
      <c r="AT857" s="187"/>
      <c r="AU857" s="174"/>
      <c r="AV857" s="187"/>
      <c r="AW857" s="2"/>
      <c r="AX857" s="2"/>
      <c r="AY857" s="174"/>
      <c r="AZ857" s="187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8"/>
      <c r="BP857" s="36"/>
      <c r="BQ857" s="32"/>
      <c r="BR857" s="49"/>
      <c r="BS857" s="68"/>
      <c r="BT857" s="32"/>
    </row>
    <row r="858" spans="1:72" x14ac:dyDescent="0.25">
      <c r="A858" s="30"/>
      <c r="B858" s="32"/>
      <c r="C858" s="49"/>
      <c r="D858" s="49"/>
      <c r="E858" s="32"/>
      <c r="F858" s="6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6"/>
      <c r="AM858" s="2"/>
      <c r="AN858" s="2"/>
      <c r="AO858" s="174"/>
      <c r="AP858" s="187"/>
      <c r="AQ858" s="2"/>
      <c r="AR858" s="2"/>
      <c r="AS858" s="174"/>
      <c r="AT858" s="187"/>
      <c r="AU858" s="174"/>
      <c r="AV858" s="187"/>
      <c r="AW858" s="2"/>
      <c r="AX858" s="2"/>
      <c r="AY858" s="174"/>
      <c r="AZ858" s="187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8"/>
      <c r="BP858" s="36"/>
      <c r="BQ858" s="32"/>
      <c r="BR858" s="49"/>
      <c r="BS858" s="68"/>
      <c r="BT858" s="32"/>
    </row>
    <row r="859" spans="1:72" x14ac:dyDescent="0.25">
      <c r="A859" s="30"/>
      <c r="B859" s="32"/>
      <c r="C859" s="49"/>
      <c r="D859" s="49"/>
      <c r="E859" s="32"/>
      <c r="F859" s="6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6"/>
      <c r="AM859" s="2"/>
      <c r="AN859" s="2"/>
      <c r="AO859" s="174"/>
      <c r="AP859" s="187"/>
      <c r="AQ859" s="2"/>
      <c r="AR859" s="2"/>
      <c r="AS859" s="174"/>
      <c r="AT859" s="187"/>
      <c r="AU859" s="174"/>
      <c r="AV859" s="187"/>
      <c r="AW859" s="2"/>
      <c r="AX859" s="2"/>
      <c r="AY859" s="174"/>
      <c r="AZ859" s="187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8"/>
      <c r="BP859" s="36"/>
      <c r="BQ859" s="32"/>
      <c r="BR859" s="49"/>
      <c r="BS859" s="68"/>
      <c r="BT859" s="32"/>
    </row>
    <row r="860" spans="1:72" x14ac:dyDescent="0.25">
      <c r="A860" s="30"/>
      <c r="B860" s="32"/>
      <c r="C860" s="49"/>
      <c r="D860" s="49"/>
      <c r="E860" s="32"/>
      <c r="F860" s="6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6"/>
      <c r="AM860" s="2"/>
      <c r="AN860" s="2"/>
      <c r="AO860" s="174"/>
      <c r="AP860" s="187"/>
      <c r="AQ860" s="2"/>
      <c r="AR860" s="2"/>
      <c r="AS860" s="174"/>
      <c r="AT860" s="187"/>
      <c r="AU860" s="174"/>
      <c r="AV860" s="187"/>
      <c r="AW860" s="2"/>
      <c r="AX860" s="2"/>
      <c r="AY860" s="174"/>
      <c r="AZ860" s="187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8"/>
      <c r="BP860" s="36"/>
      <c r="BQ860" s="32"/>
      <c r="BR860" s="49"/>
      <c r="BS860" s="68"/>
      <c r="BT860" s="32"/>
    </row>
    <row r="861" spans="1:72" x14ac:dyDescent="0.25">
      <c r="A861" s="30"/>
      <c r="B861" s="32"/>
      <c r="C861" s="49"/>
      <c r="D861" s="49"/>
      <c r="E861" s="32"/>
      <c r="F861" s="6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6"/>
      <c r="AM861" s="2"/>
      <c r="AN861" s="2"/>
      <c r="AO861" s="174"/>
      <c r="AP861" s="187"/>
      <c r="AQ861" s="2"/>
      <c r="AR861" s="2"/>
      <c r="AS861" s="174"/>
      <c r="AT861" s="187"/>
      <c r="AU861" s="174"/>
      <c r="AV861" s="187"/>
      <c r="AW861" s="2"/>
      <c r="AX861" s="2"/>
      <c r="AY861" s="174"/>
      <c r="AZ861" s="187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8"/>
      <c r="BP861" s="36"/>
      <c r="BQ861" s="32"/>
      <c r="BR861" s="49"/>
      <c r="BS861" s="68"/>
      <c r="BT861" s="32"/>
    </row>
    <row r="862" spans="1:72" x14ac:dyDescent="0.25">
      <c r="A862" s="30"/>
      <c r="B862" s="32"/>
      <c r="C862" s="49"/>
      <c r="D862" s="49"/>
      <c r="E862" s="32"/>
      <c r="F862" s="6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6"/>
      <c r="AM862" s="2"/>
      <c r="AN862" s="2"/>
      <c r="AO862" s="174"/>
      <c r="AP862" s="187"/>
      <c r="AQ862" s="2"/>
      <c r="AR862" s="2"/>
      <c r="AS862" s="174"/>
      <c r="AT862" s="187"/>
      <c r="AU862" s="174"/>
      <c r="AV862" s="187"/>
      <c r="AW862" s="2"/>
      <c r="AX862" s="2"/>
      <c r="AY862" s="174"/>
      <c r="AZ862" s="187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8"/>
      <c r="BP862" s="36"/>
      <c r="BQ862" s="32"/>
      <c r="BR862" s="49"/>
      <c r="BS862" s="68"/>
      <c r="BT862" s="32"/>
    </row>
    <row r="863" spans="1:72" x14ac:dyDescent="0.25">
      <c r="A863" s="30"/>
      <c r="B863" s="32"/>
      <c r="C863" s="49"/>
      <c r="D863" s="49"/>
      <c r="E863" s="32"/>
      <c r="F863" s="6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6"/>
      <c r="AM863" s="2"/>
      <c r="AN863" s="2"/>
      <c r="AO863" s="174"/>
      <c r="AP863" s="187"/>
      <c r="AQ863" s="2"/>
      <c r="AR863" s="2"/>
      <c r="AS863" s="174"/>
      <c r="AT863" s="187"/>
      <c r="AU863" s="174"/>
      <c r="AV863" s="187"/>
      <c r="AW863" s="2"/>
      <c r="AX863" s="2"/>
      <c r="AY863" s="174"/>
      <c r="AZ863" s="187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8"/>
      <c r="BP863" s="36"/>
      <c r="BQ863" s="32"/>
      <c r="BR863" s="49"/>
      <c r="BS863" s="68"/>
      <c r="BT863" s="32"/>
    </row>
    <row r="864" spans="1:72" x14ac:dyDescent="0.25">
      <c r="A864" s="30"/>
      <c r="B864" s="32"/>
      <c r="C864" s="49"/>
      <c r="D864" s="49"/>
      <c r="E864" s="32"/>
      <c r="F864" s="6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6"/>
      <c r="AM864" s="2"/>
      <c r="AN864" s="2"/>
      <c r="AO864" s="174"/>
      <c r="AP864" s="187"/>
      <c r="AQ864" s="2"/>
      <c r="AR864" s="2"/>
      <c r="AS864" s="174"/>
      <c r="AT864" s="187"/>
      <c r="AU864" s="174"/>
      <c r="AV864" s="187"/>
      <c r="AW864" s="2"/>
      <c r="AX864" s="2"/>
      <c r="AY864" s="174"/>
      <c r="AZ864" s="187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8"/>
      <c r="BP864" s="36"/>
      <c r="BQ864" s="32"/>
      <c r="BR864" s="49"/>
      <c r="BS864" s="68"/>
      <c r="BT864" s="32"/>
    </row>
    <row r="865" spans="1:72" x14ac:dyDescent="0.25">
      <c r="A865" s="30"/>
      <c r="B865" s="32"/>
      <c r="C865" s="49"/>
      <c r="D865" s="49"/>
      <c r="E865" s="32"/>
      <c r="F865" s="6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6"/>
      <c r="AM865" s="2"/>
      <c r="AN865" s="2"/>
      <c r="AO865" s="174"/>
      <c r="AP865" s="187"/>
      <c r="AQ865" s="2"/>
      <c r="AR865" s="2"/>
      <c r="AS865" s="174"/>
      <c r="AT865" s="187"/>
      <c r="AU865" s="174"/>
      <c r="AV865" s="187"/>
      <c r="AW865" s="2"/>
      <c r="AX865" s="2"/>
      <c r="AY865" s="174"/>
      <c r="AZ865" s="187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8"/>
      <c r="BP865" s="36"/>
      <c r="BQ865" s="32"/>
      <c r="BR865" s="49"/>
      <c r="BS865" s="68"/>
      <c r="BT865" s="32"/>
    </row>
    <row r="866" spans="1:72" x14ac:dyDescent="0.25">
      <c r="A866" s="30"/>
      <c r="B866" s="32"/>
      <c r="C866" s="49"/>
      <c r="D866" s="49"/>
      <c r="E866" s="32"/>
      <c r="F866" s="6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6"/>
      <c r="AM866" s="2"/>
      <c r="AN866" s="2"/>
      <c r="AO866" s="174"/>
      <c r="AP866" s="187"/>
      <c r="AQ866" s="2"/>
      <c r="AR866" s="2"/>
      <c r="AS866" s="174"/>
      <c r="AT866" s="187"/>
      <c r="AU866" s="174"/>
      <c r="AV866" s="187"/>
      <c r="AW866" s="2"/>
      <c r="AX866" s="2"/>
      <c r="AY866" s="174"/>
      <c r="AZ866" s="187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8"/>
      <c r="BP866" s="36"/>
      <c r="BQ866" s="32"/>
      <c r="BR866" s="49"/>
      <c r="BS866" s="68"/>
      <c r="BT866" s="32"/>
    </row>
    <row r="867" spans="1:72" x14ac:dyDescent="0.25">
      <c r="A867" s="30"/>
      <c r="B867" s="32"/>
      <c r="C867" s="49"/>
      <c r="D867" s="49"/>
      <c r="E867" s="32"/>
      <c r="F867" s="6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6"/>
      <c r="AM867" s="2"/>
      <c r="AN867" s="2"/>
      <c r="AO867" s="174"/>
      <c r="AP867" s="187"/>
      <c r="AQ867" s="2"/>
      <c r="AR867" s="2"/>
      <c r="AS867" s="174"/>
      <c r="AT867" s="187"/>
      <c r="AU867" s="174"/>
      <c r="AV867" s="187"/>
      <c r="AW867" s="2"/>
      <c r="AX867" s="2"/>
      <c r="AY867" s="174"/>
      <c r="AZ867" s="187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8"/>
      <c r="BP867" s="36"/>
      <c r="BQ867" s="32"/>
      <c r="BR867" s="49"/>
      <c r="BS867" s="68"/>
      <c r="BT867" s="32"/>
    </row>
    <row r="868" spans="1:72" x14ac:dyDescent="0.25">
      <c r="A868" s="30"/>
      <c r="B868" s="32"/>
      <c r="C868" s="49"/>
      <c r="D868" s="49"/>
      <c r="E868" s="32"/>
      <c r="F868" s="6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6"/>
      <c r="AM868" s="2"/>
      <c r="AN868" s="2"/>
      <c r="AO868" s="174"/>
      <c r="AP868" s="187"/>
      <c r="AQ868" s="2"/>
      <c r="AR868" s="2"/>
      <c r="AS868" s="174"/>
      <c r="AT868" s="187"/>
      <c r="AU868" s="174"/>
      <c r="AV868" s="187"/>
      <c r="AW868" s="2"/>
      <c r="AX868" s="2"/>
      <c r="AY868" s="174"/>
      <c r="AZ868" s="187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8"/>
      <c r="BP868" s="36"/>
      <c r="BQ868" s="32"/>
      <c r="BR868" s="49"/>
      <c r="BS868" s="68"/>
      <c r="BT868" s="32"/>
    </row>
    <row r="869" spans="1:72" x14ac:dyDescent="0.25">
      <c r="A869" s="30"/>
      <c r="B869" s="32"/>
      <c r="C869" s="49"/>
      <c r="D869" s="49"/>
      <c r="E869" s="32"/>
      <c r="F869" s="6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6"/>
      <c r="AM869" s="2"/>
      <c r="AN869" s="2"/>
      <c r="AO869" s="174"/>
      <c r="AP869" s="187"/>
      <c r="AQ869" s="2"/>
      <c r="AR869" s="2"/>
      <c r="AS869" s="174"/>
      <c r="AT869" s="187"/>
      <c r="AU869" s="174"/>
      <c r="AV869" s="187"/>
      <c r="AW869" s="2"/>
      <c r="AX869" s="2"/>
      <c r="AY869" s="174"/>
      <c r="AZ869" s="187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8"/>
      <c r="BP869" s="36"/>
      <c r="BQ869" s="32"/>
      <c r="BR869" s="49"/>
      <c r="BS869" s="68"/>
      <c r="BT869" s="32"/>
    </row>
    <row r="870" spans="1:72" x14ac:dyDescent="0.25">
      <c r="A870" s="30"/>
      <c r="B870" s="32"/>
      <c r="C870" s="49"/>
      <c r="D870" s="49"/>
      <c r="E870" s="32"/>
      <c r="F870" s="6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6"/>
      <c r="AM870" s="2"/>
      <c r="AN870" s="2"/>
      <c r="AO870" s="174"/>
      <c r="AP870" s="187"/>
      <c r="AQ870" s="2"/>
      <c r="AR870" s="2"/>
      <c r="AS870" s="174"/>
      <c r="AT870" s="187"/>
      <c r="AU870" s="174"/>
      <c r="AV870" s="187"/>
      <c r="AW870" s="2"/>
      <c r="AX870" s="2"/>
      <c r="AY870" s="174"/>
      <c r="AZ870" s="187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8"/>
      <c r="BP870" s="36"/>
      <c r="BQ870" s="32"/>
      <c r="BR870" s="49"/>
      <c r="BS870" s="68"/>
      <c r="BT870" s="32"/>
    </row>
    <row r="871" spans="1:72" x14ac:dyDescent="0.25">
      <c r="A871" s="30"/>
      <c r="B871" s="32"/>
      <c r="C871" s="49"/>
      <c r="D871" s="49"/>
      <c r="E871" s="32"/>
      <c r="F871" s="6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6"/>
      <c r="AM871" s="2"/>
      <c r="AN871" s="2"/>
      <c r="AO871" s="174"/>
      <c r="AP871" s="187"/>
      <c r="AQ871" s="2"/>
      <c r="AR871" s="2"/>
      <c r="AS871" s="174"/>
      <c r="AT871" s="187"/>
      <c r="AU871" s="174"/>
      <c r="AV871" s="187"/>
      <c r="AW871" s="2"/>
      <c r="AX871" s="2"/>
      <c r="AY871" s="174"/>
      <c r="AZ871" s="187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8"/>
      <c r="BP871" s="36"/>
      <c r="BQ871" s="32"/>
      <c r="BR871" s="49"/>
      <c r="BS871" s="68"/>
      <c r="BT871" s="32"/>
    </row>
    <row r="872" spans="1:72" x14ac:dyDescent="0.25">
      <c r="A872" s="30"/>
      <c r="B872" s="32"/>
      <c r="C872" s="49"/>
      <c r="D872" s="49"/>
      <c r="E872" s="32"/>
      <c r="F872" s="6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6"/>
      <c r="AM872" s="2"/>
      <c r="AN872" s="2"/>
      <c r="AO872" s="174"/>
      <c r="AP872" s="187"/>
      <c r="AQ872" s="2"/>
      <c r="AR872" s="2"/>
      <c r="AS872" s="174"/>
      <c r="AT872" s="187"/>
      <c r="AU872" s="174"/>
      <c r="AV872" s="187"/>
      <c r="AW872" s="2"/>
      <c r="AX872" s="2"/>
      <c r="AY872" s="174"/>
      <c r="AZ872" s="187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8"/>
      <c r="BP872" s="36"/>
      <c r="BQ872" s="32"/>
      <c r="BR872" s="49"/>
      <c r="BS872" s="68"/>
      <c r="BT872" s="32"/>
    </row>
    <row r="873" spans="1:72" x14ac:dyDescent="0.25">
      <c r="A873" s="30"/>
      <c r="B873" s="32"/>
      <c r="C873" s="49"/>
      <c r="D873" s="49"/>
      <c r="E873" s="32"/>
      <c r="F873" s="6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6"/>
      <c r="AM873" s="2"/>
      <c r="AN873" s="2"/>
      <c r="AO873" s="174"/>
      <c r="AP873" s="187"/>
      <c r="AQ873" s="2"/>
      <c r="AR873" s="2"/>
      <c r="AS873" s="174"/>
      <c r="AT873" s="187"/>
      <c r="AU873" s="174"/>
      <c r="AV873" s="187"/>
      <c r="AW873" s="2"/>
      <c r="AX873" s="2"/>
      <c r="AY873" s="174"/>
      <c r="AZ873" s="187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8"/>
      <c r="BP873" s="36"/>
      <c r="BQ873" s="32"/>
      <c r="BR873" s="49"/>
      <c r="BS873" s="68"/>
      <c r="BT873" s="32"/>
    </row>
    <row r="874" spans="1:72" x14ac:dyDescent="0.25">
      <c r="A874" s="30"/>
      <c r="B874" s="32"/>
      <c r="C874" s="49"/>
      <c r="D874" s="49"/>
      <c r="E874" s="32"/>
      <c r="F874" s="6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6"/>
      <c r="AM874" s="2"/>
      <c r="AN874" s="2"/>
      <c r="AO874" s="174"/>
      <c r="AP874" s="187"/>
      <c r="AQ874" s="2"/>
      <c r="AR874" s="2"/>
      <c r="AS874" s="174"/>
      <c r="AT874" s="187"/>
      <c r="AU874" s="174"/>
      <c r="AV874" s="187"/>
      <c r="AW874" s="2"/>
      <c r="AX874" s="2"/>
      <c r="AY874" s="174"/>
      <c r="AZ874" s="187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8"/>
      <c r="BP874" s="36"/>
      <c r="BQ874" s="32"/>
      <c r="BR874" s="49"/>
      <c r="BS874" s="68"/>
      <c r="BT874" s="32"/>
    </row>
    <row r="875" spans="1:72" x14ac:dyDescent="0.25">
      <c r="A875" s="30"/>
      <c r="B875" s="32"/>
      <c r="C875" s="49"/>
      <c r="D875" s="49"/>
      <c r="E875" s="32"/>
      <c r="F875" s="6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6"/>
      <c r="AM875" s="2"/>
      <c r="AN875" s="2"/>
      <c r="AO875" s="174"/>
      <c r="AP875" s="187"/>
      <c r="AQ875" s="2"/>
      <c r="AR875" s="2"/>
      <c r="AS875" s="174"/>
      <c r="AT875" s="187"/>
      <c r="AU875" s="174"/>
      <c r="AV875" s="187"/>
      <c r="AW875" s="2"/>
      <c r="AX875" s="2"/>
      <c r="AY875" s="174"/>
      <c r="AZ875" s="187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8"/>
      <c r="BP875" s="36"/>
      <c r="BQ875" s="32"/>
      <c r="BR875" s="49"/>
      <c r="BS875" s="68"/>
      <c r="BT875" s="32"/>
    </row>
    <row r="876" spans="1:72" x14ac:dyDescent="0.25">
      <c r="A876" s="30"/>
      <c r="B876" s="32"/>
      <c r="C876" s="49"/>
      <c r="D876" s="49"/>
      <c r="E876" s="32"/>
      <c r="F876" s="6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6"/>
      <c r="AM876" s="2"/>
      <c r="AN876" s="2"/>
      <c r="AO876" s="174"/>
      <c r="AP876" s="187"/>
      <c r="AQ876" s="2"/>
      <c r="AR876" s="2"/>
      <c r="AS876" s="174"/>
      <c r="AT876" s="187"/>
      <c r="AU876" s="174"/>
      <c r="AV876" s="187"/>
      <c r="AW876" s="2"/>
      <c r="AX876" s="2"/>
      <c r="AY876" s="174"/>
      <c r="AZ876" s="187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8"/>
      <c r="BP876" s="36"/>
      <c r="BQ876" s="32"/>
      <c r="BR876" s="49"/>
      <c r="BS876" s="68"/>
      <c r="BT876" s="32"/>
    </row>
    <row r="877" spans="1:72" x14ac:dyDescent="0.25">
      <c r="A877" s="30"/>
      <c r="B877" s="32"/>
      <c r="C877" s="49"/>
      <c r="D877" s="49"/>
      <c r="E877" s="32"/>
      <c r="F877" s="6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6"/>
      <c r="AM877" s="2"/>
      <c r="AN877" s="2"/>
      <c r="AO877" s="174"/>
      <c r="AP877" s="187"/>
      <c r="AQ877" s="2"/>
      <c r="AR877" s="2"/>
      <c r="AS877" s="174"/>
      <c r="AT877" s="187"/>
      <c r="AU877" s="174"/>
      <c r="AV877" s="187"/>
      <c r="AW877" s="2"/>
      <c r="AX877" s="2"/>
      <c r="AY877" s="174"/>
      <c r="AZ877" s="187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8"/>
      <c r="BP877" s="36"/>
      <c r="BQ877" s="32"/>
      <c r="BR877" s="49"/>
      <c r="BS877" s="68"/>
      <c r="BT877" s="32"/>
    </row>
    <row r="878" spans="1:72" x14ac:dyDescent="0.25">
      <c r="A878" s="30"/>
      <c r="B878" s="32"/>
      <c r="C878" s="49"/>
      <c r="D878" s="49"/>
      <c r="E878" s="32"/>
      <c r="F878" s="6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6"/>
      <c r="AM878" s="2"/>
      <c r="AN878" s="2"/>
      <c r="AO878" s="174"/>
      <c r="AP878" s="187"/>
      <c r="AQ878" s="2"/>
      <c r="AR878" s="2"/>
      <c r="AS878" s="174"/>
      <c r="AT878" s="187"/>
      <c r="AU878" s="174"/>
      <c r="AV878" s="187"/>
      <c r="AW878" s="2"/>
      <c r="AX878" s="2"/>
      <c r="AY878" s="174"/>
      <c r="AZ878" s="187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8"/>
      <c r="BP878" s="36"/>
      <c r="BQ878" s="32"/>
      <c r="BR878" s="49"/>
      <c r="BS878" s="68"/>
      <c r="BT878" s="32"/>
    </row>
    <row r="879" spans="1:72" x14ac:dyDescent="0.25">
      <c r="A879" s="30"/>
      <c r="B879" s="32"/>
      <c r="C879" s="49"/>
      <c r="D879" s="49"/>
      <c r="E879" s="32"/>
      <c r="F879" s="6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6"/>
      <c r="AM879" s="2"/>
      <c r="AN879" s="2"/>
      <c r="AO879" s="174"/>
      <c r="AP879" s="187"/>
      <c r="AQ879" s="2"/>
      <c r="AR879" s="2"/>
      <c r="AS879" s="174"/>
      <c r="AT879" s="187"/>
      <c r="AU879" s="174"/>
      <c r="AV879" s="187"/>
      <c r="AW879" s="2"/>
      <c r="AX879" s="2"/>
      <c r="AY879" s="174"/>
      <c r="AZ879" s="187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8"/>
      <c r="BP879" s="36"/>
      <c r="BQ879" s="32"/>
      <c r="BR879" s="49"/>
      <c r="BS879" s="68"/>
      <c r="BT879" s="32"/>
    </row>
    <row r="880" spans="1:72" x14ac:dyDescent="0.25">
      <c r="A880" s="30"/>
      <c r="B880" s="32"/>
      <c r="C880" s="49"/>
      <c r="D880" s="49"/>
      <c r="E880" s="32"/>
      <c r="F880" s="6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6"/>
      <c r="AM880" s="2"/>
      <c r="AN880" s="2"/>
      <c r="AO880" s="174"/>
      <c r="AP880" s="187"/>
      <c r="AQ880" s="2"/>
      <c r="AR880" s="2"/>
      <c r="AS880" s="174"/>
      <c r="AT880" s="187"/>
      <c r="AU880" s="174"/>
      <c r="AV880" s="187"/>
      <c r="AW880" s="2"/>
      <c r="AX880" s="2"/>
      <c r="AY880" s="174"/>
      <c r="AZ880" s="187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8"/>
      <c r="BP880" s="36"/>
      <c r="BQ880" s="32"/>
      <c r="BR880" s="49"/>
      <c r="BS880" s="68"/>
      <c r="BT880" s="32"/>
    </row>
    <row r="881" spans="1:72" x14ac:dyDescent="0.25">
      <c r="A881" s="30"/>
      <c r="B881" s="32"/>
      <c r="C881" s="49"/>
      <c r="D881" s="49"/>
      <c r="E881" s="32"/>
      <c r="F881" s="6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6"/>
      <c r="AM881" s="2"/>
      <c r="AN881" s="2"/>
      <c r="AO881" s="174"/>
      <c r="AP881" s="187"/>
      <c r="AQ881" s="2"/>
      <c r="AR881" s="2"/>
      <c r="AS881" s="174"/>
      <c r="AT881" s="187"/>
      <c r="AU881" s="174"/>
      <c r="AV881" s="187"/>
      <c r="AW881" s="2"/>
      <c r="AX881" s="2"/>
      <c r="AY881" s="174"/>
      <c r="AZ881" s="187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8"/>
      <c r="BP881" s="36"/>
      <c r="BQ881" s="32"/>
      <c r="BR881" s="49"/>
      <c r="BS881" s="68"/>
      <c r="BT881" s="32"/>
    </row>
    <row r="882" spans="1:72" x14ac:dyDescent="0.25">
      <c r="A882" s="30"/>
      <c r="B882" s="32"/>
      <c r="C882" s="49"/>
      <c r="D882" s="49"/>
      <c r="E882" s="32"/>
      <c r="F882" s="6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6"/>
      <c r="AM882" s="2"/>
      <c r="AN882" s="2"/>
      <c r="AO882" s="174"/>
      <c r="AP882" s="187"/>
      <c r="AQ882" s="2"/>
      <c r="AR882" s="2"/>
      <c r="AS882" s="174"/>
      <c r="AT882" s="187"/>
      <c r="AU882" s="174"/>
      <c r="AV882" s="187"/>
      <c r="AW882" s="2"/>
      <c r="AX882" s="2"/>
      <c r="AY882" s="174"/>
      <c r="AZ882" s="187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8"/>
      <c r="BP882" s="36"/>
      <c r="BQ882" s="32"/>
      <c r="BR882" s="49"/>
      <c r="BS882" s="68"/>
      <c r="BT882" s="32"/>
    </row>
    <row r="883" spans="1:72" x14ac:dyDescent="0.25">
      <c r="A883" s="30"/>
      <c r="B883" s="32"/>
      <c r="C883" s="49"/>
      <c r="D883" s="49"/>
      <c r="E883" s="32"/>
      <c r="F883" s="6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6"/>
      <c r="AM883" s="2"/>
      <c r="AN883" s="2"/>
      <c r="AO883" s="174"/>
      <c r="AP883" s="187"/>
      <c r="AQ883" s="2"/>
      <c r="AR883" s="2"/>
      <c r="AS883" s="174"/>
      <c r="AT883" s="187"/>
      <c r="AU883" s="174"/>
      <c r="AV883" s="187"/>
      <c r="AW883" s="2"/>
      <c r="AX883" s="2"/>
      <c r="AY883" s="174"/>
      <c r="AZ883" s="187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8"/>
      <c r="BP883" s="36"/>
      <c r="BQ883" s="32"/>
      <c r="BR883" s="49"/>
      <c r="BS883" s="68"/>
      <c r="BT883" s="32"/>
    </row>
    <row r="884" spans="1:72" x14ac:dyDescent="0.25">
      <c r="A884" s="30"/>
      <c r="B884" s="32"/>
      <c r="C884" s="49"/>
      <c r="D884" s="49"/>
      <c r="E884" s="32"/>
      <c r="F884" s="6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6"/>
      <c r="AM884" s="2"/>
      <c r="AN884" s="2"/>
      <c r="AO884" s="174"/>
      <c r="AP884" s="187"/>
      <c r="AQ884" s="2"/>
      <c r="AR884" s="2"/>
      <c r="AS884" s="174"/>
      <c r="AT884" s="187"/>
      <c r="AU884" s="174"/>
      <c r="AV884" s="187"/>
      <c r="AW884" s="2"/>
      <c r="AX884" s="2"/>
      <c r="AY884" s="174"/>
      <c r="AZ884" s="187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8"/>
      <c r="BP884" s="36"/>
      <c r="BQ884" s="32"/>
      <c r="BR884" s="49"/>
      <c r="BS884" s="68"/>
      <c r="BT884" s="32"/>
    </row>
    <row r="885" spans="1:72" x14ac:dyDescent="0.25">
      <c r="A885" s="30"/>
      <c r="B885" s="32"/>
      <c r="C885" s="49"/>
      <c r="D885" s="49"/>
      <c r="E885" s="32"/>
      <c r="F885" s="6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6"/>
      <c r="AM885" s="2"/>
      <c r="AN885" s="2"/>
      <c r="AO885" s="174"/>
      <c r="AP885" s="187"/>
      <c r="AQ885" s="2"/>
      <c r="AR885" s="2"/>
      <c r="AS885" s="174"/>
      <c r="AT885" s="187"/>
      <c r="AU885" s="174"/>
      <c r="AV885" s="187"/>
      <c r="AW885" s="2"/>
      <c r="AX885" s="2"/>
      <c r="AY885" s="174"/>
      <c r="AZ885" s="187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8"/>
      <c r="BP885" s="36"/>
      <c r="BQ885" s="32"/>
      <c r="BR885" s="49"/>
      <c r="BS885" s="68"/>
      <c r="BT885" s="32"/>
    </row>
    <row r="886" spans="1:72" x14ac:dyDescent="0.25">
      <c r="A886" s="30"/>
      <c r="B886" s="32"/>
      <c r="C886" s="49"/>
      <c r="D886" s="49"/>
      <c r="E886" s="32"/>
      <c r="F886" s="6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6"/>
      <c r="AM886" s="2"/>
      <c r="AN886" s="2"/>
      <c r="AO886" s="174"/>
      <c r="AP886" s="187"/>
      <c r="AQ886" s="2"/>
      <c r="AR886" s="2"/>
      <c r="AS886" s="174"/>
      <c r="AT886" s="187"/>
      <c r="AU886" s="174"/>
      <c r="AV886" s="187"/>
      <c r="AW886" s="2"/>
      <c r="AX886" s="2"/>
      <c r="AY886" s="174"/>
      <c r="AZ886" s="187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8"/>
      <c r="BP886" s="36"/>
      <c r="BQ886" s="32"/>
      <c r="BR886" s="49"/>
      <c r="BS886" s="68"/>
      <c r="BT886" s="32"/>
    </row>
    <row r="887" spans="1:72" x14ac:dyDescent="0.25">
      <c r="A887" s="30"/>
      <c r="B887" s="32"/>
      <c r="C887" s="49"/>
      <c r="D887" s="49"/>
      <c r="E887" s="32"/>
      <c r="F887" s="6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6"/>
      <c r="AM887" s="2"/>
      <c r="AN887" s="2"/>
      <c r="AO887" s="174"/>
      <c r="AP887" s="187"/>
      <c r="AQ887" s="2"/>
      <c r="AR887" s="2"/>
      <c r="AS887" s="174"/>
      <c r="AT887" s="187"/>
      <c r="AU887" s="174"/>
      <c r="AV887" s="187"/>
      <c r="AW887" s="2"/>
      <c r="AX887" s="2"/>
      <c r="AY887" s="174"/>
      <c r="AZ887" s="187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8"/>
      <c r="BP887" s="36"/>
      <c r="BQ887" s="32"/>
      <c r="BR887" s="49"/>
      <c r="BS887" s="68"/>
      <c r="BT887" s="32"/>
    </row>
    <row r="888" spans="1:72" x14ac:dyDescent="0.25">
      <c r="A888" s="30"/>
      <c r="B888" s="32"/>
      <c r="C888" s="49"/>
      <c r="D888" s="49"/>
      <c r="E888" s="32"/>
      <c r="F888" s="6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6"/>
      <c r="AM888" s="2"/>
      <c r="AN888" s="2"/>
      <c r="AO888" s="174"/>
      <c r="AP888" s="187"/>
      <c r="AQ888" s="2"/>
      <c r="AR888" s="2"/>
      <c r="AS888" s="174"/>
      <c r="AT888" s="187"/>
      <c r="AU888" s="174"/>
      <c r="AV888" s="187"/>
      <c r="AW888" s="2"/>
      <c r="AX888" s="2"/>
      <c r="AY888" s="174"/>
      <c r="AZ888" s="187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8"/>
      <c r="BP888" s="36"/>
      <c r="BQ888" s="32"/>
      <c r="BR888" s="49"/>
      <c r="BS888" s="68"/>
      <c r="BT888" s="32"/>
    </row>
    <row r="889" spans="1:72" x14ac:dyDescent="0.25">
      <c r="A889" s="30"/>
      <c r="B889" s="32"/>
      <c r="C889" s="49"/>
      <c r="D889" s="49"/>
      <c r="E889" s="32"/>
      <c r="F889" s="6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6"/>
      <c r="AM889" s="2"/>
      <c r="AN889" s="2"/>
      <c r="AO889" s="174"/>
      <c r="AP889" s="187"/>
      <c r="AQ889" s="2"/>
      <c r="AR889" s="2"/>
      <c r="AS889" s="174"/>
      <c r="AT889" s="187"/>
      <c r="AU889" s="174"/>
      <c r="AV889" s="187"/>
      <c r="AW889" s="2"/>
      <c r="AX889" s="2"/>
      <c r="AY889" s="174"/>
      <c r="AZ889" s="187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8"/>
      <c r="BP889" s="36"/>
      <c r="BQ889" s="32"/>
      <c r="BR889" s="49"/>
      <c r="BS889" s="68"/>
      <c r="BT889" s="32"/>
    </row>
    <row r="890" spans="1:72" x14ac:dyDescent="0.25">
      <c r="A890" s="30"/>
      <c r="B890" s="32"/>
      <c r="C890" s="49"/>
      <c r="D890" s="49"/>
      <c r="E890" s="32"/>
      <c r="F890" s="6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6"/>
      <c r="AM890" s="2"/>
      <c r="AN890" s="2"/>
      <c r="AO890" s="174"/>
      <c r="AP890" s="187"/>
      <c r="AQ890" s="2"/>
      <c r="AR890" s="2"/>
      <c r="AS890" s="174"/>
      <c r="AT890" s="187"/>
      <c r="AU890" s="174"/>
      <c r="AV890" s="187"/>
      <c r="AW890" s="2"/>
      <c r="AX890" s="2"/>
      <c r="AY890" s="174"/>
      <c r="AZ890" s="187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8"/>
      <c r="BP890" s="36"/>
      <c r="BQ890" s="32"/>
      <c r="BR890" s="49"/>
      <c r="BS890" s="68"/>
      <c r="BT890" s="32"/>
    </row>
    <row r="891" spans="1:72" x14ac:dyDescent="0.25">
      <c r="A891" s="30"/>
      <c r="B891" s="32"/>
      <c r="C891" s="49"/>
      <c r="D891" s="49"/>
      <c r="E891" s="32"/>
      <c r="F891" s="6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6"/>
      <c r="AM891" s="2"/>
      <c r="AN891" s="2"/>
      <c r="AO891" s="174"/>
      <c r="AP891" s="187"/>
      <c r="AQ891" s="2"/>
      <c r="AR891" s="2"/>
      <c r="AS891" s="174"/>
      <c r="AT891" s="187"/>
      <c r="AU891" s="174"/>
      <c r="AV891" s="187"/>
      <c r="AW891" s="2"/>
      <c r="AX891" s="2"/>
      <c r="AY891" s="174"/>
      <c r="AZ891" s="187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8"/>
      <c r="BP891" s="36"/>
      <c r="BQ891" s="32"/>
      <c r="BR891" s="49"/>
      <c r="BS891" s="68"/>
      <c r="BT891" s="32"/>
    </row>
    <row r="892" spans="1:72" x14ac:dyDescent="0.25">
      <c r="A892" s="30"/>
      <c r="B892" s="32"/>
      <c r="C892" s="49"/>
      <c r="D892" s="49"/>
      <c r="E892" s="32"/>
      <c r="F892" s="6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6"/>
      <c r="AM892" s="2"/>
      <c r="AN892" s="2"/>
      <c r="AO892" s="174"/>
      <c r="AP892" s="187"/>
      <c r="AQ892" s="2"/>
      <c r="AR892" s="2"/>
      <c r="AS892" s="174"/>
      <c r="AT892" s="187"/>
      <c r="AU892" s="174"/>
      <c r="AV892" s="187"/>
      <c r="AW892" s="2"/>
      <c r="AX892" s="2"/>
      <c r="AY892" s="174"/>
      <c r="AZ892" s="187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8"/>
      <c r="BP892" s="36"/>
      <c r="BQ892" s="32"/>
      <c r="BR892" s="49"/>
      <c r="BS892" s="68"/>
      <c r="BT892" s="32"/>
    </row>
    <row r="893" spans="1:72" x14ac:dyDescent="0.25">
      <c r="A893" s="30"/>
      <c r="B893" s="32"/>
      <c r="C893" s="49"/>
      <c r="D893" s="49"/>
      <c r="E893" s="32"/>
      <c r="F893" s="6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6"/>
      <c r="AM893" s="2"/>
      <c r="AN893" s="2"/>
      <c r="AO893" s="174"/>
      <c r="AP893" s="187"/>
      <c r="AQ893" s="2"/>
      <c r="AR893" s="2"/>
      <c r="AS893" s="174"/>
      <c r="AT893" s="187"/>
      <c r="AU893" s="174"/>
      <c r="AV893" s="187"/>
      <c r="AW893" s="2"/>
      <c r="AX893" s="2"/>
      <c r="AY893" s="174"/>
      <c r="AZ893" s="187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8"/>
      <c r="BP893" s="36"/>
      <c r="BQ893" s="32"/>
      <c r="BR893" s="49"/>
      <c r="BS893" s="68"/>
      <c r="BT893" s="32"/>
    </row>
    <row r="894" spans="1:72" x14ac:dyDescent="0.25">
      <c r="A894" s="30"/>
      <c r="B894" s="32"/>
      <c r="C894" s="49"/>
      <c r="D894" s="49"/>
      <c r="E894" s="32"/>
      <c r="F894" s="6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6"/>
      <c r="AM894" s="2"/>
      <c r="AN894" s="2"/>
      <c r="AO894" s="174"/>
      <c r="AP894" s="187"/>
      <c r="AQ894" s="2"/>
      <c r="AR894" s="2"/>
      <c r="AS894" s="174"/>
      <c r="AT894" s="187"/>
      <c r="AU894" s="174"/>
      <c r="AV894" s="187"/>
      <c r="AW894" s="2"/>
      <c r="AX894" s="2"/>
      <c r="AY894" s="174"/>
      <c r="AZ894" s="187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8"/>
      <c r="BP894" s="36"/>
      <c r="BQ894" s="32"/>
      <c r="BR894" s="49"/>
      <c r="BS894" s="68"/>
      <c r="BT894" s="32"/>
    </row>
    <row r="895" spans="1:72" x14ac:dyDescent="0.25">
      <c r="A895" s="30"/>
      <c r="B895" s="32"/>
      <c r="C895" s="49"/>
      <c r="D895" s="49"/>
      <c r="E895" s="32"/>
      <c r="F895" s="6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6"/>
      <c r="AM895" s="2"/>
      <c r="AN895" s="2"/>
      <c r="AO895" s="174"/>
      <c r="AP895" s="187"/>
      <c r="AQ895" s="2"/>
      <c r="AR895" s="2"/>
      <c r="AS895" s="174"/>
      <c r="AT895" s="187"/>
      <c r="AU895" s="174"/>
      <c r="AV895" s="187"/>
      <c r="AW895" s="2"/>
      <c r="AX895" s="2"/>
      <c r="AY895" s="174"/>
      <c r="AZ895" s="187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8"/>
      <c r="BP895" s="36"/>
      <c r="BQ895" s="32"/>
      <c r="BR895" s="49"/>
      <c r="BS895" s="68"/>
      <c r="BT895" s="32"/>
    </row>
    <row r="896" spans="1:72" x14ac:dyDescent="0.25">
      <c r="A896" s="30"/>
      <c r="B896" s="32"/>
      <c r="C896" s="49"/>
      <c r="D896" s="49"/>
      <c r="E896" s="32"/>
      <c r="F896" s="6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6"/>
      <c r="AM896" s="2"/>
      <c r="AN896" s="2"/>
      <c r="AO896" s="174"/>
      <c r="AP896" s="187"/>
      <c r="AQ896" s="2"/>
      <c r="AR896" s="2"/>
      <c r="AS896" s="174"/>
      <c r="AT896" s="187"/>
      <c r="AU896" s="174"/>
      <c r="AV896" s="187"/>
      <c r="AW896" s="2"/>
      <c r="AX896" s="2"/>
      <c r="AY896" s="174"/>
      <c r="AZ896" s="187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8"/>
      <c r="BP896" s="36"/>
      <c r="BQ896" s="32"/>
      <c r="BR896" s="49"/>
      <c r="BS896" s="68"/>
      <c r="BT896" s="32"/>
    </row>
    <row r="897" spans="1:72" x14ac:dyDescent="0.25">
      <c r="A897" s="30"/>
      <c r="B897" s="32"/>
      <c r="C897" s="49"/>
      <c r="D897" s="49"/>
      <c r="E897" s="32"/>
      <c r="F897" s="6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6"/>
      <c r="AM897" s="2"/>
      <c r="AN897" s="2"/>
      <c r="AO897" s="174"/>
      <c r="AP897" s="187"/>
      <c r="AQ897" s="2"/>
      <c r="AR897" s="2"/>
      <c r="AS897" s="174"/>
      <c r="AT897" s="187"/>
      <c r="AU897" s="174"/>
      <c r="AV897" s="187"/>
      <c r="AW897" s="2"/>
      <c r="AX897" s="2"/>
      <c r="AY897" s="174"/>
      <c r="AZ897" s="187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8"/>
      <c r="BP897" s="36"/>
      <c r="BQ897" s="32"/>
      <c r="BR897" s="49"/>
      <c r="BS897" s="68"/>
      <c r="BT897" s="32"/>
    </row>
    <row r="898" spans="1:72" x14ac:dyDescent="0.25">
      <c r="A898" s="30"/>
      <c r="B898" s="32"/>
      <c r="C898" s="49"/>
      <c r="D898" s="49"/>
      <c r="E898" s="32"/>
      <c r="F898" s="6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6"/>
      <c r="AM898" s="2"/>
      <c r="AN898" s="2"/>
      <c r="AO898" s="174"/>
      <c r="AP898" s="187"/>
      <c r="AQ898" s="2"/>
      <c r="AR898" s="2"/>
      <c r="AS898" s="174"/>
      <c r="AT898" s="187"/>
      <c r="AU898" s="174"/>
      <c r="AV898" s="187"/>
      <c r="AW898" s="2"/>
      <c r="AX898" s="2"/>
      <c r="AY898" s="174"/>
      <c r="AZ898" s="187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8"/>
      <c r="BP898" s="36"/>
      <c r="BQ898" s="32"/>
      <c r="BR898" s="49"/>
      <c r="BS898" s="68"/>
      <c r="BT898" s="32"/>
    </row>
    <row r="899" spans="1:72" x14ac:dyDescent="0.25">
      <c r="A899" s="30"/>
      <c r="B899" s="32"/>
      <c r="C899" s="49"/>
      <c r="D899" s="49"/>
      <c r="E899" s="32"/>
      <c r="F899" s="6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6"/>
      <c r="AM899" s="2"/>
      <c r="AN899" s="2"/>
      <c r="AO899" s="174"/>
      <c r="AP899" s="187"/>
      <c r="AQ899" s="2"/>
      <c r="AR899" s="2"/>
      <c r="AS899" s="174"/>
      <c r="AT899" s="187"/>
      <c r="AU899" s="174"/>
      <c r="AV899" s="187"/>
      <c r="AW899" s="2"/>
      <c r="AX899" s="2"/>
      <c r="AY899" s="174"/>
      <c r="AZ899" s="187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8"/>
      <c r="BP899" s="36"/>
      <c r="BQ899" s="32"/>
      <c r="BR899" s="49"/>
      <c r="BS899" s="68"/>
      <c r="BT899" s="32"/>
    </row>
    <row r="900" spans="1:72" x14ac:dyDescent="0.25">
      <c r="A900" s="30"/>
      <c r="B900" s="32"/>
      <c r="C900" s="49"/>
      <c r="D900" s="49"/>
      <c r="E900" s="32"/>
      <c r="F900" s="6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6"/>
      <c r="AM900" s="2"/>
      <c r="AN900" s="2"/>
      <c r="AO900" s="174"/>
      <c r="AP900" s="187"/>
      <c r="AQ900" s="2"/>
      <c r="AR900" s="2"/>
      <c r="AS900" s="174"/>
      <c r="AT900" s="187"/>
      <c r="AU900" s="174"/>
      <c r="AV900" s="187"/>
      <c r="AW900" s="2"/>
      <c r="AX900" s="2"/>
      <c r="AY900" s="174"/>
      <c r="AZ900" s="187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8"/>
      <c r="BP900" s="36"/>
      <c r="BQ900" s="32"/>
      <c r="BR900" s="49"/>
      <c r="BS900" s="68"/>
      <c r="BT900" s="32"/>
    </row>
    <row r="901" spans="1:72" x14ac:dyDescent="0.25">
      <c r="A901" s="30"/>
      <c r="B901" s="32"/>
      <c r="C901" s="49"/>
      <c r="D901" s="49"/>
      <c r="E901" s="32"/>
      <c r="F901" s="6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6"/>
      <c r="AM901" s="2"/>
      <c r="AN901" s="2"/>
      <c r="AO901" s="174"/>
      <c r="AP901" s="187"/>
      <c r="AQ901" s="2"/>
      <c r="AR901" s="2"/>
      <c r="AS901" s="174"/>
      <c r="AT901" s="187"/>
      <c r="AU901" s="174"/>
      <c r="AV901" s="187"/>
      <c r="AW901" s="2"/>
      <c r="AX901" s="2"/>
      <c r="AY901" s="174"/>
      <c r="AZ901" s="187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8"/>
      <c r="BP901" s="36"/>
      <c r="BQ901" s="32"/>
      <c r="BR901" s="49"/>
      <c r="BS901" s="68"/>
      <c r="BT901" s="32"/>
    </row>
    <row r="902" spans="1:72" x14ac:dyDescent="0.25">
      <c r="A902" s="30"/>
      <c r="B902" s="32"/>
      <c r="C902" s="49"/>
      <c r="D902" s="49"/>
      <c r="E902" s="32"/>
      <c r="F902" s="6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6"/>
      <c r="AM902" s="2"/>
      <c r="AN902" s="2"/>
      <c r="AO902" s="174"/>
      <c r="AP902" s="187"/>
      <c r="AQ902" s="2"/>
      <c r="AR902" s="2"/>
      <c r="AS902" s="174"/>
      <c r="AT902" s="187"/>
      <c r="AU902" s="174"/>
      <c r="AV902" s="187"/>
      <c r="AW902" s="2"/>
      <c r="AX902" s="2"/>
      <c r="AY902" s="174"/>
      <c r="AZ902" s="187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8"/>
      <c r="BP902" s="36"/>
      <c r="BQ902" s="32"/>
      <c r="BR902" s="49"/>
      <c r="BS902" s="68"/>
      <c r="BT902" s="32"/>
    </row>
    <row r="903" spans="1:72" x14ac:dyDescent="0.25">
      <c r="A903" s="30"/>
      <c r="B903" s="32"/>
      <c r="C903" s="49"/>
      <c r="D903" s="49"/>
      <c r="E903" s="32"/>
      <c r="F903" s="6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6"/>
      <c r="AM903" s="2"/>
      <c r="AN903" s="2"/>
      <c r="AO903" s="174"/>
      <c r="AP903" s="187"/>
      <c r="AQ903" s="2"/>
      <c r="AR903" s="2"/>
      <c r="AS903" s="174"/>
      <c r="AT903" s="187"/>
      <c r="AU903" s="174"/>
      <c r="AV903" s="187"/>
      <c r="AW903" s="2"/>
      <c r="AX903" s="2"/>
      <c r="AY903" s="174"/>
      <c r="AZ903" s="187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8"/>
      <c r="BP903" s="36"/>
      <c r="BQ903" s="32"/>
      <c r="BR903" s="49"/>
      <c r="BS903" s="68"/>
      <c r="BT903" s="32"/>
    </row>
    <row r="904" spans="1:72" x14ac:dyDescent="0.25">
      <c r="A904" s="30"/>
      <c r="B904" s="32"/>
      <c r="C904" s="49"/>
      <c r="D904" s="49"/>
      <c r="E904" s="32"/>
      <c r="F904" s="6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6"/>
      <c r="AM904" s="2"/>
      <c r="AN904" s="2"/>
      <c r="AO904" s="174"/>
      <c r="AP904" s="187"/>
      <c r="AQ904" s="2"/>
      <c r="AR904" s="2"/>
      <c r="AS904" s="174"/>
      <c r="AT904" s="187"/>
      <c r="AU904" s="174"/>
      <c r="AV904" s="187"/>
      <c r="AW904" s="2"/>
      <c r="AX904" s="2"/>
      <c r="AY904" s="174"/>
      <c r="AZ904" s="187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8"/>
      <c r="BP904" s="36"/>
      <c r="BQ904" s="32"/>
      <c r="BR904" s="49"/>
      <c r="BS904" s="68"/>
      <c r="BT904" s="32"/>
    </row>
    <row r="905" spans="1:72" x14ac:dyDescent="0.25">
      <c r="A905" s="30"/>
      <c r="B905" s="32"/>
      <c r="C905" s="49"/>
      <c r="D905" s="49"/>
      <c r="E905" s="32"/>
      <c r="F905" s="6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6"/>
      <c r="AM905" s="2"/>
      <c r="AN905" s="2"/>
      <c r="AO905" s="174"/>
      <c r="AP905" s="187"/>
      <c r="AQ905" s="2"/>
      <c r="AR905" s="2"/>
      <c r="AS905" s="174"/>
      <c r="AT905" s="187"/>
      <c r="AU905" s="174"/>
      <c r="AV905" s="187"/>
      <c r="AW905" s="2"/>
      <c r="AX905" s="2"/>
      <c r="AY905" s="174"/>
      <c r="AZ905" s="187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8"/>
      <c r="BP905" s="36"/>
      <c r="BQ905" s="32"/>
      <c r="BR905" s="49"/>
      <c r="BS905" s="68"/>
      <c r="BT905" s="32"/>
    </row>
    <row r="906" spans="1:72" x14ac:dyDescent="0.25">
      <c r="A906" s="30"/>
      <c r="B906" s="32"/>
      <c r="C906" s="49"/>
      <c r="D906" s="49"/>
      <c r="E906" s="32"/>
      <c r="F906" s="6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6"/>
      <c r="AM906" s="2"/>
      <c r="AN906" s="2"/>
      <c r="AO906" s="174"/>
      <c r="AP906" s="187"/>
      <c r="AQ906" s="2"/>
      <c r="AR906" s="2"/>
      <c r="AS906" s="174"/>
      <c r="AT906" s="187"/>
      <c r="AU906" s="174"/>
      <c r="AV906" s="187"/>
      <c r="AW906" s="2"/>
      <c r="AX906" s="2"/>
      <c r="AY906" s="174"/>
      <c r="AZ906" s="187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8"/>
      <c r="BP906" s="36"/>
      <c r="BQ906" s="32"/>
      <c r="BR906" s="49"/>
      <c r="BS906" s="68"/>
      <c r="BT906" s="32"/>
    </row>
    <row r="907" spans="1:72" x14ac:dyDescent="0.25">
      <c r="A907" s="30"/>
      <c r="B907" s="32"/>
      <c r="C907" s="49"/>
      <c r="D907" s="49"/>
      <c r="E907" s="32"/>
      <c r="F907" s="6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6"/>
      <c r="AM907" s="2"/>
      <c r="AN907" s="2"/>
      <c r="AO907" s="174"/>
      <c r="AP907" s="187"/>
      <c r="AQ907" s="2"/>
      <c r="AR907" s="2"/>
      <c r="AS907" s="174"/>
      <c r="AT907" s="187"/>
      <c r="AU907" s="174"/>
      <c r="AV907" s="187"/>
      <c r="AW907" s="2"/>
      <c r="AX907" s="2"/>
      <c r="AY907" s="174"/>
      <c r="AZ907" s="187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8"/>
      <c r="BP907" s="36"/>
      <c r="BQ907" s="32"/>
      <c r="BR907" s="49"/>
      <c r="BS907" s="68"/>
      <c r="BT907" s="32"/>
    </row>
    <row r="908" spans="1:72" x14ac:dyDescent="0.25">
      <c r="A908" s="30"/>
      <c r="B908" s="32"/>
      <c r="C908" s="49"/>
      <c r="D908" s="49"/>
      <c r="E908" s="32"/>
      <c r="F908" s="6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6"/>
      <c r="AM908" s="2"/>
      <c r="AN908" s="2"/>
      <c r="AO908" s="174"/>
      <c r="AP908" s="187"/>
      <c r="AQ908" s="2"/>
      <c r="AR908" s="2"/>
      <c r="AS908" s="174"/>
      <c r="AT908" s="187"/>
      <c r="AU908" s="174"/>
      <c r="AV908" s="187"/>
      <c r="AW908" s="2"/>
      <c r="AX908" s="2"/>
      <c r="AY908" s="174"/>
      <c r="AZ908" s="187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8"/>
      <c r="BP908" s="36"/>
      <c r="BQ908" s="32"/>
      <c r="BR908" s="49"/>
      <c r="BS908" s="68"/>
      <c r="BT908" s="32"/>
    </row>
    <row r="909" spans="1:72" x14ac:dyDescent="0.25">
      <c r="A909" s="30"/>
      <c r="B909" s="32"/>
      <c r="C909" s="49"/>
      <c r="D909" s="49"/>
      <c r="E909" s="32"/>
      <c r="F909" s="6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6"/>
      <c r="AM909" s="2"/>
      <c r="AN909" s="2"/>
      <c r="AO909" s="174"/>
      <c r="AP909" s="187"/>
      <c r="AQ909" s="2"/>
      <c r="AR909" s="2"/>
      <c r="AS909" s="174"/>
      <c r="AT909" s="187"/>
      <c r="AU909" s="174"/>
      <c r="AV909" s="187"/>
      <c r="AW909" s="2"/>
      <c r="AX909" s="2"/>
      <c r="AY909" s="174"/>
      <c r="AZ909" s="187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8"/>
      <c r="BP909" s="36"/>
      <c r="BQ909" s="32"/>
      <c r="BR909" s="49"/>
      <c r="BS909" s="68"/>
      <c r="BT909" s="32"/>
    </row>
    <row r="910" spans="1:72" x14ac:dyDescent="0.25">
      <c r="A910" s="30"/>
      <c r="B910" s="32"/>
      <c r="C910" s="49"/>
      <c r="D910" s="49"/>
      <c r="E910" s="32"/>
      <c r="F910" s="6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6"/>
      <c r="AM910" s="2"/>
      <c r="AN910" s="2"/>
      <c r="AO910" s="174"/>
      <c r="AP910" s="187"/>
      <c r="AQ910" s="2"/>
      <c r="AR910" s="2"/>
      <c r="AS910" s="174"/>
      <c r="AT910" s="187"/>
      <c r="AU910" s="174"/>
      <c r="AV910" s="187"/>
      <c r="AW910" s="2"/>
      <c r="AX910" s="2"/>
      <c r="AY910" s="174"/>
      <c r="AZ910" s="187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8"/>
      <c r="BP910" s="36"/>
      <c r="BQ910" s="32"/>
      <c r="BR910" s="49"/>
      <c r="BS910" s="68"/>
      <c r="BT910" s="32"/>
    </row>
    <row r="911" spans="1:72" x14ac:dyDescent="0.25">
      <c r="A911" s="30"/>
      <c r="B911" s="32"/>
      <c r="C911" s="49"/>
      <c r="D911" s="49"/>
      <c r="E911" s="32"/>
      <c r="F911" s="6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6"/>
      <c r="AM911" s="2"/>
      <c r="AN911" s="2"/>
      <c r="AO911" s="174"/>
      <c r="AP911" s="187"/>
      <c r="AQ911" s="2"/>
      <c r="AR911" s="2"/>
      <c r="AS911" s="174"/>
      <c r="AT911" s="187"/>
      <c r="AU911" s="174"/>
      <c r="AV911" s="187"/>
      <c r="AW911" s="2"/>
      <c r="AX911" s="2"/>
      <c r="AY911" s="174"/>
      <c r="AZ911" s="187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8"/>
      <c r="BP911" s="36"/>
      <c r="BQ911" s="32"/>
      <c r="BR911" s="49"/>
      <c r="BS911" s="68"/>
      <c r="BT911" s="32"/>
    </row>
    <row r="912" spans="1:72" x14ac:dyDescent="0.25">
      <c r="A912" s="30"/>
      <c r="B912" s="32"/>
      <c r="C912" s="49"/>
      <c r="D912" s="49"/>
      <c r="E912" s="32"/>
      <c r="F912" s="6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6"/>
      <c r="AM912" s="2"/>
      <c r="AN912" s="2"/>
      <c r="AO912" s="174"/>
      <c r="AP912" s="187"/>
      <c r="AQ912" s="2"/>
      <c r="AR912" s="2"/>
      <c r="AS912" s="174"/>
      <c r="AT912" s="187"/>
      <c r="AU912" s="174"/>
      <c r="AV912" s="187"/>
      <c r="AW912" s="2"/>
      <c r="AX912" s="2"/>
      <c r="AY912" s="174"/>
      <c r="AZ912" s="187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8"/>
      <c r="BP912" s="36"/>
      <c r="BQ912" s="32"/>
      <c r="BR912" s="49"/>
      <c r="BS912" s="68"/>
      <c r="BT912" s="32"/>
    </row>
    <row r="913" spans="1:72" x14ac:dyDescent="0.25">
      <c r="A913" s="30"/>
      <c r="B913" s="32"/>
      <c r="C913" s="49"/>
      <c r="D913" s="49"/>
      <c r="E913" s="32"/>
      <c r="F913" s="6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6"/>
      <c r="AM913" s="2"/>
      <c r="AN913" s="2"/>
      <c r="AO913" s="174"/>
      <c r="AP913" s="187"/>
      <c r="AQ913" s="2"/>
      <c r="AR913" s="2"/>
      <c r="AS913" s="174"/>
      <c r="AT913" s="187"/>
      <c r="AU913" s="174"/>
      <c r="AV913" s="187"/>
      <c r="AW913" s="2"/>
      <c r="AX913" s="2"/>
      <c r="AY913" s="174"/>
      <c r="AZ913" s="187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8"/>
      <c r="BP913" s="36"/>
      <c r="BQ913" s="32"/>
      <c r="BR913" s="49"/>
      <c r="BS913" s="68"/>
      <c r="BT913" s="32"/>
    </row>
    <row r="914" spans="1:72" x14ac:dyDescent="0.25">
      <c r="A914" s="30"/>
      <c r="B914" s="32"/>
      <c r="C914" s="49"/>
      <c r="D914" s="49"/>
      <c r="E914" s="32"/>
      <c r="F914" s="6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6"/>
      <c r="AM914" s="2"/>
      <c r="AN914" s="2"/>
      <c r="AO914" s="174"/>
      <c r="AP914" s="187"/>
      <c r="AQ914" s="2"/>
      <c r="AR914" s="2"/>
      <c r="AS914" s="174"/>
      <c r="AT914" s="187"/>
      <c r="AU914" s="174"/>
      <c r="AV914" s="187"/>
      <c r="AW914" s="2"/>
      <c r="AX914" s="2"/>
      <c r="AY914" s="174"/>
      <c r="AZ914" s="187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8"/>
      <c r="BP914" s="36"/>
      <c r="BQ914" s="32"/>
      <c r="BR914" s="49"/>
      <c r="BS914" s="68"/>
      <c r="BT914" s="32"/>
    </row>
    <row r="915" spans="1:72" x14ac:dyDescent="0.25">
      <c r="A915" s="30"/>
      <c r="B915" s="32"/>
      <c r="C915" s="49"/>
      <c r="D915" s="49"/>
      <c r="E915" s="32"/>
      <c r="F915" s="6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6"/>
      <c r="AM915" s="2"/>
      <c r="AN915" s="2"/>
      <c r="AO915" s="174"/>
      <c r="AP915" s="187"/>
      <c r="AQ915" s="2"/>
      <c r="AR915" s="2"/>
      <c r="AS915" s="174"/>
      <c r="AT915" s="187"/>
      <c r="AU915" s="174"/>
      <c r="AV915" s="187"/>
      <c r="AW915" s="2"/>
      <c r="AX915" s="2"/>
      <c r="AY915" s="174"/>
      <c r="AZ915" s="187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8"/>
      <c r="BP915" s="36"/>
      <c r="BQ915" s="32"/>
      <c r="BR915" s="49"/>
      <c r="BS915" s="68"/>
      <c r="BT915" s="32"/>
    </row>
    <row r="916" spans="1:72" x14ac:dyDescent="0.25">
      <c r="A916" s="30"/>
      <c r="B916" s="32"/>
      <c r="C916" s="49"/>
      <c r="D916" s="49"/>
      <c r="E916" s="32"/>
      <c r="F916" s="6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6"/>
      <c r="AM916" s="2"/>
      <c r="AN916" s="2"/>
      <c r="AO916" s="174"/>
      <c r="AP916" s="187"/>
      <c r="AQ916" s="2"/>
      <c r="AR916" s="2"/>
      <c r="AS916" s="174"/>
      <c r="AT916" s="187"/>
      <c r="AU916" s="174"/>
      <c r="AV916" s="187"/>
      <c r="AW916" s="2"/>
      <c r="AX916" s="2"/>
      <c r="AY916" s="174"/>
      <c r="AZ916" s="187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8"/>
      <c r="BP916" s="36"/>
      <c r="BQ916" s="32"/>
      <c r="BR916" s="49"/>
      <c r="BS916" s="68"/>
      <c r="BT916" s="32"/>
    </row>
    <row r="917" spans="1:72" x14ac:dyDescent="0.25">
      <c r="A917" s="30"/>
      <c r="B917" s="32"/>
      <c r="C917" s="49"/>
      <c r="D917" s="49"/>
      <c r="E917" s="32"/>
      <c r="F917" s="6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6"/>
      <c r="AM917" s="2"/>
      <c r="AN917" s="2"/>
      <c r="AO917" s="174"/>
      <c r="AP917" s="187"/>
      <c r="AQ917" s="2"/>
      <c r="AR917" s="2"/>
      <c r="AS917" s="174"/>
      <c r="AT917" s="187"/>
      <c r="AU917" s="174"/>
      <c r="AV917" s="187"/>
      <c r="AW917" s="2"/>
      <c r="AX917" s="2"/>
      <c r="AY917" s="174"/>
      <c r="AZ917" s="187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8"/>
      <c r="BP917" s="36"/>
      <c r="BQ917" s="32"/>
      <c r="BR917" s="49"/>
      <c r="BS917" s="68"/>
      <c r="BT917" s="32"/>
    </row>
    <row r="918" spans="1:72" x14ac:dyDescent="0.25">
      <c r="A918" s="30"/>
      <c r="B918" s="32"/>
      <c r="C918" s="49"/>
      <c r="D918" s="49"/>
      <c r="E918" s="32"/>
      <c r="F918" s="6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6"/>
      <c r="AM918" s="2"/>
      <c r="AN918" s="2"/>
      <c r="AO918" s="174"/>
      <c r="AP918" s="187"/>
      <c r="AQ918" s="2"/>
      <c r="AR918" s="2"/>
      <c r="AS918" s="174"/>
      <c r="AT918" s="187"/>
      <c r="AU918" s="174"/>
      <c r="AV918" s="187"/>
      <c r="AW918" s="2"/>
      <c r="AX918" s="2"/>
      <c r="AY918" s="174"/>
      <c r="AZ918" s="187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8"/>
      <c r="BP918" s="36"/>
      <c r="BQ918" s="32"/>
      <c r="BR918" s="49"/>
      <c r="BS918" s="68"/>
      <c r="BT918" s="32"/>
    </row>
    <row r="919" spans="1:72" x14ac:dyDescent="0.25">
      <c r="A919" s="30"/>
      <c r="B919" s="32"/>
      <c r="C919" s="49"/>
      <c r="D919" s="49"/>
      <c r="E919" s="32"/>
      <c r="F919" s="6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6"/>
      <c r="AM919" s="2"/>
      <c r="AN919" s="2"/>
      <c r="AO919" s="174"/>
      <c r="AP919" s="187"/>
      <c r="AQ919" s="2"/>
      <c r="AR919" s="2"/>
      <c r="AS919" s="174"/>
      <c r="AT919" s="187"/>
      <c r="AU919" s="174"/>
      <c r="AV919" s="187"/>
      <c r="AW919" s="2"/>
      <c r="AX919" s="2"/>
      <c r="AY919" s="174"/>
      <c r="AZ919" s="187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8"/>
      <c r="BP919" s="36"/>
      <c r="BQ919" s="32"/>
      <c r="BR919" s="49"/>
      <c r="BS919" s="68"/>
      <c r="BT919" s="32"/>
    </row>
    <row r="920" spans="1:72" x14ac:dyDescent="0.25">
      <c r="A920" s="30"/>
      <c r="B920" s="32"/>
      <c r="C920" s="49"/>
      <c r="D920" s="49"/>
      <c r="E920" s="32"/>
      <c r="F920" s="6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6"/>
      <c r="AM920" s="2"/>
      <c r="AN920" s="2"/>
      <c r="AO920" s="174"/>
      <c r="AP920" s="187"/>
      <c r="AQ920" s="2"/>
      <c r="AR920" s="2"/>
      <c r="AS920" s="174"/>
      <c r="AT920" s="187"/>
      <c r="AU920" s="174"/>
      <c r="AV920" s="187"/>
      <c r="AW920" s="2"/>
      <c r="AX920" s="2"/>
      <c r="AY920" s="174"/>
      <c r="AZ920" s="187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8"/>
      <c r="BP920" s="36"/>
      <c r="BQ920" s="32"/>
      <c r="BR920" s="49"/>
      <c r="BS920" s="68"/>
      <c r="BT920" s="32"/>
    </row>
    <row r="921" spans="1:72" x14ac:dyDescent="0.25">
      <c r="A921" s="30"/>
      <c r="B921" s="32"/>
      <c r="C921" s="49"/>
      <c r="D921" s="49"/>
      <c r="E921" s="32"/>
      <c r="F921" s="6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6"/>
      <c r="AM921" s="2"/>
      <c r="AN921" s="2"/>
      <c r="AO921" s="174"/>
      <c r="AP921" s="187"/>
      <c r="AQ921" s="2"/>
      <c r="AR921" s="2"/>
      <c r="AS921" s="174"/>
      <c r="AT921" s="187"/>
      <c r="AU921" s="174"/>
      <c r="AV921" s="187"/>
      <c r="AW921" s="2"/>
      <c r="AX921" s="2"/>
      <c r="AY921" s="174"/>
      <c r="AZ921" s="187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8"/>
      <c r="BP921" s="36"/>
      <c r="BQ921" s="32"/>
      <c r="BR921" s="49"/>
      <c r="BS921" s="68"/>
      <c r="BT921" s="32"/>
    </row>
    <row r="922" spans="1:72" x14ac:dyDescent="0.25">
      <c r="A922" s="30"/>
      <c r="B922" s="32"/>
      <c r="C922" s="49"/>
      <c r="D922" s="49"/>
      <c r="E922" s="32"/>
      <c r="F922" s="6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6"/>
      <c r="AM922" s="2"/>
      <c r="AN922" s="2"/>
      <c r="AO922" s="174"/>
      <c r="AP922" s="187"/>
      <c r="AQ922" s="2"/>
      <c r="AR922" s="2"/>
      <c r="AS922" s="174"/>
      <c r="AT922" s="187"/>
      <c r="AU922" s="174"/>
      <c r="AV922" s="187"/>
      <c r="AW922" s="2"/>
      <c r="AX922" s="2"/>
      <c r="AY922" s="174"/>
      <c r="AZ922" s="187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8"/>
      <c r="BP922" s="36"/>
      <c r="BQ922" s="32"/>
      <c r="BR922" s="49"/>
      <c r="BS922" s="68"/>
      <c r="BT922" s="32"/>
    </row>
    <row r="923" spans="1:72" x14ac:dyDescent="0.25">
      <c r="A923" s="30"/>
      <c r="B923" s="32"/>
      <c r="C923" s="49"/>
      <c r="D923" s="49"/>
      <c r="E923" s="32"/>
      <c r="F923" s="6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6"/>
      <c r="AM923" s="2"/>
      <c r="AN923" s="2"/>
      <c r="AO923" s="174"/>
      <c r="AP923" s="187"/>
      <c r="AQ923" s="2"/>
      <c r="AR923" s="2"/>
      <c r="AS923" s="174"/>
      <c r="AT923" s="187"/>
      <c r="AU923" s="174"/>
      <c r="AV923" s="187"/>
      <c r="AW923" s="2"/>
      <c r="AX923" s="2"/>
      <c r="AY923" s="174"/>
      <c r="AZ923" s="187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8"/>
      <c r="BP923" s="36"/>
      <c r="BQ923" s="32"/>
      <c r="BR923" s="49"/>
      <c r="BS923" s="68"/>
      <c r="BT923" s="32"/>
    </row>
    <row r="924" spans="1:72" x14ac:dyDescent="0.25">
      <c r="A924" s="30"/>
      <c r="B924" s="32"/>
      <c r="C924" s="49"/>
      <c r="D924" s="49"/>
      <c r="E924" s="32"/>
      <c r="F924" s="6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6"/>
      <c r="AM924" s="2"/>
      <c r="AN924" s="2"/>
      <c r="AO924" s="174"/>
      <c r="AP924" s="187"/>
      <c r="AQ924" s="2"/>
      <c r="AR924" s="2"/>
      <c r="AS924" s="174"/>
      <c r="AT924" s="187"/>
      <c r="AU924" s="174"/>
      <c r="AV924" s="187"/>
      <c r="AW924" s="2"/>
      <c r="AX924" s="2"/>
      <c r="AY924" s="174"/>
      <c r="AZ924" s="187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8"/>
      <c r="BP924" s="36"/>
      <c r="BQ924" s="32"/>
      <c r="BR924" s="49"/>
      <c r="BS924" s="68"/>
      <c r="BT924" s="32"/>
    </row>
    <row r="925" spans="1:72" x14ac:dyDescent="0.25">
      <c r="A925" s="30"/>
      <c r="B925" s="32"/>
      <c r="C925" s="49"/>
      <c r="D925" s="49"/>
      <c r="E925" s="32"/>
      <c r="F925" s="6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6"/>
      <c r="AM925" s="2"/>
      <c r="AN925" s="2"/>
      <c r="AO925" s="174"/>
      <c r="AP925" s="187"/>
      <c r="AQ925" s="2"/>
      <c r="AR925" s="2"/>
      <c r="AS925" s="174"/>
      <c r="AT925" s="187"/>
      <c r="AU925" s="174"/>
      <c r="AV925" s="187"/>
      <c r="AW925" s="2"/>
      <c r="AX925" s="2"/>
      <c r="AY925" s="174"/>
      <c r="AZ925" s="187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8"/>
      <c r="BP925" s="36"/>
      <c r="BQ925" s="32"/>
      <c r="BR925" s="49"/>
      <c r="BS925" s="68"/>
      <c r="BT925" s="32"/>
    </row>
    <row r="926" spans="1:72" x14ac:dyDescent="0.25">
      <c r="A926" s="30"/>
      <c r="B926" s="32"/>
      <c r="C926" s="49"/>
      <c r="D926" s="49"/>
      <c r="E926" s="32"/>
      <c r="F926" s="6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6"/>
      <c r="AM926" s="2"/>
      <c r="AN926" s="2"/>
      <c r="AO926" s="174"/>
      <c r="AP926" s="187"/>
      <c r="AQ926" s="2"/>
      <c r="AR926" s="2"/>
      <c r="AS926" s="174"/>
      <c r="AT926" s="187"/>
      <c r="AU926" s="174"/>
      <c r="AV926" s="187"/>
      <c r="AW926" s="2"/>
      <c r="AX926" s="2"/>
      <c r="AY926" s="174"/>
      <c r="AZ926" s="187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8"/>
      <c r="BP926" s="36"/>
      <c r="BQ926" s="32"/>
      <c r="BR926" s="49"/>
      <c r="BS926" s="68"/>
      <c r="BT926" s="32"/>
    </row>
    <row r="927" spans="1:72" x14ac:dyDescent="0.25">
      <c r="A927" s="30"/>
      <c r="B927" s="32"/>
      <c r="C927" s="49"/>
      <c r="D927" s="49"/>
      <c r="E927" s="32"/>
      <c r="F927" s="6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6"/>
      <c r="AM927" s="2"/>
      <c r="AN927" s="2"/>
      <c r="AO927" s="174"/>
      <c r="AP927" s="187"/>
      <c r="AQ927" s="2"/>
      <c r="AR927" s="2"/>
      <c r="AS927" s="174"/>
      <c r="AT927" s="187"/>
      <c r="AU927" s="174"/>
      <c r="AV927" s="187"/>
      <c r="AW927" s="2"/>
      <c r="AX927" s="2"/>
      <c r="AY927" s="174"/>
      <c r="AZ927" s="187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8"/>
      <c r="BP927" s="36"/>
      <c r="BQ927" s="32"/>
      <c r="BR927" s="49"/>
      <c r="BS927" s="68"/>
      <c r="BT927" s="32"/>
    </row>
    <row r="928" spans="1:72" x14ac:dyDescent="0.25">
      <c r="A928" s="30"/>
      <c r="B928" s="32"/>
      <c r="C928" s="49"/>
      <c r="D928" s="49"/>
      <c r="E928" s="32"/>
      <c r="F928" s="6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6"/>
      <c r="AM928" s="2"/>
      <c r="AN928" s="2"/>
      <c r="AO928" s="174"/>
      <c r="AP928" s="187"/>
      <c r="AQ928" s="2"/>
      <c r="AR928" s="2"/>
      <c r="AS928" s="174"/>
      <c r="AT928" s="187"/>
      <c r="AU928" s="174"/>
      <c r="AV928" s="187"/>
      <c r="AW928" s="2"/>
      <c r="AX928" s="2"/>
      <c r="AY928" s="174"/>
      <c r="AZ928" s="187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8"/>
      <c r="BP928" s="36"/>
      <c r="BQ928" s="32"/>
      <c r="BR928" s="49"/>
      <c r="BS928" s="68"/>
      <c r="BT928" s="32"/>
    </row>
    <row r="929" spans="1:72" x14ac:dyDescent="0.25">
      <c r="A929" s="30"/>
      <c r="B929" s="32"/>
      <c r="C929" s="49"/>
      <c r="D929" s="49"/>
      <c r="E929" s="32"/>
      <c r="F929" s="6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6"/>
      <c r="AM929" s="2"/>
      <c r="AN929" s="2"/>
      <c r="AO929" s="174"/>
      <c r="AP929" s="187"/>
      <c r="AQ929" s="2"/>
      <c r="AR929" s="2"/>
      <c r="AS929" s="174"/>
      <c r="AT929" s="187"/>
      <c r="AU929" s="174"/>
      <c r="AV929" s="187"/>
      <c r="AW929" s="2"/>
      <c r="AX929" s="2"/>
      <c r="AY929" s="174"/>
      <c r="AZ929" s="187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8"/>
      <c r="BP929" s="36"/>
      <c r="BQ929" s="32"/>
      <c r="BR929" s="49"/>
      <c r="BS929" s="68"/>
      <c r="BT929" s="32"/>
    </row>
    <row r="930" spans="1:72" x14ac:dyDescent="0.25">
      <c r="A930" s="30"/>
      <c r="B930" s="32"/>
      <c r="C930" s="49"/>
      <c r="D930" s="49"/>
      <c r="E930" s="32"/>
      <c r="F930" s="6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6"/>
      <c r="AM930" s="2"/>
      <c r="AN930" s="2"/>
      <c r="AO930" s="174"/>
      <c r="AP930" s="187"/>
      <c r="AQ930" s="2"/>
      <c r="AR930" s="2"/>
      <c r="AS930" s="174"/>
      <c r="AT930" s="187"/>
      <c r="AU930" s="174"/>
      <c r="AV930" s="187"/>
      <c r="AW930" s="2"/>
      <c r="AX930" s="2"/>
      <c r="AY930" s="174"/>
      <c r="AZ930" s="187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8"/>
      <c r="BP930" s="36"/>
      <c r="BQ930" s="32"/>
      <c r="BR930" s="49"/>
      <c r="BS930" s="68"/>
      <c r="BT930" s="32"/>
    </row>
    <row r="931" spans="1:72" x14ac:dyDescent="0.25">
      <c r="A931" s="30"/>
      <c r="B931" s="32"/>
      <c r="C931" s="49"/>
      <c r="D931" s="49"/>
      <c r="E931" s="32"/>
      <c r="F931" s="6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6"/>
      <c r="AM931" s="2"/>
      <c r="AN931" s="2"/>
      <c r="AO931" s="174"/>
      <c r="AP931" s="187"/>
      <c r="AQ931" s="2"/>
      <c r="AR931" s="2"/>
      <c r="AS931" s="174"/>
      <c r="AT931" s="187"/>
      <c r="AU931" s="174"/>
      <c r="AV931" s="187"/>
      <c r="AW931" s="2"/>
      <c r="AX931" s="2"/>
      <c r="AY931" s="174"/>
      <c r="AZ931" s="187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8"/>
      <c r="BP931" s="36"/>
      <c r="BQ931" s="32"/>
      <c r="BR931" s="49"/>
      <c r="BS931" s="68"/>
      <c r="BT931" s="32"/>
    </row>
    <row r="932" spans="1:72" x14ac:dyDescent="0.25">
      <c r="A932" s="30"/>
      <c r="B932" s="32"/>
      <c r="C932" s="49"/>
      <c r="D932" s="49"/>
      <c r="E932" s="32"/>
      <c r="F932" s="6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6"/>
      <c r="AM932" s="2"/>
      <c r="AN932" s="2"/>
      <c r="AO932" s="174"/>
      <c r="AP932" s="187"/>
      <c r="AQ932" s="2"/>
      <c r="AR932" s="2"/>
      <c r="AS932" s="174"/>
      <c r="AT932" s="187"/>
      <c r="AU932" s="174"/>
      <c r="AV932" s="187"/>
      <c r="AW932" s="2"/>
      <c r="AX932" s="2"/>
      <c r="AY932" s="174"/>
      <c r="AZ932" s="187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8"/>
      <c r="BP932" s="36"/>
      <c r="BQ932" s="32"/>
      <c r="BR932" s="49"/>
      <c r="BS932" s="68"/>
      <c r="BT932" s="32"/>
    </row>
    <row r="933" spans="1:72" x14ac:dyDescent="0.25">
      <c r="A933" s="30"/>
      <c r="B933" s="32"/>
      <c r="C933" s="49"/>
      <c r="D933" s="49"/>
      <c r="E933" s="32"/>
      <c r="F933" s="6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6"/>
      <c r="AM933" s="2"/>
      <c r="AN933" s="2"/>
      <c r="AO933" s="174"/>
      <c r="AP933" s="187"/>
      <c r="AQ933" s="2"/>
      <c r="AR933" s="2"/>
      <c r="AS933" s="174"/>
      <c r="AT933" s="187"/>
      <c r="AU933" s="174"/>
      <c r="AV933" s="187"/>
      <c r="AW933" s="2"/>
      <c r="AX933" s="2"/>
      <c r="AY933" s="174"/>
      <c r="AZ933" s="187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8"/>
      <c r="BP933" s="36"/>
      <c r="BQ933" s="32"/>
      <c r="BR933" s="49"/>
      <c r="BS933" s="68"/>
      <c r="BT933" s="32"/>
    </row>
    <row r="934" spans="1:72" x14ac:dyDescent="0.25">
      <c r="A934" s="30"/>
      <c r="B934" s="32"/>
      <c r="C934" s="49"/>
      <c r="D934" s="49"/>
      <c r="E934" s="32"/>
      <c r="F934" s="6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6"/>
      <c r="AM934" s="2"/>
      <c r="AN934" s="2"/>
      <c r="AO934" s="174"/>
      <c r="AP934" s="187"/>
      <c r="AQ934" s="2"/>
      <c r="AR934" s="2"/>
      <c r="AS934" s="174"/>
      <c r="AT934" s="187"/>
      <c r="AU934" s="174"/>
      <c r="AV934" s="187"/>
      <c r="AW934" s="2"/>
      <c r="AX934" s="2"/>
      <c r="AY934" s="174"/>
      <c r="AZ934" s="187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8"/>
      <c r="BP934" s="36"/>
      <c r="BQ934" s="32"/>
      <c r="BR934" s="49"/>
      <c r="BS934" s="68"/>
      <c r="BT934" s="32"/>
    </row>
    <row r="935" spans="1:72" x14ac:dyDescent="0.25">
      <c r="A935" s="30"/>
      <c r="B935" s="32"/>
      <c r="C935" s="49"/>
      <c r="D935" s="49"/>
      <c r="E935" s="32"/>
      <c r="F935" s="6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6"/>
      <c r="AM935" s="2"/>
      <c r="AN935" s="2"/>
      <c r="AO935" s="174"/>
      <c r="AP935" s="187"/>
      <c r="AQ935" s="2"/>
      <c r="AR935" s="2"/>
      <c r="AS935" s="174"/>
      <c r="AT935" s="187"/>
      <c r="AU935" s="174"/>
      <c r="AV935" s="187"/>
      <c r="AW935" s="2"/>
      <c r="AX935" s="2"/>
      <c r="AY935" s="174"/>
      <c r="AZ935" s="187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8"/>
      <c r="BP935" s="36"/>
      <c r="BQ935" s="32"/>
      <c r="BR935" s="49"/>
      <c r="BS935" s="68"/>
      <c r="BT935" s="32"/>
    </row>
    <row r="936" spans="1:72" x14ac:dyDescent="0.25">
      <c r="A936" s="30"/>
      <c r="B936" s="32"/>
      <c r="C936" s="49"/>
      <c r="D936" s="49"/>
      <c r="E936" s="32"/>
      <c r="F936" s="6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6"/>
      <c r="AM936" s="2"/>
      <c r="AN936" s="2"/>
      <c r="AO936" s="174"/>
      <c r="AP936" s="187"/>
      <c r="AQ936" s="2"/>
      <c r="AR936" s="2"/>
      <c r="AS936" s="174"/>
      <c r="AT936" s="187"/>
      <c r="AU936" s="174"/>
      <c r="AV936" s="187"/>
      <c r="AW936" s="2"/>
      <c r="AX936" s="2"/>
      <c r="AY936" s="174"/>
      <c r="AZ936" s="187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8"/>
      <c r="BP936" s="36"/>
      <c r="BQ936" s="32"/>
      <c r="BR936" s="49"/>
      <c r="BS936" s="68"/>
      <c r="BT936" s="32"/>
    </row>
    <row r="937" spans="1:72" x14ac:dyDescent="0.25">
      <c r="A937" s="30"/>
      <c r="B937" s="32"/>
      <c r="C937" s="49"/>
      <c r="D937" s="49"/>
      <c r="E937" s="32"/>
      <c r="F937" s="6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6"/>
      <c r="AM937" s="2"/>
      <c r="AN937" s="2"/>
      <c r="AO937" s="174"/>
      <c r="AP937" s="187"/>
      <c r="AQ937" s="2"/>
      <c r="AR937" s="2"/>
      <c r="AS937" s="174"/>
      <c r="AT937" s="187"/>
      <c r="AU937" s="174"/>
      <c r="AV937" s="187"/>
      <c r="AW937" s="2"/>
      <c r="AX937" s="2"/>
      <c r="AY937" s="174"/>
      <c r="AZ937" s="187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8"/>
      <c r="BP937" s="36"/>
      <c r="BQ937" s="32"/>
      <c r="BR937" s="49"/>
      <c r="BS937" s="68"/>
      <c r="BT937" s="32"/>
    </row>
    <row r="938" spans="1:72" x14ac:dyDescent="0.25">
      <c r="A938" s="30"/>
      <c r="B938" s="32"/>
      <c r="C938" s="49"/>
      <c r="D938" s="49"/>
      <c r="E938" s="32"/>
      <c r="F938" s="6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6"/>
      <c r="AM938" s="2"/>
      <c r="AN938" s="2"/>
      <c r="AO938" s="174"/>
      <c r="AP938" s="187"/>
      <c r="AQ938" s="2"/>
      <c r="AR938" s="2"/>
      <c r="AS938" s="174"/>
      <c r="AT938" s="187"/>
      <c r="AU938" s="174"/>
      <c r="AV938" s="187"/>
      <c r="AW938" s="2"/>
      <c r="AX938" s="2"/>
      <c r="AY938" s="174"/>
      <c r="AZ938" s="187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8"/>
      <c r="BP938" s="36"/>
      <c r="BQ938" s="32"/>
      <c r="BR938" s="49"/>
      <c r="BS938" s="68"/>
      <c r="BT938" s="32"/>
    </row>
    <row r="939" spans="1:72" x14ac:dyDescent="0.25">
      <c r="A939" s="30"/>
      <c r="B939" s="32"/>
      <c r="C939" s="49"/>
      <c r="D939" s="49"/>
      <c r="E939" s="32"/>
      <c r="F939" s="6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6"/>
      <c r="AM939" s="2"/>
      <c r="AN939" s="2"/>
      <c r="AO939" s="174"/>
      <c r="AP939" s="187"/>
      <c r="AQ939" s="2"/>
      <c r="AR939" s="2"/>
      <c r="AS939" s="174"/>
      <c r="AT939" s="187"/>
      <c r="AU939" s="174"/>
      <c r="AV939" s="187"/>
      <c r="AW939" s="2"/>
      <c r="AX939" s="2"/>
      <c r="AY939" s="174"/>
      <c r="AZ939" s="187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8"/>
      <c r="BP939" s="36"/>
      <c r="BQ939" s="32"/>
      <c r="BR939" s="49"/>
      <c r="BS939" s="68"/>
      <c r="BT939" s="32"/>
    </row>
    <row r="940" spans="1:72" x14ac:dyDescent="0.25">
      <c r="A940" s="30"/>
      <c r="B940" s="32"/>
      <c r="C940" s="49"/>
      <c r="D940" s="49"/>
      <c r="E940" s="32"/>
      <c r="F940" s="6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6"/>
      <c r="AM940" s="2"/>
      <c r="AN940" s="2"/>
      <c r="AO940" s="174"/>
      <c r="AP940" s="187"/>
      <c r="AQ940" s="2"/>
      <c r="AR940" s="2"/>
      <c r="AS940" s="174"/>
      <c r="AT940" s="187"/>
      <c r="AU940" s="174"/>
      <c r="AV940" s="187"/>
      <c r="AW940" s="2"/>
      <c r="AX940" s="2"/>
      <c r="AY940" s="174"/>
      <c r="AZ940" s="187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8"/>
      <c r="BP940" s="36"/>
      <c r="BQ940" s="32"/>
      <c r="BR940" s="49"/>
      <c r="BS940" s="68"/>
      <c r="BT940" s="32"/>
    </row>
    <row r="941" spans="1:72" x14ac:dyDescent="0.25">
      <c r="A941" s="30"/>
      <c r="B941" s="32"/>
      <c r="C941" s="49"/>
      <c r="D941" s="49"/>
      <c r="E941" s="32"/>
      <c r="F941" s="6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6"/>
      <c r="AM941" s="2"/>
      <c r="AN941" s="2"/>
      <c r="AO941" s="174"/>
      <c r="AP941" s="187"/>
      <c r="AQ941" s="2"/>
      <c r="AR941" s="2"/>
      <c r="AS941" s="174"/>
      <c r="AT941" s="187"/>
      <c r="AU941" s="174"/>
      <c r="AV941" s="187"/>
      <c r="AW941" s="2"/>
      <c r="AX941" s="2"/>
      <c r="AY941" s="174"/>
      <c r="AZ941" s="187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8"/>
      <c r="BP941" s="36"/>
      <c r="BQ941" s="32"/>
      <c r="BR941" s="49"/>
      <c r="BS941" s="68"/>
      <c r="BT941" s="32"/>
    </row>
    <row r="942" spans="1:72" x14ac:dyDescent="0.25">
      <c r="A942" s="30"/>
      <c r="B942" s="32"/>
      <c r="C942" s="49"/>
      <c r="D942" s="49"/>
      <c r="E942" s="32"/>
      <c r="F942" s="6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6"/>
      <c r="AM942" s="2"/>
      <c r="AN942" s="2"/>
      <c r="AO942" s="174"/>
      <c r="AP942" s="187"/>
      <c r="AQ942" s="2"/>
      <c r="AR942" s="2"/>
      <c r="AS942" s="174"/>
      <c r="AT942" s="187"/>
      <c r="AU942" s="174"/>
      <c r="AV942" s="187"/>
      <c r="AW942" s="2"/>
      <c r="AX942" s="2"/>
      <c r="AY942" s="174"/>
      <c r="AZ942" s="187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8"/>
      <c r="BP942" s="36"/>
      <c r="BQ942" s="32"/>
      <c r="BR942" s="49"/>
      <c r="BS942" s="68"/>
      <c r="BT942" s="32"/>
    </row>
    <row r="943" spans="1:72" x14ac:dyDescent="0.25">
      <c r="A943" s="30"/>
      <c r="B943" s="32"/>
      <c r="C943" s="49"/>
      <c r="D943" s="49"/>
      <c r="E943" s="32"/>
      <c r="F943" s="6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6"/>
      <c r="AM943" s="2"/>
      <c r="AN943" s="2"/>
      <c r="AO943" s="174"/>
      <c r="AP943" s="187"/>
      <c r="AQ943" s="2"/>
      <c r="AR943" s="2"/>
      <c r="AS943" s="174"/>
      <c r="AT943" s="187"/>
      <c r="AU943" s="174"/>
      <c r="AV943" s="187"/>
      <c r="AW943" s="2"/>
      <c r="AX943" s="2"/>
      <c r="AY943" s="174"/>
      <c r="AZ943" s="187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8"/>
      <c r="BP943" s="36"/>
      <c r="BQ943" s="32"/>
      <c r="BR943" s="49"/>
      <c r="BS943" s="68"/>
      <c r="BT943" s="32"/>
    </row>
    <row r="944" spans="1:72" x14ac:dyDescent="0.25">
      <c r="A944" s="30"/>
      <c r="B944" s="32"/>
      <c r="C944" s="49"/>
      <c r="D944" s="49"/>
      <c r="E944" s="32"/>
      <c r="F944" s="6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6"/>
      <c r="AM944" s="2"/>
      <c r="AN944" s="2"/>
      <c r="AO944" s="174"/>
      <c r="AP944" s="187"/>
      <c r="AQ944" s="2"/>
      <c r="AR944" s="2"/>
      <c r="AS944" s="174"/>
      <c r="AT944" s="187"/>
      <c r="AU944" s="174"/>
      <c r="AV944" s="187"/>
      <c r="AW944" s="2"/>
      <c r="AX944" s="2"/>
      <c r="AY944" s="174"/>
      <c r="AZ944" s="187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8"/>
      <c r="BP944" s="36"/>
      <c r="BQ944" s="32"/>
      <c r="BR944" s="49"/>
      <c r="BS944" s="68"/>
      <c r="BT944" s="32"/>
    </row>
    <row r="945" spans="1:72" x14ac:dyDescent="0.25">
      <c r="A945" s="30"/>
      <c r="B945" s="32"/>
      <c r="C945" s="49"/>
      <c r="D945" s="49"/>
      <c r="E945" s="32"/>
      <c r="F945" s="6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6"/>
      <c r="AM945" s="2"/>
      <c r="AN945" s="2"/>
      <c r="AO945" s="174"/>
      <c r="AP945" s="187"/>
      <c r="AQ945" s="2"/>
      <c r="AR945" s="2"/>
      <c r="AS945" s="174"/>
      <c r="AT945" s="187"/>
      <c r="AU945" s="174"/>
      <c r="AV945" s="187"/>
      <c r="AW945" s="2"/>
      <c r="AX945" s="2"/>
      <c r="AY945" s="174"/>
      <c r="AZ945" s="187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8"/>
      <c r="BP945" s="36"/>
      <c r="BQ945" s="32"/>
      <c r="BR945" s="49"/>
      <c r="BS945" s="68"/>
      <c r="BT945" s="32"/>
    </row>
    <row r="946" spans="1:72" x14ac:dyDescent="0.25">
      <c r="A946" s="30"/>
      <c r="B946" s="32"/>
      <c r="C946" s="49"/>
      <c r="D946" s="49"/>
      <c r="E946" s="32"/>
      <c r="F946" s="6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6"/>
      <c r="AM946" s="2"/>
      <c r="AN946" s="2"/>
      <c r="AO946" s="174"/>
      <c r="AP946" s="187"/>
      <c r="AQ946" s="2"/>
      <c r="AR946" s="2"/>
      <c r="AS946" s="174"/>
      <c r="AT946" s="187"/>
      <c r="AU946" s="174"/>
      <c r="AV946" s="187"/>
      <c r="AW946" s="2"/>
      <c r="AX946" s="2"/>
      <c r="AY946" s="174"/>
      <c r="AZ946" s="187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8"/>
      <c r="BP946" s="36"/>
      <c r="BQ946" s="32"/>
      <c r="BR946" s="49"/>
      <c r="BS946" s="68"/>
      <c r="BT946" s="32"/>
    </row>
    <row r="947" spans="1:72" x14ac:dyDescent="0.25">
      <c r="A947" s="30"/>
      <c r="B947" s="32"/>
      <c r="C947" s="49"/>
      <c r="D947" s="49"/>
      <c r="E947" s="32"/>
      <c r="F947" s="6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6"/>
      <c r="AM947" s="2"/>
      <c r="AN947" s="2"/>
      <c r="AO947" s="174"/>
      <c r="AP947" s="187"/>
      <c r="AQ947" s="2"/>
      <c r="AR947" s="2"/>
      <c r="AS947" s="174"/>
      <c r="AT947" s="187"/>
      <c r="AU947" s="174"/>
      <c r="AV947" s="187"/>
      <c r="AW947" s="2"/>
      <c r="AX947" s="2"/>
      <c r="AY947" s="174"/>
      <c r="AZ947" s="187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8"/>
      <c r="BP947" s="36"/>
      <c r="BQ947" s="32"/>
      <c r="BR947" s="49"/>
      <c r="BS947" s="68"/>
      <c r="BT947" s="32"/>
    </row>
    <row r="948" spans="1:72" x14ac:dyDescent="0.25">
      <c r="A948" s="30"/>
      <c r="B948" s="32"/>
      <c r="C948" s="49"/>
      <c r="D948" s="49"/>
      <c r="E948" s="32"/>
      <c r="F948" s="6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6"/>
      <c r="AM948" s="2"/>
      <c r="AN948" s="2"/>
      <c r="AO948" s="174"/>
      <c r="AP948" s="187"/>
      <c r="AQ948" s="2"/>
      <c r="AR948" s="2"/>
      <c r="AS948" s="174"/>
      <c r="AT948" s="187"/>
      <c r="AU948" s="174"/>
      <c r="AV948" s="187"/>
      <c r="AW948" s="2"/>
      <c r="AX948" s="2"/>
      <c r="AY948" s="174"/>
      <c r="AZ948" s="187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8"/>
      <c r="BP948" s="36"/>
      <c r="BQ948" s="32"/>
      <c r="BR948" s="49"/>
      <c r="BS948" s="68"/>
      <c r="BT948" s="32"/>
    </row>
    <row r="949" spans="1:72" x14ac:dyDescent="0.25">
      <c r="A949" s="30"/>
      <c r="B949" s="32"/>
      <c r="C949" s="49"/>
      <c r="D949" s="49"/>
      <c r="E949" s="32"/>
      <c r="F949" s="6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6"/>
      <c r="AM949" s="2"/>
      <c r="AN949" s="2"/>
      <c r="AO949" s="174"/>
      <c r="AP949" s="187"/>
      <c r="AQ949" s="2"/>
      <c r="AR949" s="2"/>
      <c r="AS949" s="174"/>
      <c r="AT949" s="187"/>
      <c r="AU949" s="174"/>
      <c r="AV949" s="187"/>
      <c r="AW949" s="2"/>
      <c r="AX949" s="2"/>
      <c r="AY949" s="174"/>
      <c r="AZ949" s="187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8"/>
      <c r="BP949" s="36"/>
      <c r="BQ949" s="32"/>
      <c r="BR949" s="49"/>
      <c r="BS949" s="68"/>
      <c r="BT949" s="32"/>
    </row>
    <row r="950" spans="1:72" x14ac:dyDescent="0.25">
      <c r="A950" s="30"/>
      <c r="B950" s="32"/>
      <c r="C950" s="49"/>
      <c r="D950" s="49"/>
      <c r="E950" s="32"/>
      <c r="F950" s="6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6"/>
      <c r="AM950" s="2"/>
      <c r="AN950" s="2"/>
      <c r="AO950" s="174"/>
      <c r="AP950" s="187"/>
      <c r="AQ950" s="2"/>
      <c r="AR950" s="2"/>
      <c r="AS950" s="174"/>
      <c r="AT950" s="187"/>
      <c r="AU950" s="174"/>
      <c r="AV950" s="187"/>
      <c r="AW950" s="2"/>
      <c r="AX950" s="2"/>
      <c r="AY950" s="174"/>
      <c r="AZ950" s="187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8"/>
      <c r="BP950" s="36"/>
      <c r="BQ950" s="32"/>
      <c r="BR950" s="49"/>
      <c r="BS950" s="68"/>
      <c r="BT950" s="32"/>
    </row>
    <row r="951" spans="1:72" x14ac:dyDescent="0.25">
      <c r="A951" s="30"/>
      <c r="B951" s="32"/>
      <c r="C951" s="49"/>
      <c r="D951" s="49"/>
      <c r="E951" s="32"/>
      <c r="F951" s="6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6"/>
      <c r="AM951" s="2"/>
      <c r="AN951" s="2"/>
      <c r="AO951" s="174"/>
      <c r="AP951" s="187"/>
      <c r="AQ951" s="2"/>
      <c r="AR951" s="2"/>
      <c r="AS951" s="174"/>
      <c r="AT951" s="187"/>
      <c r="AU951" s="174"/>
      <c r="AV951" s="187"/>
      <c r="AW951" s="2"/>
      <c r="AX951" s="2"/>
      <c r="AY951" s="174"/>
      <c r="AZ951" s="187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8"/>
      <c r="BP951" s="36"/>
      <c r="BQ951" s="32"/>
      <c r="BR951" s="49"/>
      <c r="BS951" s="68"/>
      <c r="BT951" s="32"/>
    </row>
    <row r="952" spans="1:72" x14ac:dyDescent="0.25">
      <c r="A952" s="30"/>
      <c r="B952" s="32"/>
      <c r="C952" s="49"/>
      <c r="D952" s="49"/>
      <c r="E952" s="32"/>
      <c r="F952" s="6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6"/>
      <c r="AM952" s="2"/>
      <c r="AN952" s="2"/>
      <c r="AO952" s="174"/>
      <c r="AP952" s="187"/>
      <c r="AQ952" s="2"/>
      <c r="AR952" s="2"/>
      <c r="AS952" s="174"/>
      <c r="AT952" s="187"/>
      <c r="AU952" s="174"/>
      <c r="AV952" s="187"/>
      <c r="AW952" s="2"/>
      <c r="AX952" s="2"/>
      <c r="AY952" s="174"/>
      <c r="AZ952" s="187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8"/>
      <c r="BP952" s="36"/>
      <c r="BQ952" s="32"/>
      <c r="BR952" s="49"/>
      <c r="BS952" s="68"/>
      <c r="BT952" s="32"/>
    </row>
    <row r="953" spans="1:72" x14ac:dyDescent="0.25">
      <c r="A953" s="30"/>
      <c r="B953" s="32"/>
      <c r="C953" s="49"/>
      <c r="D953" s="49"/>
      <c r="E953" s="32"/>
      <c r="F953" s="6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6"/>
      <c r="AM953" s="2"/>
      <c r="AN953" s="2"/>
      <c r="AO953" s="174"/>
      <c r="AP953" s="187"/>
      <c r="AQ953" s="2"/>
      <c r="AR953" s="2"/>
      <c r="AS953" s="174"/>
      <c r="AT953" s="187"/>
      <c r="AU953" s="174"/>
      <c r="AV953" s="187"/>
      <c r="AW953" s="2"/>
      <c r="AX953" s="2"/>
      <c r="AY953" s="174"/>
      <c r="AZ953" s="187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8"/>
      <c r="BP953" s="36"/>
      <c r="BQ953" s="32"/>
      <c r="BR953" s="49"/>
      <c r="BS953" s="68"/>
      <c r="BT953" s="32"/>
    </row>
    <row r="954" spans="1:72" x14ac:dyDescent="0.25">
      <c r="A954" s="30"/>
      <c r="B954" s="32"/>
      <c r="C954" s="49"/>
      <c r="D954" s="49"/>
      <c r="E954" s="32"/>
      <c r="F954" s="6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6"/>
      <c r="AM954" s="2"/>
      <c r="AN954" s="2"/>
      <c r="AO954" s="174"/>
      <c r="AP954" s="187"/>
      <c r="AQ954" s="2"/>
      <c r="AR954" s="2"/>
      <c r="AS954" s="174"/>
      <c r="AT954" s="187"/>
      <c r="AU954" s="174"/>
      <c r="AV954" s="187"/>
      <c r="AW954" s="2"/>
      <c r="AX954" s="2"/>
      <c r="AY954" s="174"/>
      <c r="AZ954" s="187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8"/>
      <c r="BP954" s="36"/>
      <c r="BQ954" s="32"/>
      <c r="BR954" s="49"/>
      <c r="BS954" s="68"/>
      <c r="BT954" s="32"/>
    </row>
    <row r="955" spans="1:72" x14ac:dyDescent="0.25">
      <c r="A955" s="30"/>
      <c r="B955" s="32"/>
      <c r="C955" s="49"/>
      <c r="D955" s="49"/>
      <c r="E955" s="32"/>
      <c r="F955" s="6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6"/>
      <c r="AM955" s="2"/>
      <c r="AN955" s="2"/>
      <c r="AO955" s="174"/>
      <c r="AP955" s="187"/>
      <c r="AQ955" s="2"/>
      <c r="AR955" s="2"/>
      <c r="AS955" s="174"/>
      <c r="AT955" s="187"/>
      <c r="AU955" s="174"/>
      <c r="AV955" s="187"/>
      <c r="AW955" s="2"/>
      <c r="AX955" s="2"/>
      <c r="AY955" s="174"/>
      <c r="AZ955" s="187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8"/>
      <c r="BP955" s="36"/>
      <c r="BQ955" s="32"/>
      <c r="BR955" s="49"/>
      <c r="BS955" s="68"/>
      <c r="BT955" s="32"/>
    </row>
    <row r="956" spans="1:72" x14ac:dyDescent="0.25">
      <c r="A956" s="30"/>
      <c r="B956" s="32"/>
      <c r="C956" s="49"/>
      <c r="D956" s="49"/>
      <c r="E956" s="32"/>
      <c r="F956" s="6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6"/>
      <c r="AM956" s="2"/>
      <c r="AN956" s="2"/>
      <c r="AO956" s="174"/>
      <c r="AP956" s="187"/>
      <c r="AQ956" s="2"/>
      <c r="AR956" s="2"/>
      <c r="AS956" s="174"/>
      <c r="AT956" s="187"/>
      <c r="AU956" s="174"/>
      <c r="AV956" s="187"/>
      <c r="AW956" s="2"/>
      <c r="AX956" s="2"/>
      <c r="AY956" s="174"/>
      <c r="AZ956" s="187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8"/>
      <c r="BP956" s="36"/>
      <c r="BQ956" s="32"/>
      <c r="BR956" s="49"/>
      <c r="BS956" s="68"/>
      <c r="BT956" s="32"/>
    </row>
    <row r="957" spans="1:72" x14ac:dyDescent="0.25">
      <c r="A957" s="30"/>
      <c r="B957" s="32"/>
      <c r="C957" s="49"/>
      <c r="D957" s="49"/>
      <c r="E957" s="32"/>
      <c r="F957" s="6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6"/>
      <c r="AM957" s="2"/>
      <c r="AN957" s="2"/>
      <c r="AO957" s="174"/>
      <c r="AP957" s="187"/>
      <c r="AQ957" s="2"/>
      <c r="AR957" s="2"/>
      <c r="AS957" s="174"/>
      <c r="AT957" s="187"/>
      <c r="AU957" s="174"/>
      <c r="AV957" s="187"/>
      <c r="AW957" s="2"/>
      <c r="AX957" s="2"/>
      <c r="AY957" s="174"/>
      <c r="AZ957" s="187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8"/>
      <c r="BP957" s="36"/>
      <c r="BQ957" s="32"/>
      <c r="BR957" s="49"/>
      <c r="BS957" s="68"/>
      <c r="BT957" s="32"/>
    </row>
    <row r="958" spans="1:72" x14ac:dyDescent="0.25">
      <c r="A958" s="30"/>
      <c r="B958" s="32"/>
      <c r="C958" s="49"/>
      <c r="D958" s="49"/>
      <c r="E958" s="32"/>
      <c r="F958" s="6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6"/>
      <c r="AM958" s="2"/>
      <c r="AN958" s="2"/>
      <c r="AO958" s="174"/>
      <c r="AP958" s="187"/>
      <c r="AQ958" s="2"/>
      <c r="AR958" s="2"/>
      <c r="AS958" s="174"/>
      <c r="AT958" s="187"/>
      <c r="AU958" s="174"/>
      <c r="AV958" s="187"/>
      <c r="AW958" s="2"/>
      <c r="AX958" s="2"/>
      <c r="AY958" s="174"/>
      <c r="AZ958" s="187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8"/>
      <c r="BP958" s="36"/>
      <c r="BQ958" s="32"/>
      <c r="BR958" s="49"/>
      <c r="BS958" s="68"/>
      <c r="BT958" s="32"/>
    </row>
    <row r="959" spans="1:72" x14ac:dyDescent="0.25">
      <c r="A959" s="30"/>
      <c r="B959" s="32"/>
      <c r="C959" s="49"/>
      <c r="D959" s="49"/>
      <c r="E959" s="32"/>
      <c r="F959" s="6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6"/>
      <c r="AM959" s="2"/>
      <c r="AN959" s="2"/>
      <c r="AO959" s="174"/>
      <c r="AP959" s="187"/>
      <c r="AQ959" s="2"/>
      <c r="AR959" s="2"/>
      <c r="AS959" s="174"/>
      <c r="AT959" s="187"/>
      <c r="AU959" s="174"/>
      <c r="AV959" s="187"/>
      <c r="AW959" s="2"/>
      <c r="AX959" s="2"/>
      <c r="AY959" s="174"/>
      <c r="AZ959" s="187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8"/>
      <c r="BP959" s="36"/>
      <c r="BQ959" s="32"/>
      <c r="BR959" s="49"/>
      <c r="BS959" s="68"/>
      <c r="BT959" s="32"/>
    </row>
    <row r="960" spans="1:72" x14ac:dyDescent="0.25">
      <c r="A960" s="30"/>
      <c r="B960" s="32"/>
      <c r="C960" s="49"/>
      <c r="D960" s="49"/>
      <c r="E960" s="32"/>
      <c r="F960" s="6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6"/>
      <c r="AM960" s="2"/>
      <c r="AN960" s="2"/>
      <c r="AO960" s="174"/>
      <c r="AP960" s="187"/>
      <c r="AQ960" s="2"/>
      <c r="AR960" s="2"/>
      <c r="AS960" s="174"/>
      <c r="AT960" s="187"/>
      <c r="AU960" s="174"/>
      <c r="AV960" s="187"/>
      <c r="AW960" s="2"/>
      <c r="AX960" s="2"/>
      <c r="AY960" s="174"/>
      <c r="AZ960" s="187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8"/>
      <c r="BP960" s="36"/>
      <c r="BQ960" s="32"/>
      <c r="BR960" s="49"/>
      <c r="BS960" s="68"/>
      <c r="BT960" s="32"/>
    </row>
    <row r="961" spans="1:72" x14ac:dyDescent="0.25">
      <c r="A961" s="30"/>
      <c r="B961" s="32"/>
      <c r="C961" s="49"/>
      <c r="D961" s="49"/>
      <c r="E961" s="32"/>
      <c r="F961" s="6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6"/>
      <c r="AM961" s="2"/>
      <c r="AN961" s="2"/>
      <c r="AO961" s="174"/>
      <c r="AP961" s="187"/>
      <c r="AQ961" s="2"/>
      <c r="AR961" s="2"/>
      <c r="AS961" s="174"/>
      <c r="AT961" s="187"/>
      <c r="AU961" s="174"/>
      <c r="AV961" s="187"/>
      <c r="AW961" s="2"/>
      <c r="AX961" s="2"/>
      <c r="AY961" s="174"/>
      <c r="AZ961" s="187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8"/>
      <c r="BP961" s="36"/>
      <c r="BQ961" s="32"/>
      <c r="BR961" s="49"/>
      <c r="BS961" s="68"/>
      <c r="BT961" s="32"/>
    </row>
    <row r="962" spans="1:72" x14ac:dyDescent="0.25">
      <c r="A962" s="30"/>
      <c r="B962" s="32"/>
      <c r="C962" s="49"/>
      <c r="D962" s="49"/>
      <c r="E962" s="32"/>
      <c r="F962" s="6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6"/>
      <c r="AM962" s="2"/>
      <c r="AN962" s="2"/>
      <c r="AO962" s="174"/>
      <c r="AP962" s="187"/>
      <c r="AQ962" s="2"/>
      <c r="AR962" s="2"/>
      <c r="AS962" s="174"/>
      <c r="AT962" s="187"/>
      <c r="AU962" s="174"/>
      <c r="AV962" s="187"/>
      <c r="AW962" s="2"/>
      <c r="AX962" s="2"/>
      <c r="AY962" s="174"/>
      <c r="AZ962" s="187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8"/>
      <c r="BP962" s="36"/>
      <c r="BQ962" s="32"/>
      <c r="BR962" s="49"/>
      <c r="BS962" s="68"/>
      <c r="BT962" s="32"/>
    </row>
    <row r="963" spans="1:72" x14ac:dyDescent="0.25">
      <c r="A963" s="30"/>
      <c r="B963" s="32"/>
      <c r="C963" s="49"/>
      <c r="D963" s="49"/>
      <c r="E963" s="32"/>
      <c r="F963" s="6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6"/>
      <c r="AM963" s="2"/>
      <c r="AN963" s="2"/>
      <c r="AO963" s="174"/>
      <c r="AP963" s="187"/>
      <c r="AQ963" s="2"/>
      <c r="AR963" s="2"/>
      <c r="AS963" s="174"/>
      <c r="AT963" s="187"/>
      <c r="AU963" s="174"/>
      <c r="AV963" s="187"/>
      <c r="AW963" s="2"/>
      <c r="AX963" s="2"/>
      <c r="AY963" s="174"/>
      <c r="AZ963" s="187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8"/>
      <c r="BP963" s="36"/>
      <c r="BQ963" s="32"/>
      <c r="BR963" s="49"/>
      <c r="BS963" s="68"/>
      <c r="BT963" s="32"/>
    </row>
    <row r="964" spans="1:72" x14ac:dyDescent="0.25">
      <c r="A964" s="30"/>
      <c r="B964" s="32"/>
      <c r="C964" s="49"/>
      <c r="D964" s="49"/>
      <c r="E964" s="32"/>
      <c r="F964" s="6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6"/>
      <c r="AM964" s="2"/>
      <c r="AN964" s="2"/>
      <c r="AO964" s="174"/>
      <c r="AP964" s="187"/>
      <c r="AQ964" s="2"/>
      <c r="AR964" s="2"/>
      <c r="AS964" s="174"/>
      <c r="AT964" s="187"/>
      <c r="AU964" s="174"/>
      <c r="AV964" s="187"/>
      <c r="AW964" s="2"/>
      <c r="AX964" s="2"/>
      <c r="AY964" s="174"/>
      <c r="AZ964" s="187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8"/>
      <c r="BP964" s="36"/>
      <c r="BQ964" s="32"/>
      <c r="BR964" s="49"/>
      <c r="BS964" s="68"/>
      <c r="BT964" s="32"/>
    </row>
    <row r="965" spans="1:72" x14ac:dyDescent="0.25">
      <c r="A965" s="30"/>
      <c r="B965" s="32"/>
      <c r="C965" s="49"/>
      <c r="D965" s="49"/>
      <c r="E965" s="32"/>
      <c r="F965" s="6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6"/>
      <c r="AM965" s="2"/>
      <c r="AN965" s="2"/>
      <c r="AO965" s="174"/>
      <c r="AP965" s="187"/>
      <c r="AQ965" s="2"/>
      <c r="AR965" s="2"/>
      <c r="AS965" s="174"/>
      <c r="AT965" s="187"/>
      <c r="AU965" s="174"/>
      <c r="AV965" s="187"/>
      <c r="AW965" s="2"/>
      <c r="AX965" s="2"/>
      <c r="AY965" s="174"/>
      <c r="AZ965" s="187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8"/>
      <c r="BP965" s="36"/>
      <c r="BQ965" s="32"/>
      <c r="BR965" s="49"/>
      <c r="BS965" s="68"/>
      <c r="BT965" s="32"/>
    </row>
    <row r="966" spans="1:72" x14ac:dyDescent="0.25">
      <c r="A966" s="30"/>
      <c r="B966" s="32"/>
      <c r="C966" s="49"/>
      <c r="D966" s="49"/>
      <c r="E966" s="32"/>
      <c r="F966" s="6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6"/>
      <c r="AM966" s="2"/>
      <c r="AN966" s="2"/>
      <c r="AO966" s="174"/>
      <c r="AP966" s="187"/>
      <c r="AQ966" s="2"/>
      <c r="AR966" s="2"/>
      <c r="AS966" s="174"/>
      <c r="AT966" s="187"/>
      <c r="AU966" s="174"/>
      <c r="AV966" s="187"/>
      <c r="AW966" s="2"/>
      <c r="AX966" s="2"/>
      <c r="AY966" s="174"/>
      <c r="AZ966" s="187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8"/>
      <c r="BP966" s="36"/>
      <c r="BQ966" s="32"/>
      <c r="BR966" s="49"/>
      <c r="BS966" s="68"/>
      <c r="BT966" s="32"/>
    </row>
    <row r="967" spans="1:72" x14ac:dyDescent="0.25">
      <c r="A967" s="30"/>
      <c r="B967" s="32"/>
      <c r="C967" s="49"/>
      <c r="D967" s="49"/>
      <c r="E967" s="32"/>
      <c r="F967" s="6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6"/>
      <c r="AM967" s="2"/>
      <c r="AN967" s="2"/>
      <c r="AO967" s="174"/>
      <c r="AP967" s="187"/>
      <c r="AQ967" s="2"/>
      <c r="AR967" s="2"/>
      <c r="AS967" s="174"/>
      <c r="AT967" s="187"/>
      <c r="AU967" s="174"/>
      <c r="AV967" s="187"/>
      <c r="AW967" s="2"/>
      <c r="AX967" s="2"/>
      <c r="AY967" s="174"/>
      <c r="AZ967" s="187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8"/>
      <c r="BP967" s="36"/>
      <c r="BQ967" s="32"/>
      <c r="BR967" s="49"/>
      <c r="BS967" s="68"/>
      <c r="BT967" s="32"/>
    </row>
    <row r="968" spans="1:72" x14ac:dyDescent="0.25">
      <c r="A968" s="30"/>
      <c r="B968" s="32"/>
      <c r="C968" s="49"/>
      <c r="D968" s="49"/>
      <c r="E968" s="32"/>
      <c r="F968" s="6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6"/>
      <c r="AM968" s="2"/>
      <c r="AN968" s="2"/>
      <c r="AO968" s="174"/>
      <c r="AP968" s="187"/>
      <c r="AQ968" s="2"/>
      <c r="AR968" s="2"/>
      <c r="AS968" s="174"/>
      <c r="AT968" s="187"/>
      <c r="AU968" s="174"/>
      <c r="AV968" s="187"/>
      <c r="AW968" s="2"/>
      <c r="AX968" s="2"/>
      <c r="AY968" s="174"/>
      <c r="AZ968" s="187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8"/>
      <c r="BP968" s="36"/>
      <c r="BQ968" s="32"/>
      <c r="BR968" s="49"/>
      <c r="BS968" s="68"/>
      <c r="BT968" s="32"/>
    </row>
    <row r="969" spans="1:72" x14ac:dyDescent="0.25">
      <c r="A969" s="30"/>
      <c r="B969" s="32"/>
      <c r="C969" s="49"/>
      <c r="D969" s="49"/>
      <c r="E969" s="32"/>
      <c r="F969" s="6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6"/>
      <c r="AM969" s="2"/>
      <c r="AN969" s="2"/>
      <c r="AO969" s="174"/>
      <c r="AP969" s="187"/>
      <c r="AQ969" s="2"/>
      <c r="AR969" s="2"/>
      <c r="AS969" s="174"/>
      <c r="AT969" s="187"/>
      <c r="AU969" s="174"/>
      <c r="AV969" s="187"/>
      <c r="AW969" s="2"/>
      <c r="AX969" s="2"/>
      <c r="AY969" s="174"/>
      <c r="AZ969" s="187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8"/>
      <c r="BP969" s="36"/>
      <c r="BQ969" s="32"/>
      <c r="BR969" s="49"/>
      <c r="BS969" s="68"/>
      <c r="BT969" s="32"/>
    </row>
    <row r="970" spans="1:72" x14ac:dyDescent="0.25">
      <c r="A970" s="30"/>
      <c r="B970" s="32"/>
      <c r="C970" s="49"/>
      <c r="D970" s="49"/>
      <c r="E970" s="32"/>
      <c r="F970" s="6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6"/>
      <c r="AM970" s="2"/>
      <c r="AN970" s="2"/>
      <c r="AO970" s="174"/>
      <c r="AP970" s="187"/>
      <c r="AQ970" s="2"/>
      <c r="AR970" s="2"/>
      <c r="AS970" s="174"/>
      <c r="AT970" s="187"/>
      <c r="AU970" s="174"/>
      <c r="AV970" s="187"/>
      <c r="AW970" s="2"/>
      <c r="AX970" s="2"/>
      <c r="AY970" s="174"/>
      <c r="AZ970" s="187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8"/>
      <c r="BP970" s="36"/>
      <c r="BQ970" s="32"/>
      <c r="BR970" s="49"/>
      <c r="BS970" s="68"/>
      <c r="BT970" s="32"/>
    </row>
    <row r="971" spans="1:72" x14ac:dyDescent="0.25">
      <c r="A971" s="30"/>
      <c r="B971" s="32"/>
      <c r="C971" s="49"/>
      <c r="D971" s="49"/>
      <c r="E971" s="32"/>
      <c r="F971" s="6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6"/>
      <c r="AM971" s="2"/>
      <c r="AN971" s="2"/>
      <c r="AO971" s="174"/>
      <c r="AP971" s="187"/>
      <c r="AQ971" s="2"/>
      <c r="AR971" s="2"/>
      <c r="AS971" s="174"/>
      <c r="AT971" s="187"/>
      <c r="AU971" s="174"/>
      <c r="AV971" s="187"/>
      <c r="AW971" s="2"/>
      <c r="AX971" s="2"/>
      <c r="AY971" s="174"/>
      <c r="AZ971" s="187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8"/>
      <c r="BP971" s="36"/>
      <c r="BQ971" s="32"/>
      <c r="BR971" s="49"/>
      <c r="BS971" s="68"/>
      <c r="BT971" s="32"/>
    </row>
    <row r="972" spans="1:72" x14ac:dyDescent="0.25">
      <c r="A972" s="30"/>
      <c r="B972" s="32"/>
      <c r="C972" s="49"/>
      <c r="D972" s="49"/>
      <c r="E972" s="32"/>
      <c r="F972" s="6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6"/>
      <c r="AM972" s="2"/>
      <c r="AN972" s="2"/>
      <c r="AO972" s="174"/>
      <c r="AP972" s="187"/>
      <c r="AQ972" s="2"/>
      <c r="AR972" s="2"/>
      <c r="AS972" s="174"/>
      <c r="AT972" s="187"/>
      <c r="AU972" s="174"/>
      <c r="AV972" s="187"/>
      <c r="AW972" s="2"/>
      <c r="AX972" s="2"/>
      <c r="AY972" s="174"/>
      <c r="AZ972" s="187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8"/>
      <c r="BP972" s="36"/>
      <c r="BQ972" s="32"/>
      <c r="BR972" s="49"/>
      <c r="BS972" s="68"/>
      <c r="BT972" s="32"/>
    </row>
    <row r="973" spans="1:72" x14ac:dyDescent="0.25">
      <c r="A973" s="30"/>
      <c r="B973" s="32"/>
      <c r="C973" s="49"/>
      <c r="D973" s="49"/>
      <c r="E973" s="32"/>
      <c r="F973" s="6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6"/>
      <c r="AM973" s="2"/>
      <c r="AN973" s="2"/>
      <c r="AO973" s="174"/>
      <c r="AP973" s="187"/>
      <c r="AQ973" s="2"/>
      <c r="AR973" s="2"/>
      <c r="AS973" s="174"/>
      <c r="AT973" s="187"/>
      <c r="AU973" s="174"/>
      <c r="AV973" s="187"/>
      <c r="AW973" s="2"/>
      <c r="AX973" s="2"/>
      <c r="AY973" s="174"/>
      <c r="AZ973" s="187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8"/>
      <c r="BP973" s="36"/>
      <c r="BQ973" s="32"/>
      <c r="BR973" s="49"/>
      <c r="BS973" s="68"/>
      <c r="BT973" s="32"/>
    </row>
    <row r="974" spans="1:72" x14ac:dyDescent="0.25">
      <c r="A974" s="30"/>
      <c r="B974" s="32"/>
      <c r="C974" s="49"/>
      <c r="D974" s="49"/>
      <c r="E974" s="32"/>
      <c r="F974" s="6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6"/>
      <c r="AM974" s="2"/>
      <c r="AN974" s="2"/>
      <c r="AO974" s="174"/>
      <c r="AP974" s="187"/>
      <c r="AQ974" s="2"/>
      <c r="AR974" s="2"/>
      <c r="AS974" s="174"/>
      <c r="AT974" s="187"/>
      <c r="AU974" s="174"/>
      <c r="AV974" s="187"/>
      <c r="AW974" s="2"/>
      <c r="AX974" s="2"/>
      <c r="AY974" s="174"/>
      <c r="AZ974" s="187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8"/>
      <c r="BP974" s="36"/>
      <c r="BQ974" s="32"/>
      <c r="BR974" s="49"/>
      <c r="BS974" s="68"/>
      <c r="BT974" s="32"/>
    </row>
    <row r="975" spans="1:72" x14ac:dyDescent="0.25">
      <c r="A975" s="30"/>
      <c r="B975" s="32"/>
      <c r="C975" s="49"/>
      <c r="D975" s="49"/>
      <c r="E975" s="32"/>
      <c r="F975" s="6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6"/>
      <c r="AM975" s="2"/>
      <c r="AN975" s="2"/>
      <c r="AO975" s="174"/>
      <c r="AP975" s="187"/>
      <c r="AQ975" s="2"/>
      <c r="AR975" s="2"/>
      <c r="AS975" s="174"/>
      <c r="AT975" s="187"/>
      <c r="AU975" s="174"/>
      <c r="AV975" s="187"/>
      <c r="AW975" s="2"/>
      <c r="AX975" s="2"/>
      <c r="AY975" s="174"/>
      <c r="AZ975" s="187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8"/>
      <c r="BP975" s="36"/>
      <c r="BQ975" s="32"/>
      <c r="BR975" s="49"/>
      <c r="BS975" s="68"/>
      <c r="BT975" s="32"/>
    </row>
    <row r="976" spans="1:72" x14ac:dyDescent="0.25">
      <c r="A976" s="30"/>
      <c r="B976" s="32"/>
      <c r="C976" s="49"/>
      <c r="D976" s="49"/>
      <c r="E976" s="32"/>
      <c r="F976" s="6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6"/>
      <c r="AM976" s="2"/>
      <c r="AN976" s="2"/>
      <c r="AO976" s="174"/>
      <c r="AP976" s="187"/>
      <c r="AQ976" s="2"/>
      <c r="AR976" s="2"/>
      <c r="AS976" s="174"/>
      <c r="AT976" s="187"/>
      <c r="AU976" s="174"/>
      <c r="AV976" s="187"/>
      <c r="AW976" s="2"/>
      <c r="AX976" s="2"/>
      <c r="AY976" s="174"/>
      <c r="AZ976" s="187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8"/>
      <c r="BP976" s="36"/>
      <c r="BQ976" s="32"/>
      <c r="BR976" s="49"/>
      <c r="BS976" s="68"/>
      <c r="BT976" s="32"/>
    </row>
    <row r="977" spans="1:72" x14ac:dyDescent="0.25">
      <c r="A977" s="30"/>
      <c r="B977" s="32"/>
      <c r="C977" s="49"/>
      <c r="D977" s="49"/>
      <c r="E977" s="32"/>
      <c r="F977" s="6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6"/>
      <c r="AM977" s="2"/>
      <c r="AN977" s="2"/>
      <c r="AO977" s="174"/>
      <c r="AP977" s="187"/>
      <c r="AQ977" s="2"/>
      <c r="AR977" s="2"/>
      <c r="AS977" s="174"/>
      <c r="AT977" s="187"/>
      <c r="AU977" s="174"/>
      <c r="AV977" s="187"/>
      <c r="AW977" s="2"/>
      <c r="AX977" s="2"/>
      <c r="AY977" s="174"/>
      <c r="AZ977" s="187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8"/>
      <c r="BP977" s="36"/>
      <c r="BQ977" s="32"/>
      <c r="BR977" s="49"/>
      <c r="BS977" s="68"/>
      <c r="BT977" s="32"/>
    </row>
    <row r="978" spans="1:72" x14ac:dyDescent="0.25">
      <c r="A978" s="30"/>
      <c r="B978" s="32"/>
      <c r="C978" s="49"/>
      <c r="D978" s="49"/>
      <c r="E978" s="32"/>
      <c r="F978" s="6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6"/>
      <c r="AM978" s="2"/>
      <c r="AN978" s="2"/>
      <c r="AO978" s="174"/>
      <c r="AP978" s="187"/>
      <c r="AQ978" s="2"/>
      <c r="AR978" s="2"/>
      <c r="AS978" s="174"/>
      <c r="AT978" s="187"/>
      <c r="AU978" s="174"/>
      <c r="AV978" s="187"/>
      <c r="AW978" s="2"/>
      <c r="AX978" s="2"/>
      <c r="AY978" s="174"/>
      <c r="AZ978" s="187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8"/>
      <c r="BP978" s="36"/>
      <c r="BQ978" s="32"/>
      <c r="BR978" s="49"/>
      <c r="BS978" s="68"/>
      <c r="BT978" s="32"/>
    </row>
    <row r="979" spans="1:72" x14ac:dyDescent="0.25">
      <c r="A979" s="30"/>
      <c r="B979" s="32"/>
      <c r="C979" s="49"/>
      <c r="D979" s="49"/>
      <c r="E979" s="32"/>
      <c r="F979" s="6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6"/>
      <c r="AM979" s="2"/>
      <c r="AN979" s="2"/>
      <c r="AO979" s="174"/>
      <c r="AP979" s="187"/>
      <c r="AQ979" s="2"/>
      <c r="AR979" s="2"/>
      <c r="AS979" s="174"/>
      <c r="AT979" s="187"/>
      <c r="AU979" s="174"/>
      <c r="AV979" s="187"/>
      <c r="AW979" s="2"/>
      <c r="AX979" s="2"/>
      <c r="AY979" s="174"/>
      <c r="AZ979" s="187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8"/>
      <c r="BP979" s="36"/>
      <c r="BQ979" s="32"/>
      <c r="BR979" s="49"/>
      <c r="BS979" s="68"/>
      <c r="BT979" s="32"/>
    </row>
    <row r="980" spans="1:72" x14ac:dyDescent="0.25">
      <c r="A980" s="30"/>
      <c r="B980" s="32"/>
      <c r="C980" s="49"/>
      <c r="D980" s="49"/>
      <c r="E980" s="32"/>
      <c r="F980" s="6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6"/>
      <c r="AM980" s="2"/>
      <c r="AN980" s="2"/>
      <c r="AO980" s="174"/>
      <c r="AP980" s="187"/>
      <c r="AQ980" s="2"/>
      <c r="AR980" s="2"/>
      <c r="AS980" s="174"/>
      <c r="AT980" s="187"/>
      <c r="AU980" s="174"/>
      <c r="AV980" s="187"/>
      <c r="AW980" s="2"/>
      <c r="AX980" s="2"/>
      <c r="AY980" s="174"/>
      <c r="AZ980" s="187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8"/>
      <c r="BP980" s="36"/>
      <c r="BQ980" s="32"/>
      <c r="BR980" s="49"/>
      <c r="BS980" s="68"/>
      <c r="BT980" s="32"/>
    </row>
    <row r="981" spans="1:72" x14ac:dyDescent="0.25">
      <c r="A981" s="30"/>
      <c r="B981" s="32"/>
      <c r="C981" s="49"/>
      <c r="D981" s="49"/>
      <c r="E981" s="32"/>
      <c r="F981" s="6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6"/>
      <c r="AM981" s="2"/>
      <c r="AN981" s="2"/>
      <c r="AO981" s="174"/>
      <c r="AP981" s="187"/>
      <c r="AQ981" s="2"/>
      <c r="AR981" s="2"/>
      <c r="AS981" s="174"/>
      <c r="AT981" s="187"/>
      <c r="AU981" s="174"/>
      <c r="AV981" s="187"/>
      <c r="AW981" s="2"/>
      <c r="AX981" s="2"/>
      <c r="AY981" s="174"/>
      <c r="AZ981" s="187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8"/>
      <c r="BP981" s="36"/>
      <c r="BQ981" s="32"/>
      <c r="BR981" s="49"/>
      <c r="BS981" s="68"/>
      <c r="BT981" s="32"/>
    </row>
    <row r="982" spans="1:72" x14ac:dyDescent="0.25">
      <c r="A982" s="30"/>
      <c r="B982" s="32"/>
      <c r="C982" s="49"/>
      <c r="D982" s="49"/>
      <c r="E982" s="32"/>
      <c r="F982" s="6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6"/>
      <c r="AM982" s="2"/>
      <c r="AN982" s="2"/>
      <c r="AO982" s="174"/>
      <c r="AP982" s="187"/>
      <c r="AQ982" s="2"/>
      <c r="AR982" s="2"/>
      <c r="AS982" s="174"/>
      <c r="AT982" s="187"/>
      <c r="AU982" s="174"/>
      <c r="AV982" s="187"/>
      <c r="AW982" s="2"/>
      <c r="AX982" s="2"/>
      <c r="AY982" s="174"/>
      <c r="AZ982" s="187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8"/>
      <c r="BP982" s="36"/>
      <c r="BQ982" s="32"/>
      <c r="BR982" s="49"/>
      <c r="BS982" s="68"/>
      <c r="BT982" s="32"/>
    </row>
    <row r="983" spans="1:72" x14ac:dyDescent="0.25">
      <c r="A983" s="30"/>
      <c r="B983" s="32"/>
      <c r="C983" s="49"/>
      <c r="D983" s="49"/>
      <c r="E983" s="32"/>
      <c r="F983" s="6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6"/>
      <c r="AM983" s="2"/>
      <c r="AN983" s="2"/>
      <c r="AO983" s="174"/>
      <c r="AP983" s="187"/>
      <c r="AQ983" s="2"/>
      <c r="AR983" s="2"/>
      <c r="AS983" s="174"/>
      <c r="AT983" s="187"/>
      <c r="AU983" s="174"/>
      <c r="AV983" s="187"/>
      <c r="AW983" s="2"/>
      <c r="AX983" s="2"/>
      <c r="AY983" s="174"/>
      <c r="AZ983" s="187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8"/>
      <c r="BP983" s="36"/>
      <c r="BQ983" s="32"/>
      <c r="BR983" s="49"/>
      <c r="BS983" s="68"/>
      <c r="BT983" s="32"/>
    </row>
    <row r="984" spans="1:72" x14ac:dyDescent="0.25">
      <c r="A984" s="30"/>
      <c r="B984" s="32"/>
      <c r="C984" s="49"/>
      <c r="D984" s="49"/>
      <c r="E984" s="32"/>
      <c r="F984" s="6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6"/>
      <c r="AM984" s="2"/>
      <c r="AN984" s="2"/>
      <c r="AO984" s="174"/>
      <c r="AP984" s="187"/>
      <c r="AQ984" s="2"/>
      <c r="AR984" s="2"/>
      <c r="AS984" s="174"/>
      <c r="AT984" s="187"/>
      <c r="AU984" s="174"/>
      <c r="AV984" s="187"/>
      <c r="AW984" s="2"/>
      <c r="AX984" s="2"/>
      <c r="AY984" s="174"/>
      <c r="AZ984" s="187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8"/>
      <c r="BP984" s="36"/>
      <c r="BQ984" s="32"/>
      <c r="BR984" s="49"/>
      <c r="BS984" s="68"/>
      <c r="BT984" s="32"/>
    </row>
    <row r="985" spans="1:72" x14ac:dyDescent="0.25">
      <c r="A985" s="30"/>
      <c r="B985" s="32"/>
      <c r="C985" s="49"/>
      <c r="D985" s="49"/>
      <c r="E985" s="32"/>
      <c r="F985" s="6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6"/>
      <c r="AM985" s="2"/>
      <c r="AN985" s="2"/>
      <c r="AO985" s="174"/>
      <c r="AP985" s="187"/>
      <c r="AQ985" s="2"/>
      <c r="AR985" s="2"/>
      <c r="AS985" s="174"/>
      <c r="AT985" s="187"/>
      <c r="AU985" s="174"/>
      <c r="AV985" s="187"/>
      <c r="AW985" s="2"/>
      <c r="AX985" s="2"/>
      <c r="AY985" s="174"/>
      <c r="AZ985" s="187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8"/>
      <c r="BP985" s="36"/>
      <c r="BQ985" s="32"/>
      <c r="BR985" s="49"/>
      <c r="BS985" s="68"/>
      <c r="BT985" s="32"/>
    </row>
    <row r="986" spans="1:72" x14ac:dyDescent="0.25">
      <c r="A986" s="30"/>
      <c r="B986" s="32"/>
      <c r="C986" s="49"/>
      <c r="D986" s="49"/>
      <c r="E986" s="32"/>
      <c r="F986" s="6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6"/>
      <c r="AM986" s="2"/>
      <c r="AN986" s="2"/>
      <c r="AO986" s="174"/>
      <c r="AP986" s="187"/>
      <c r="AQ986" s="2"/>
      <c r="AR986" s="2"/>
      <c r="AS986" s="174"/>
      <c r="AT986" s="187"/>
      <c r="AU986" s="174"/>
      <c r="AV986" s="187"/>
      <c r="AW986" s="2"/>
      <c r="AX986" s="2"/>
      <c r="AY986" s="174"/>
      <c r="AZ986" s="187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8"/>
      <c r="BP986" s="36"/>
      <c r="BQ986" s="32"/>
      <c r="BR986" s="49"/>
      <c r="BS986" s="68"/>
      <c r="BT986" s="32"/>
    </row>
    <row r="987" spans="1:72" x14ac:dyDescent="0.25">
      <c r="A987" s="30"/>
      <c r="B987" s="32"/>
      <c r="C987" s="49"/>
      <c r="D987" s="49"/>
      <c r="E987" s="32"/>
      <c r="F987" s="6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6"/>
      <c r="AM987" s="2"/>
      <c r="AN987" s="2"/>
      <c r="AO987" s="174"/>
      <c r="AP987" s="187"/>
      <c r="AQ987" s="2"/>
      <c r="AR987" s="2"/>
      <c r="AS987" s="174"/>
      <c r="AT987" s="187"/>
      <c r="AU987" s="174"/>
      <c r="AV987" s="187"/>
      <c r="AW987" s="2"/>
      <c r="AX987" s="2"/>
      <c r="AY987" s="174"/>
      <c r="AZ987" s="187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8"/>
      <c r="BP987" s="36"/>
      <c r="BQ987" s="32"/>
      <c r="BR987" s="49"/>
      <c r="BS987" s="68"/>
      <c r="BT987" s="32"/>
    </row>
    <row r="988" spans="1:72" x14ac:dyDescent="0.25">
      <c r="A988" s="30"/>
      <c r="B988" s="32"/>
      <c r="C988" s="49"/>
      <c r="D988" s="49"/>
      <c r="E988" s="32"/>
      <c r="F988" s="6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6"/>
      <c r="AM988" s="2"/>
      <c r="AN988" s="2"/>
      <c r="AO988" s="174"/>
      <c r="AP988" s="187"/>
      <c r="AQ988" s="2"/>
      <c r="AR988" s="2"/>
      <c r="AS988" s="174"/>
      <c r="AT988" s="187"/>
      <c r="AU988" s="174"/>
      <c r="AV988" s="187"/>
      <c r="AW988" s="2"/>
      <c r="AX988" s="2"/>
      <c r="AY988" s="174"/>
      <c r="AZ988" s="187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8"/>
      <c r="BP988" s="36"/>
      <c r="BQ988" s="32"/>
      <c r="BR988" s="49"/>
      <c r="BS988" s="68"/>
      <c r="BT988" s="32"/>
    </row>
    <row r="989" spans="1:72" x14ac:dyDescent="0.25">
      <c r="A989" s="30"/>
      <c r="B989" s="32"/>
      <c r="C989" s="49"/>
      <c r="D989" s="49"/>
      <c r="E989" s="32"/>
      <c r="F989" s="6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6"/>
      <c r="AM989" s="2"/>
      <c r="AN989" s="2"/>
      <c r="AO989" s="174"/>
      <c r="AP989" s="187"/>
      <c r="AQ989" s="2"/>
      <c r="AR989" s="2"/>
      <c r="AS989" s="174"/>
      <c r="AT989" s="187"/>
      <c r="AU989" s="174"/>
      <c r="AV989" s="187"/>
      <c r="AW989" s="2"/>
      <c r="AX989" s="2"/>
      <c r="AY989" s="174"/>
      <c r="AZ989" s="187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8"/>
      <c r="BP989" s="36"/>
      <c r="BQ989" s="32"/>
      <c r="BR989" s="49"/>
      <c r="BS989" s="68"/>
      <c r="BT989" s="32"/>
    </row>
    <row r="990" spans="1:72" x14ac:dyDescent="0.25">
      <c r="A990" s="30"/>
      <c r="B990" s="32"/>
      <c r="C990" s="49"/>
      <c r="D990" s="49"/>
      <c r="E990" s="32"/>
      <c r="F990" s="6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6"/>
      <c r="AM990" s="2"/>
      <c r="AN990" s="2"/>
      <c r="AO990" s="174"/>
      <c r="AP990" s="187"/>
      <c r="AQ990" s="2"/>
      <c r="AR990" s="2"/>
      <c r="AS990" s="174"/>
      <c r="AT990" s="187"/>
      <c r="AU990" s="174"/>
      <c r="AV990" s="187"/>
      <c r="AW990" s="2"/>
      <c r="AX990" s="2"/>
      <c r="AY990" s="174"/>
      <c r="AZ990" s="187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8"/>
      <c r="BP990" s="36"/>
      <c r="BQ990" s="32"/>
      <c r="BR990" s="49"/>
      <c r="BS990" s="68"/>
      <c r="BT990" s="32"/>
    </row>
    <row r="991" spans="1:72" x14ac:dyDescent="0.25">
      <c r="A991" s="30"/>
      <c r="B991" s="32"/>
      <c r="C991" s="49"/>
      <c r="D991" s="49"/>
      <c r="E991" s="32"/>
      <c r="F991" s="6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6"/>
      <c r="AM991" s="2"/>
      <c r="AN991" s="2"/>
      <c r="AO991" s="174"/>
      <c r="AP991" s="187"/>
      <c r="AQ991" s="2"/>
      <c r="AR991" s="2"/>
      <c r="AS991" s="174"/>
      <c r="AT991" s="187"/>
      <c r="AU991" s="174"/>
      <c r="AV991" s="187"/>
      <c r="AW991" s="2"/>
      <c r="AX991" s="2"/>
      <c r="AY991" s="174"/>
      <c r="AZ991" s="187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8"/>
      <c r="BP991" s="36"/>
      <c r="BQ991" s="32"/>
      <c r="BR991" s="49"/>
      <c r="BS991" s="68"/>
      <c r="BT991" s="32"/>
    </row>
    <row r="992" spans="1:72" x14ac:dyDescent="0.25">
      <c r="A992" s="30"/>
      <c r="B992" s="32"/>
      <c r="C992" s="49"/>
      <c r="D992" s="49"/>
      <c r="E992" s="32"/>
      <c r="F992" s="6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6"/>
      <c r="AM992" s="2"/>
      <c r="AN992" s="2"/>
      <c r="AO992" s="174"/>
      <c r="AP992" s="187"/>
      <c r="AQ992" s="2"/>
      <c r="AR992" s="2"/>
      <c r="AS992" s="174"/>
      <c r="AT992" s="187"/>
      <c r="AU992" s="174"/>
      <c r="AV992" s="187"/>
      <c r="AW992" s="2"/>
      <c r="AX992" s="2"/>
      <c r="AY992" s="174"/>
      <c r="AZ992" s="187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8"/>
      <c r="BP992" s="36"/>
      <c r="BQ992" s="32"/>
      <c r="BR992" s="49"/>
      <c r="BS992" s="68"/>
      <c r="BT992" s="32"/>
    </row>
    <row r="993" spans="1:72" x14ac:dyDescent="0.25">
      <c r="A993" s="30"/>
      <c r="B993" s="32"/>
      <c r="C993" s="49"/>
      <c r="D993" s="49"/>
      <c r="E993" s="32"/>
      <c r="F993" s="6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6"/>
      <c r="AM993" s="2"/>
      <c r="AN993" s="2"/>
      <c r="AO993" s="174"/>
      <c r="AP993" s="187"/>
      <c r="AQ993" s="2"/>
      <c r="AR993" s="2"/>
      <c r="AS993" s="174"/>
      <c r="AT993" s="187"/>
      <c r="AU993" s="174"/>
      <c r="AV993" s="187"/>
      <c r="AW993" s="2"/>
      <c r="AX993" s="2"/>
      <c r="AY993" s="174"/>
      <c r="AZ993" s="187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8"/>
      <c r="BP993" s="36"/>
      <c r="BQ993" s="32"/>
      <c r="BR993" s="49"/>
      <c r="BS993" s="68"/>
      <c r="BT993" s="32"/>
    </row>
    <row r="994" spans="1:72" x14ac:dyDescent="0.25">
      <c r="A994" s="30"/>
      <c r="B994" s="32"/>
      <c r="C994" s="49"/>
      <c r="D994" s="49"/>
      <c r="E994" s="32"/>
      <c r="F994" s="6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6"/>
      <c r="AM994" s="2"/>
      <c r="AN994" s="2"/>
      <c r="AO994" s="174"/>
      <c r="AP994" s="187"/>
      <c r="AQ994" s="2"/>
      <c r="AR994" s="2"/>
      <c r="AS994" s="174"/>
      <c r="AT994" s="187"/>
      <c r="AU994" s="174"/>
      <c r="AV994" s="187"/>
      <c r="AW994" s="2"/>
      <c r="AX994" s="2"/>
      <c r="AY994" s="174"/>
      <c r="AZ994" s="187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8"/>
      <c r="BP994" s="36"/>
      <c r="BQ994" s="32"/>
      <c r="BR994" s="49"/>
      <c r="BS994" s="68"/>
      <c r="BT994" s="32"/>
    </row>
    <row r="995" spans="1:72" x14ac:dyDescent="0.25">
      <c r="A995" s="30"/>
      <c r="B995" s="32"/>
      <c r="C995" s="49"/>
      <c r="D995" s="49"/>
      <c r="E995" s="32"/>
      <c r="F995" s="6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6"/>
      <c r="AM995" s="2"/>
      <c r="AN995" s="2"/>
      <c r="AO995" s="174"/>
      <c r="AP995" s="187"/>
      <c r="AQ995" s="2"/>
      <c r="AR995" s="2"/>
      <c r="AS995" s="174"/>
      <c r="AT995" s="187"/>
      <c r="AU995" s="174"/>
      <c r="AV995" s="187"/>
      <c r="AW995" s="2"/>
      <c r="AX995" s="2"/>
      <c r="AY995" s="174"/>
      <c r="AZ995" s="187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8"/>
      <c r="BP995" s="36"/>
      <c r="BQ995" s="32"/>
      <c r="BR995" s="49"/>
      <c r="BS995" s="68"/>
      <c r="BT995" s="32"/>
    </row>
    <row r="996" spans="1:72" x14ac:dyDescent="0.25">
      <c r="A996" s="30"/>
      <c r="B996" s="32"/>
      <c r="C996" s="49"/>
      <c r="D996" s="49"/>
      <c r="E996" s="32"/>
      <c r="F996" s="6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6"/>
      <c r="AM996" s="2"/>
      <c r="AN996" s="2"/>
      <c r="AO996" s="174"/>
      <c r="AP996" s="187"/>
      <c r="AQ996" s="2"/>
      <c r="AR996" s="2"/>
      <c r="AS996" s="174"/>
      <c r="AT996" s="187"/>
      <c r="AU996" s="174"/>
      <c r="AV996" s="187"/>
      <c r="AW996" s="2"/>
      <c r="AX996" s="2"/>
      <c r="AY996" s="174"/>
      <c r="AZ996" s="187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8"/>
      <c r="BP996" s="36"/>
      <c r="BQ996" s="32"/>
      <c r="BR996" s="49"/>
      <c r="BS996" s="68"/>
      <c r="BT996" s="32"/>
    </row>
    <row r="997" spans="1:72" x14ac:dyDescent="0.25">
      <c r="A997" s="30"/>
      <c r="B997" s="32"/>
      <c r="C997" s="49"/>
      <c r="D997" s="49"/>
      <c r="E997" s="32"/>
      <c r="F997" s="6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6"/>
      <c r="AM997" s="2"/>
      <c r="AN997" s="2"/>
      <c r="AO997" s="174"/>
      <c r="AP997" s="187"/>
      <c r="AQ997" s="2"/>
      <c r="AR997" s="2"/>
      <c r="AS997" s="174"/>
      <c r="AT997" s="187"/>
      <c r="AU997" s="174"/>
      <c r="AV997" s="187"/>
      <c r="AW997" s="2"/>
      <c r="AX997" s="2"/>
      <c r="AY997" s="174"/>
      <c r="AZ997" s="187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8"/>
      <c r="BP997" s="36"/>
      <c r="BQ997" s="32"/>
      <c r="BR997" s="49"/>
      <c r="BS997" s="68"/>
      <c r="BT997" s="32"/>
    </row>
    <row r="998" spans="1:72" x14ac:dyDescent="0.25">
      <c r="A998" s="30"/>
      <c r="B998" s="32"/>
      <c r="C998" s="49"/>
      <c r="D998" s="49"/>
      <c r="E998" s="32"/>
      <c r="F998" s="6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6"/>
      <c r="AM998" s="2"/>
      <c r="AN998" s="2"/>
      <c r="AO998" s="174"/>
      <c r="AP998" s="187"/>
      <c r="AQ998" s="2"/>
      <c r="AR998" s="2"/>
      <c r="AS998" s="174"/>
      <c r="AT998" s="187"/>
      <c r="AU998" s="174"/>
      <c r="AV998" s="187"/>
      <c r="AW998" s="2"/>
      <c r="AX998" s="2"/>
      <c r="AY998" s="174"/>
      <c r="AZ998" s="187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8"/>
      <c r="BP998" s="36"/>
      <c r="BQ998" s="32"/>
      <c r="BR998" s="49"/>
      <c r="BS998" s="68"/>
      <c r="BT998" s="32"/>
    </row>
    <row r="999" spans="1:72" x14ac:dyDescent="0.25">
      <c r="A999" s="30"/>
      <c r="B999" s="32"/>
      <c r="C999" s="49"/>
      <c r="D999" s="49"/>
      <c r="E999" s="32"/>
      <c r="F999" s="6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6"/>
      <c r="AM999" s="2"/>
      <c r="AN999" s="2"/>
      <c r="AO999" s="174"/>
      <c r="AP999" s="187"/>
      <c r="AQ999" s="2"/>
      <c r="AR999" s="2"/>
      <c r="AS999" s="174"/>
      <c r="AT999" s="187"/>
      <c r="AU999" s="174"/>
      <c r="AV999" s="187"/>
      <c r="AW999" s="2"/>
      <c r="AX999" s="2"/>
      <c r="AY999" s="174"/>
      <c r="AZ999" s="187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8"/>
      <c r="BP999" s="36"/>
      <c r="BQ999" s="32"/>
      <c r="BR999" s="49"/>
      <c r="BS999" s="68"/>
      <c r="BT999" s="32"/>
    </row>
    <row r="1000" spans="1:72" x14ac:dyDescent="0.25">
      <c r="A1000" s="30"/>
      <c r="B1000" s="32"/>
      <c r="C1000" s="49"/>
      <c r="D1000" s="49"/>
      <c r="E1000" s="32"/>
      <c r="F1000" s="6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6"/>
      <c r="AM1000" s="2"/>
      <c r="AN1000" s="2"/>
      <c r="AO1000" s="174"/>
      <c r="AP1000" s="187"/>
      <c r="AQ1000" s="2"/>
      <c r="AR1000" s="2"/>
      <c r="AS1000" s="174"/>
      <c r="AT1000" s="187"/>
      <c r="AU1000" s="174"/>
      <c r="AV1000" s="187"/>
      <c r="AW1000" s="2"/>
      <c r="AX1000" s="2"/>
      <c r="AY1000" s="174"/>
      <c r="AZ1000" s="187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8"/>
      <c r="BP1000" s="36"/>
      <c r="BQ1000" s="32"/>
      <c r="BR1000" s="49"/>
      <c r="BS1000" s="68"/>
      <c r="BT1000" s="32"/>
    </row>
    <row r="1001" spans="1:72" x14ac:dyDescent="0.25">
      <c r="A1001" s="30"/>
      <c r="B1001" s="32"/>
      <c r="C1001" s="49"/>
      <c r="D1001" s="49"/>
      <c r="E1001" s="32"/>
      <c r="F1001" s="6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6"/>
      <c r="AM1001" s="2"/>
      <c r="AN1001" s="2"/>
      <c r="AO1001" s="174"/>
      <c r="AP1001" s="187"/>
      <c r="AQ1001" s="2"/>
      <c r="AR1001" s="2"/>
      <c r="AS1001" s="174"/>
      <c r="AT1001" s="187"/>
      <c r="AU1001" s="174"/>
      <c r="AV1001" s="187"/>
      <c r="AW1001" s="2"/>
      <c r="AX1001" s="2"/>
      <c r="AY1001" s="174"/>
      <c r="AZ1001" s="187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8"/>
      <c r="BP1001" s="36"/>
      <c r="BQ1001" s="32"/>
      <c r="BR1001" s="49"/>
      <c r="BS1001" s="68"/>
      <c r="BT1001" s="32"/>
    </row>
    <row r="1002" spans="1:72" x14ac:dyDescent="0.25">
      <c r="A1002" s="30"/>
      <c r="B1002" s="32"/>
      <c r="C1002" s="49"/>
      <c r="D1002" s="49"/>
      <c r="E1002" s="32"/>
      <c r="F1002" s="6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6"/>
      <c r="AM1002" s="2"/>
      <c r="AN1002" s="2"/>
      <c r="AO1002" s="174"/>
      <c r="AP1002" s="187"/>
      <c r="AQ1002" s="2"/>
      <c r="AR1002" s="2"/>
      <c r="AS1002" s="174"/>
      <c r="AT1002" s="187"/>
      <c r="AU1002" s="174"/>
      <c r="AV1002" s="187"/>
      <c r="AW1002" s="2"/>
      <c r="AX1002" s="2"/>
      <c r="AY1002" s="174"/>
      <c r="AZ1002" s="187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8"/>
      <c r="BP1002" s="36"/>
      <c r="BQ1002" s="32"/>
      <c r="BR1002" s="49"/>
      <c r="BS1002" s="68"/>
      <c r="BT1002" s="32"/>
    </row>
    <row r="1003" spans="1:72" x14ac:dyDescent="0.25">
      <c r="A1003" s="30"/>
      <c r="B1003" s="32"/>
      <c r="C1003" s="49"/>
      <c r="D1003" s="49"/>
      <c r="E1003" s="32"/>
      <c r="F1003" s="6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6"/>
      <c r="AM1003" s="2"/>
      <c r="AN1003" s="2"/>
      <c r="AO1003" s="174"/>
      <c r="AP1003" s="187"/>
      <c r="AQ1003" s="2"/>
      <c r="AR1003" s="2"/>
      <c r="AS1003" s="174"/>
      <c r="AT1003" s="187"/>
      <c r="AU1003" s="174"/>
      <c r="AV1003" s="187"/>
      <c r="AW1003" s="2"/>
      <c r="AX1003" s="2"/>
      <c r="AY1003" s="174"/>
      <c r="AZ1003" s="187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8"/>
      <c r="BP1003" s="36"/>
      <c r="BQ1003" s="32"/>
      <c r="BR1003" s="49"/>
      <c r="BS1003" s="68"/>
      <c r="BT1003" s="32"/>
    </row>
    <row r="1004" spans="1:72" x14ac:dyDescent="0.25">
      <c r="A1004" s="30"/>
      <c r="B1004" s="32"/>
      <c r="C1004" s="49"/>
      <c r="D1004" s="49"/>
      <c r="E1004" s="32"/>
      <c r="F1004" s="6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6"/>
      <c r="AM1004" s="2"/>
      <c r="AN1004" s="2"/>
      <c r="AO1004" s="174"/>
      <c r="AP1004" s="187"/>
      <c r="AQ1004" s="2"/>
      <c r="AR1004" s="2"/>
      <c r="AS1004" s="174"/>
      <c r="AT1004" s="187"/>
      <c r="AU1004" s="174"/>
      <c r="AV1004" s="187"/>
      <c r="AW1004" s="2"/>
      <c r="AX1004" s="2"/>
      <c r="AY1004" s="174"/>
      <c r="AZ1004" s="187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8"/>
      <c r="BP1004" s="36"/>
      <c r="BQ1004" s="32"/>
      <c r="BR1004" s="49"/>
      <c r="BS1004" s="68"/>
      <c r="BT1004" s="32"/>
    </row>
    <row r="1005" spans="1:72" x14ac:dyDescent="0.25">
      <c r="A1005" s="30"/>
      <c r="B1005" s="32"/>
      <c r="C1005" s="49"/>
      <c r="D1005" s="49"/>
      <c r="E1005" s="32"/>
      <c r="F1005" s="6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6"/>
      <c r="AM1005" s="2"/>
      <c r="AN1005" s="2"/>
      <c r="AO1005" s="174"/>
      <c r="AP1005" s="187"/>
      <c r="AQ1005" s="2"/>
      <c r="AR1005" s="2"/>
      <c r="AS1005" s="174"/>
      <c r="AT1005" s="187"/>
      <c r="AU1005" s="174"/>
      <c r="AV1005" s="187"/>
      <c r="AW1005" s="2"/>
      <c r="AX1005" s="2"/>
      <c r="AY1005" s="174"/>
      <c r="AZ1005" s="187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8"/>
      <c r="BP1005" s="36"/>
      <c r="BQ1005" s="32"/>
      <c r="BR1005" s="49"/>
      <c r="BS1005" s="68"/>
      <c r="BT1005" s="32"/>
    </row>
    <row r="1006" spans="1:72" x14ac:dyDescent="0.25">
      <c r="A1006" s="30"/>
      <c r="B1006" s="32"/>
      <c r="C1006" s="49"/>
      <c r="D1006" s="49"/>
      <c r="E1006" s="32"/>
      <c r="F1006" s="6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6"/>
      <c r="AM1006" s="2"/>
      <c r="AN1006" s="2"/>
      <c r="AO1006" s="174"/>
      <c r="AP1006" s="187"/>
      <c r="AQ1006" s="2"/>
      <c r="AR1006" s="2"/>
      <c r="AS1006" s="174"/>
      <c r="AT1006" s="187"/>
      <c r="AU1006" s="174"/>
      <c r="AV1006" s="187"/>
      <c r="AW1006" s="2"/>
      <c r="AX1006" s="2"/>
      <c r="AY1006" s="174"/>
      <c r="AZ1006" s="187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8"/>
      <c r="BP1006" s="36"/>
      <c r="BQ1006" s="32"/>
      <c r="BR1006" s="49"/>
      <c r="BS1006" s="68"/>
      <c r="BT1006" s="32"/>
    </row>
    <row r="1007" spans="1:72" x14ac:dyDescent="0.25">
      <c r="A1007" s="30"/>
      <c r="B1007" s="32"/>
      <c r="C1007" s="49"/>
      <c r="D1007" s="49"/>
      <c r="E1007" s="32"/>
      <c r="F1007" s="6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6"/>
      <c r="AM1007" s="2"/>
      <c r="AN1007" s="2"/>
      <c r="AO1007" s="174"/>
      <c r="AP1007" s="187"/>
      <c r="AQ1007" s="2"/>
      <c r="AR1007" s="2"/>
      <c r="AS1007" s="174"/>
      <c r="AT1007" s="187"/>
      <c r="AU1007" s="174"/>
      <c r="AV1007" s="187"/>
      <c r="AW1007" s="2"/>
      <c r="AX1007" s="2"/>
      <c r="AY1007" s="174"/>
      <c r="AZ1007" s="187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8"/>
      <c r="BP1007" s="36"/>
      <c r="BQ1007" s="32"/>
      <c r="BR1007" s="49"/>
      <c r="BS1007" s="68"/>
      <c r="BT1007" s="32"/>
    </row>
    <row r="1008" spans="1:72" x14ac:dyDescent="0.25">
      <c r="A1008" s="30"/>
      <c r="B1008" s="32"/>
      <c r="C1008" s="49"/>
      <c r="D1008" s="49"/>
      <c r="E1008" s="32"/>
      <c r="F1008" s="6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6"/>
      <c r="AM1008" s="2"/>
      <c r="AN1008" s="2"/>
      <c r="AO1008" s="174"/>
      <c r="AP1008" s="187"/>
      <c r="AQ1008" s="2"/>
      <c r="AR1008" s="2"/>
      <c r="AS1008" s="174"/>
      <c r="AT1008" s="187"/>
      <c r="AU1008" s="174"/>
      <c r="AV1008" s="187"/>
      <c r="AW1008" s="2"/>
      <c r="AX1008" s="2"/>
      <c r="AY1008" s="174"/>
      <c r="AZ1008" s="187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8"/>
      <c r="BP1008" s="36"/>
      <c r="BQ1008" s="32"/>
      <c r="BR1008" s="49"/>
      <c r="BS1008" s="68"/>
      <c r="BT1008" s="32"/>
    </row>
    <row r="1009" spans="1:72" x14ac:dyDescent="0.25">
      <c r="A1009" s="30"/>
      <c r="B1009" s="32"/>
      <c r="C1009" s="49"/>
      <c r="D1009" s="49"/>
      <c r="E1009" s="32"/>
      <c r="F1009" s="6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6"/>
      <c r="AM1009" s="2"/>
      <c r="AN1009" s="2"/>
      <c r="AO1009" s="174"/>
      <c r="AP1009" s="187"/>
      <c r="AQ1009" s="2"/>
      <c r="AR1009" s="2"/>
      <c r="AS1009" s="174"/>
      <c r="AT1009" s="187"/>
      <c r="AU1009" s="174"/>
      <c r="AV1009" s="187"/>
      <c r="AW1009" s="2"/>
      <c r="AX1009" s="2"/>
      <c r="AY1009" s="174"/>
      <c r="AZ1009" s="187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8"/>
      <c r="BP1009" s="36"/>
      <c r="BQ1009" s="32"/>
      <c r="BR1009" s="49"/>
      <c r="BS1009" s="68"/>
      <c r="BT1009" s="32"/>
    </row>
    <row r="1010" spans="1:72" x14ac:dyDescent="0.25">
      <c r="A1010" s="30"/>
      <c r="B1010" s="32"/>
      <c r="C1010" s="49"/>
      <c r="D1010" s="49"/>
      <c r="E1010" s="32"/>
      <c r="F1010" s="6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6"/>
      <c r="AM1010" s="2"/>
      <c r="AN1010" s="2"/>
      <c r="AO1010" s="174"/>
      <c r="AP1010" s="187"/>
      <c r="AQ1010" s="2"/>
      <c r="AR1010" s="2"/>
      <c r="AS1010" s="174"/>
      <c r="AT1010" s="187"/>
      <c r="AU1010" s="174"/>
      <c r="AV1010" s="187"/>
      <c r="AW1010" s="2"/>
      <c r="AX1010" s="2"/>
      <c r="AY1010" s="174"/>
      <c r="AZ1010" s="187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8"/>
      <c r="BP1010" s="36"/>
      <c r="BQ1010" s="32"/>
      <c r="BR1010" s="49"/>
      <c r="BS1010" s="68"/>
      <c r="BT1010" s="32"/>
    </row>
    <row r="1011" spans="1:72" x14ac:dyDescent="0.25">
      <c r="A1011" s="30"/>
      <c r="B1011" s="32"/>
      <c r="C1011" s="49"/>
      <c r="D1011" s="49"/>
      <c r="E1011" s="32"/>
      <c r="F1011" s="6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6"/>
      <c r="AM1011" s="2"/>
      <c r="AN1011" s="2"/>
      <c r="AO1011" s="174"/>
      <c r="AP1011" s="187"/>
      <c r="AQ1011" s="2"/>
      <c r="AR1011" s="2"/>
      <c r="AS1011" s="174"/>
      <c r="AT1011" s="187"/>
      <c r="AU1011" s="174"/>
      <c r="AV1011" s="187"/>
      <c r="AW1011" s="2"/>
      <c r="AX1011" s="2"/>
      <c r="AY1011" s="174"/>
      <c r="AZ1011" s="187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8"/>
      <c r="BP1011" s="36"/>
      <c r="BQ1011" s="32"/>
      <c r="BR1011" s="49"/>
      <c r="BS1011" s="68"/>
      <c r="BT1011" s="32"/>
    </row>
    <row r="1012" spans="1:72" x14ac:dyDescent="0.25">
      <c r="A1012" s="30"/>
      <c r="B1012" s="32"/>
      <c r="C1012" s="49"/>
      <c r="D1012" s="49"/>
      <c r="E1012" s="32"/>
      <c r="F1012" s="6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6"/>
      <c r="AM1012" s="2"/>
      <c r="AN1012" s="2"/>
      <c r="AO1012" s="174"/>
      <c r="AP1012" s="187"/>
      <c r="AQ1012" s="2"/>
      <c r="AR1012" s="2"/>
      <c r="AS1012" s="174"/>
      <c r="AT1012" s="187"/>
      <c r="AU1012" s="174"/>
      <c r="AV1012" s="187"/>
      <c r="AW1012" s="2"/>
      <c r="AX1012" s="2"/>
      <c r="AY1012" s="174"/>
      <c r="AZ1012" s="187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8"/>
      <c r="BP1012" s="36"/>
      <c r="BQ1012" s="32"/>
      <c r="BR1012" s="49"/>
      <c r="BS1012" s="68"/>
      <c r="BT1012" s="32"/>
    </row>
    <row r="1013" spans="1:72" x14ac:dyDescent="0.25">
      <c r="A1013" s="30"/>
      <c r="B1013" s="32"/>
      <c r="C1013" s="49"/>
      <c r="D1013" s="49"/>
      <c r="E1013" s="32"/>
      <c r="F1013" s="6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6"/>
      <c r="AM1013" s="2"/>
      <c r="AN1013" s="2"/>
      <c r="AO1013" s="174"/>
      <c r="AP1013" s="187"/>
      <c r="AQ1013" s="2"/>
      <c r="AR1013" s="2"/>
      <c r="AS1013" s="174"/>
      <c r="AT1013" s="187"/>
      <c r="AU1013" s="174"/>
      <c r="AV1013" s="187"/>
      <c r="AW1013" s="2"/>
      <c r="AX1013" s="2"/>
      <c r="AY1013" s="174"/>
      <c r="AZ1013" s="187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8"/>
      <c r="BP1013" s="36"/>
      <c r="BQ1013" s="32"/>
      <c r="BR1013" s="49"/>
      <c r="BS1013" s="68"/>
      <c r="BT1013" s="32"/>
    </row>
    <row r="1014" spans="1:72" x14ac:dyDescent="0.25">
      <c r="A1014" s="30"/>
      <c r="B1014" s="32"/>
      <c r="C1014" s="49"/>
      <c r="D1014" s="49"/>
      <c r="E1014" s="32"/>
      <c r="F1014" s="6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6"/>
      <c r="AM1014" s="2"/>
      <c r="AN1014" s="2"/>
      <c r="AO1014" s="174"/>
      <c r="AP1014" s="187"/>
      <c r="AQ1014" s="2"/>
      <c r="AR1014" s="2"/>
      <c r="AS1014" s="174"/>
      <c r="AT1014" s="187"/>
      <c r="AU1014" s="174"/>
      <c r="AV1014" s="187"/>
      <c r="AW1014" s="2"/>
      <c r="AX1014" s="2"/>
      <c r="AY1014" s="174"/>
      <c r="AZ1014" s="187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8"/>
      <c r="BP1014" s="36"/>
      <c r="BQ1014" s="32"/>
      <c r="BR1014" s="49"/>
      <c r="BS1014" s="68"/>
      <c r="BT1014" s="32"/>
    </row>
    <row r="1015" spans="1:72" x14ac:dyDescent="0.25">
      <c r="A1015" s="30"/>
      <c r="B1015" s="32"/>
      <c r="C1015" s="49"/>
      <c r="D1015" s="49"/>
      <c r="E1015" s="32"/>
      <c r="F1015" s="6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6"/>
      <c r="AM1015" s="2"/>
      <c r="AN1015" s="2"/>
      <c r="AO1015" s="174"/>
      <c r="AP1015" s="187"/>
      <c r="AQ1015" s="2"/>
      <c r="AR1015" s="2"/>
      <c r="AS1015" s="174"/>
      <c r="AT1015" s="187"/>
      <c r="AU1015" s="174"/>
      <c r="AV1015" s="187"/>
      <c r="AW1015" s="2"/>
      <c r="AX1015" s="2"/>
      <c r="AY1015" s="174"/>
      <c r="AZ1015" s="187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8"/>
      <c r="BP1015" s="36"/>
      <c r="BQ1015" s="32"/>
      <c r="BR1015" s="49"/>
      <c r="BS1015" s="68"/>
      <c r="BT1015" s="32"/>
    </row>
    <row r="1016" spans="1:72" x14ac:dyDescent="0.25">
      <c r="A1016" s="30"/>
      <c r="B1016" s="32"/>
      <c r="C1016" s="49"/>
      <c r="D1016" s="49"/>
      <c r="E1016" s="32"/>
      <c r="F1016" s="6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6"/>
      <c r="AM1016" s="2"/>
      <c r="AN1016" s="2"/>
      <c r="AO1016" s="174"/>
      <c r="AP1016" s="187"/>
      <c r="AQ1016" s="2"/>
      <c r="AR1016" s="2"/>
      <c r="AS1016" s="174"/>
      <c r="AT1016" s="187"/>
      <c r="AU1016" s="174"/>
      <c r="AV1016" s="187"/>
      <c r="AW1016" s="2"/>
      <c r="AX1016" s="2"/>
      <c r="AY1016" s="174"/>
      <c r="AZ1016" s="187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8"/>
      <c r="BP1016" s="36"/>
      <c r="BQ1016" s="32"/>
      <c r="BR1016" s="49"/>
      <c r="BS1016" s="68"/>
      <c r="BT1016" s="32"/>
    </row>
    <row r="1017" spans="1:72" x14ac:dyDescent="0.25">
      <c r="A1017" s="30"/>
      <c r="B1017" s="32"/>
      <c r="C1017" s="49"/>
      <c r="D1017" s="49"/>
      <c r="E1017" s="32"/>
      <c r="F1017" s="6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6"/>
      <c r="AM1017" s="2"/>
      <c r="AN1017" s="2"/>
      <c r="AO1017" s="174"/>
      <c r="AP1017" s="187"/>
      <c r="AQ1017" s="2"/>
      <c r="AR1017" s="2"/>
      <c r="AS1017" s="174"/>
      <c r="AT1017" s="187"/>
      <c r="AU1017" s="174"/>
      <c r="AV1017" s="187"/>
      <c r="AW1017" s="2"/>
      <c r="AX1017" s="2"/>
      <c r="AY1017" s="174"/>
      <c r="AZ1017" s="187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8"/>
      <c r="BP1017" s="36"/>
      <c r="BQ1017" s="32"/>
      <c r="BR1017" s="49"/>
      <c r="BS1017" s="68"/>
      <c r="BT1017" s="32"/>
    </row>
    <row r="1018" spans="1:72" x14ac:dyDescent="0.25">
      <c r="A1018" s="30"/>
      <c r="B1018" s="32"/>
      <c r="C1018" s="49"/>
      <c r="D1018" s="49"/>
      <c r="E1018" s="32"/>
      <c r="F1018" s="6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6"/>
      <c r="AM1018" s="2"/>
      <c r="AN1018" s="2"/>
      <c r="AO1018" s="174"/>
      <c r="AP1018" s="187"/>
      <c r="AQ1018" s="2"/>
      <c r="AR1018" s="2"/>
      <c r="AS1018" s="174"/>
      <c r="AT1018" s="187"/>
      <c r="AU1018" s="174"/>
      <c r="AV1018" s="187"/>
      <c r="AW1018" s="2"/>
      <c r="AX1018" s="2"/>
      <c r="AY1018" s="174"/>
      <c r="AZ1018" s="187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8"/>
      <c r="BP1018" s="36"/>
      <c r="BQ1018" s="32"/>
      <c r="BR1018" s="49"/>
      <c r="BS1018" s="68"/>
      <c r="BT1018" s="32"/>
    </row>
    <row r="1019" spans="1:72" x14ac:dyDescent="0.25">
      <c r="A1019" s="30"/>
      <c r="B1019" s="32"/>
      <c r="C1019" s="49"/>
      <c r="D1019" s="49"/>
      <c r="E1019" s="32"/>
      <c r="F1019" s="6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6"/>
      <c r="AM1019" s="2"/>
      <c r="AN1019" s="2"/>
      <c r="AO1019" s="174"/>
      <c r="AP1019" s="187"/>
      <c r="AQ1019" s="2"/>
      <c r="AR1019" s="2"/>
      <c r="AS1019" s="174"/>
      <c r="AT1019" s="187"/>
      <c r="AU1019" s="174"/>
      <c r="AV1019" s="187"/>
      <c r="AW1019" s="2"/>
      <c r="AX1019" s="2"/>
      <c r="AY1019" s="174"/>
      <c r="AZ1019" s="187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8"/>
      <c r="BP1019" s="36"/>
      <c r="BQ1019" s="32"/>
      <c r="BR1019" s="49"/>
      <c r="BS1019" s="68"/>
      <c r="BT1019" s="32"/>
    </row>
    <row r="1020" spans="1:72" x14ac:dyDescent="0.25">
      <c r="A1020" s="30"/>
      <c r="B1020" s="32"/>
      <c r="C1020" s="49"/>
      <c r="D1020" s="49"/>
      <c r="E1020" s="32"/>
      <c r="F1020" s="6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6"/>
      <c r="AM1020" s="2"/>
      <c r="AN1020" s="2"/>
      <c r="AO1020" s="174"/>
      <c r="AP1020" s="187"/>
      <c r="AQ1020" s="2"/>
      <c r="AR1020" s="2"/>
      <c r="AS1020" s="174"/>
      <c r="AT1020" s="187"/>
      <c r="AU1020" s="174"/>
      <c r="AV1020" s="187"/>
      <c r="AW1020" s="2"/>
      <c r="AX1020" s="2"/>
      <c r="AY1020" s="174"/>
      <c r="AZ1020" s="187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8"/>
      <c r="BP1020" s="36"/>
      <c r="BQ1020" s="32"/>
      <c r="BR1020" s="49"/>
      <c r="BS1020" s="68"/>
      <c r="BT1020" s="32"/>
    </row>
    <row r="1021" spans="1:72" x14ac:dyDescent="0.25">
      <c r="A1021" s="30"/>
      <c r="B1021" s="32"/>
      <c r="C1021" s="49"/>
      <c r="D1021" s="49"/>
      <c r="E1021" s="32"/>
      <c r="F1021" s="6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6"/>
      <c r="AM1021" s="2"/>
      <c r="AN1021" s="2"/>
      <c r="AO1021" s="174"/>
      <c r="AP1021" s="187"/>
      <c r="AQ1021" s="2"/>
      <c r="AR1021" s="2"/>
      <c r="AS1021" s="174"/>
      <c r="AT1021" s="187"/>
      <c r="AU1021" s="174"/>
      <c r="AV1021" s="187"/>
      <c r="AW1021" s="2"/>
      <c r="AX1021" s="2"/>
      <c r="AY1021" s="174"/>
      <c r="AZ1021" s="187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8"/>
      <c r="BP1021" s="36"/>
      <c r="BQ1021" s="32"/>
      <c r="BR1021" s="49"/>
      <c r="BS1021" s="68"/>
      <c r="BT1021" s="32"/>
    </row>
    <row r="1022" spans="1:72" x14ac:dyDescent="0.25">
      <c r="A1022" s="30"/>
      <c r="B1022" s="32"/>
      <c r="C1022" s="49"/>
      <c r="D1022" s="49"/>
      <c r="E1022" s="32"/>
      <c r="F1022" s="6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6"/>
      <c r="AM1022" s="2"/>
      <c r="AN1022" s="2"/>
      <c r="AO1022" s="174"/>
      <c r="AP1022" s="187"/>
      <c r="AQ1022" s="2"/>
      <c r="AR1022" s="2"/>
      <c r="AS1022" s="174"/>
      <c r="AT1022" s="187"/>
      <c r="AU1022" s="174"/>
      <c r="AV1022" s="187"/>
      <c r="AW1022" s="2"/>
      <c r="AX1022" s="2"/>
      <c r="AY1022" s="174"/>
      <c r="AZ1022" s="187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8"/>
      <c r="BP1022" s="36"/>
      <c r="BQ1022" s="32"/>
      <c r="BR1022" s="49"/>
      <c r="BS1022" s="68"/>
      <c r="BT1022" s="32"/>
    </row>
    <row r="1023" spans="1:72" x14ac:dyDescent="0.25">
      <c r="A1023" s="30"/>
      <c r="B1023" s="32"/>
      <c r="C1023" s="49"/>
      <c r="D1023" s="49"/>
      <c r="E1023" s="32"/>
      <c r="F1023" s="6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6"/>
      <c r="AM1023" s="2"/>
      <c r="AN1023" s="2"/>
      <c r="AO1023" s="174"/>
      <c r="AP1023" s="187"/>
      <c r="AQ1023" s="2"/>
      <c r="AR1023" s="2"/>
      <c r="AS1023" s="174"/>
      <c r="AT1023" s="187"/>
      <c r="AU1023" s="174"/>
      <c r="AV1023" s="187"/>
      <c r="AW1023" s="2"/>
      <c r="AX1023" s="2"/>
      <c r="AY1023" s="174"/>
      <c r="AZ1023" s="187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8"/>
      <c r="BP1023" s="36"/>
      <c r="BQ1023" s="32"/>
      <c r="BR1023" s="49"/>
      <c r="BS1023" s="68"/>
      <c r="BT1023" s="32"/>
    </row>
    <row r="1024" spans="1:72" x14ac:dyDescent="0.25">
      <c r="A1024" s="30"/>
      <c r="B1024" s="32"/>
      <c r="C1024" s="49"/>
      <c r="D1024" s="49"/>
      <c r="E1024" s="32"/>
      <c r="F1024" s="6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6"/>
      <c r="AM1024" s="2"/>
      <c r="AN1024" s="2"/>
      <c r="AO1024" s="174"/>
      <c r="AP1024" s="187"/>
      <c r="AQ1024" s="2"/>
      <c r="AR1024" s="2"/>
      <c r="AS1024" s="174"/>
      <c r="AT1024" s="187"/>
      <c r="AU1024" s="174"/>
      <c r="AV1024" s="187"/>
      <c r="AW1024" s="2"/>
      <c r="AX1024" s="2"/>
      <c r="AY1024" s="174"/>
      <c r="AZ1024" s="187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8"/>
      <c r="BP1024" s="36"/>
      <c r="BQ1024" s="32"/>
      <c r="BR1024" s="49"/>
      <c r="BS1024" s="68"/>
      <c r="BT1024" s="32"/>
    </row>
  </sheetData>
  <autoFilter ref="A36:CS94" xr:uid="{419A5117-F0A4-446D-88BE-D2487DF03089}">
    <sortState ref="A37:CS102">
      <sortCondition ref="D36:D94"/>
    </sortState>
  </autoFilter>
  <mergeCells count="37">
    <mergeCell ref="V5:AA5"/>
    <mergeCell ref="AM4:BO4"/>
    <mergeCell ref="B5:B6"/>
    <mergeCell ref="C5:C6"/>
    <mergeCell ref="D5:D6"/>
    <mergeCell ref="E5:E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U5"/>
    <mergeCell ref="BA5:BB5"/>
    <mergeCell ref="AB5:AF5"/>
    <mergeCell ref="AG5:AI5"/>
    <mergeCell ref="AJ5:AJ6"/>
    <mergeCell ref="AK5:AK6"/>
    <mergeCell ref="AM5:AN5"/>
    <mergeCell ref="AO5:AP5"/>
    <mergeCell ref="AQ5:AR5"/>
    <mergeCell ref="AS5:AT5"/>
    <mergeCell ref="AU5:AV5"/>
    <mergeCell ref="AW5:AX5"/>
    <mergeCell ref="AY5:AZ5"/>
    <mergeCell ref="BQ5:BQ6"/>
    <mergeCell ref="BR5:BR6"/>
    <mergeCell ref="BS5:BS6"/>
    <mergeCell ref="BC5:BD5"/>
    <mergeCell ref="BE5:BF5"/>
    <mergeCell ref="BG5:BH5"/>
    <mergeCell ref="BI5:BJ5"/>
    <mergeCell ref="BK5:BL5"/>
    <mergeCell ref="BM5:BO5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ERA</vt:lpstr>
      <vt:lpstr>TRMM</vt:lpstr>
      <vt:lpstr>History Converter</vt:lpstr>
      <vt:lpstr>ERA-Export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</cp:lastModifiedBy>
  <dcterms:modified xsi:type="dcterms:W3CDTF">2018-01-24T15:32:13Z</dcterms:modified>
</cp:coreProperties>
</file>