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schl\Documents\git\qb-excel-workpaper\sample-files\"/>
    </mc:Choice>
  </mc:AlternateContent>
  <xr:revisionPtr revIDLastSave="0" documentId="13_ncr:1_{6F01675A-75BA-4BE6-9498-67BF6AD052AF}" xr6:coauthVersionLast="46" xr6:coauthVersionMax="46" xr10:uidLastSave="{00000000-0000-0000-0000-000000000000}"/>
  <bookViews>
    <workbookView xWindow="-108" yWindow="-108" windowWidth="23256" windowHeight="12576" xr2:uid="{8F19FA6B-BDEA-4E34-BBCA-78EF78732493}"/>
  </bookViews>
  <sheets>
    <sheet name="Balance Sheet" sheetId="2" r:id="rId1"/>
    <sheet name="Income Statement" sheetId="1" r:id="rId2"/>
    <sheet name="AJE's" sheetId="3" r:id="rId3"/>
  </sheets>
  <definedNames>
    <definedName name="cName">'AJE''s'!$C:$C</definedName>
    <definedName name="cVal">'AJE''s'!$E:$E</definedName>
    <definedName name="dName">'AJE''s'!$B:$B</definedName>
    <definedName name="dVal">'AJE''s'!$D:$D</definedName>
    <definedName name="_xlnm.Print_Titles" localSheetId="0">'Balance Sheet'!$1:$2</definedName>
    <definedName name="_xlnm.Print_Titles" localSheetId="1">'Income Statement'!$1:$2</definedName>
    <definedName name="QB_COLUMN_59200" localSheetId="0" hidden="1">'Balance Sheet'!$B$2</definedName>
    <definedName name="QB_COLUMN_59200" localSheetId="1" hidden="1">'Income Statement'!$B$2</definedName>
    <definedName name="QB_COLUMN_61210" localSheetId="0" hidden="1">'Balance Sheet'!$G$2</definedName>
    <definedName name="QB_COLUMN_61210" localSheetId="1" hidden="1">'Income Statement'!$G$2</definedName>
    <definedName name="QB_DATA_0" localSheetId="0" hidden="1">'Balance Sheet'!$6:$6,'Balance Sheet'!$7:$7,'Balance Sheet'!$8:$8,'Balance Sheet'!$11:$11,'Balance Sheet'!$14:$14,'Balance Sheet'!$15:$15,'Balance Sheet'!$16:$16,'Balance Sheet'!$21:$21,'Balance Sheet'!$22:$22,'Balance Sheet'!$30:$30,'Balance Sheet'!$33:$33,'Balance Sheet'!$36:$36,'Balance Sheet'!$37:$37,'Balance Sheet'!$38:$38,'Balance Sheet'!$42:$42,'Balance Sheet'!$43:$43</definedName>
    <definedName name="QB_DATA_0" localSheetId="1" hidden="1">'Income Statement'!$5:$5,'Income Statement'!$7:$7,'Income Statement'!$9:$9,'Income Statement'!$10:$10,'Income Statement'!$11:$11,'Income Statement'!$12:$12,'Income Statement'!$13:$13,'Income Statement'!$16:$16,'Income Statement'!$17:$17,'Income Statement'!$20:$20,'Income Statement'!$21:$21,'Income Statement'!$24:$24,'Income Statement'!$28:$28,'Income Statement'!$29:$29,'Income Statement'!$31:$31,'Income Statement'!$33:$33</definedName>
    <definedName name="QB_DATA_1" localSheetId="0" hidden="1">'Balance Sheet'!$44:$44,'Balance Sheet'!$48:$48,'Balance Sheet'!$49:$49,'Balance Sheet'!$50:$50</definedName>
    <definedName name="QB_DATA_1" localSheetId="1" hidden="1">'Income Statement'!$34:$34,'Income Statement'!$35:$35,'Income Statement'!$36:$36,'Income Statement'!$37:$37,'Income Statement'!$39:$39,'Income Statement'!$41:$41,'Income Statement'!$42:$42,'Income Statement'!$43:$43,'Income Statement'!$46:$46,'Income Statement'!$47:$47,'Income Statement'!$48:$48,'Income Statement'!$50:$50,'Income Statement'!$53:$53,'Income Statement'!$54:$54,'Income Statement'!$55:$55,'Income Statement'!$61:$61</definedName>
    <definedName name="QB_FORMULA_0" localSheetId="0" hidden="1">'Balance Sheet'!$B$9,'Balance Sheet'!$G$9,'Balance Sheet'!$B$12,'Balance Sheet'!$G$12,'Balance Sheet'!$B$17,'Balance Sheet'!$G$17,'Balance Sheet'!$B$18,'Balance Sheet'!$G$18,'Balance Sheet'!$B$23,'Balance Sheet'!$G$23,'Balance Sheet'!$B$24,'Balance Sheet'!$G$24,'Balance Sheet'!$B$25,'Balance Sheet'!$G$25,'Balance Sheet'!$B$31,'Balance Sheet'!$G$31</definedName>
    <definedName name="QB_FORMULA_0" localSheetId="1" hidden="1">'Income Statement'!$B$14,'Income Statement'!$G$14,'Income Statement'!$B$18,'Income Statement'!$G$18,'Income Statement'!$B$19,'Income Statement'!$G$19,'Income Statement'!$B$22,'Income Statement'!$G$22,'Income Statement'!$B$25,'Income Statement'!$G$25,'Income Statement'!$B$26,'Income Statement'!$G$26,'Income Statement'!$B$32,'Income Statement'!$G$32,'Income Statement'!$B$44,'Income Statement'!$G$44</definedName>
    <definedName name="QB_FORMULA_1" localSheetId="0" hidden="1">'Balance Sheet'!$B$34,'Balance Sheet'!$G$34,'Balance Sheet'!$B$39,'Balance Sheet'!$G$39,'Balance Sheet'!$B$40,'Balance Sheet'!$G$40,'Balance Sheet'!$B$45,'Balance Sheet'!$G$45,'Balance Sheet'!$B$46,'Balance Sheet'!$G$46,'Balance Sheet'!$B$51,'Balance Sheet'!$G$51,'Balance Sheet'!$B$52,'Balance Sheet'!$G$52</definedName>
    <definedName name="QB_FORMULA_1" localSheetId="1" hidden="1">'Income Statement'!$B$45,'Income Statement'!$G$45,'Income Statement'!$B$51,'Income Statement'!$G$51,'Income Statement'!$B$56,'Income Statement'!$G$56,'Income Statement'!$B$57,'Income Statement'!$G$57,'Income Statement'!$B$58,'Income Statement'!$G$58,'Income Statement'!$B$62,'Income Statement'!$G$62,'Income Statement'!$B$63,'Income Statement'!$G$63,'Income Statement'!$B$64,'Income Statement'!$G$64</definedName>
    <definedName name="QB_ROW_1" localSheetId="0" hidden="1">'Balance Sheet'!$A$3</definedName>
    <definedName name="QB_ROW_100230" localSheetId="0" hidden="1">'Balance Sheet'!#REF!</definedName>
    <definedName name="QB_ROW_10031" localSheetId="0" hidden="1">'Balance Sheet'!#REF!</definedName>
    <definedName name="QB_ROW_1011" localSheetId="0" hidden="1">'Balance Sheet'!#REF!</definedName>
    <definedName name="QB_ROW_10230" localSheetId="0" hidden="1">'Balance Sheet'!#REF!</definedName>
    <definedName name="QB_ROW_10331" localSheetId="0" hidden="1">'Balance Sheet'!#REF!</definedName>
    <definedName name="QB_ROW_105260" localSheetId="1" hidden="1">'Income Statement'!#REF!</definedName>
    <definedName name="QB_ROW_11031" localSheetId="0" hidden="1">'Balance Sheet'!#REF!</definedName>
    <definedName name="QB_ROW_11240" localSheetId="0" hidden="1">'Balance Sheet'!#REF!</definedName>
    <definedName name="QB_ROW_11331" localSheetId="0" hidden="1">'Balance Sheet'!#REF!</definedName>
    <definedName name="QB_ROW_12031" localSheetId="0" hidden="1">'Balance Sheet'!#REF!</definedName>
    <definedName name="QB_ROW_1220" localSheetId="0" hidden="1">'Balance Sheet'!#REF!</definedName>
    <definedName name="QB_ROW_12240" localSheetId="0" hidden="1">'Balance Sheet'!#REF!</definedName>
    <definedName name="QB_ROW_12331" localSheetId="0" hidden="1">'Balance Sheet'!#REF!</definedName>
    <definedName name="QB_ROW_13021" localSheetId="0" hidden="1">'Balance Sheet'!#REF!</definedName>
    <definedName name="QB_ROW_1311" localSheetId="0" hidden="1">'Balance Sheet'!#REF!</definedName>
    <definedName name="QB_ROW_13321" localSheetId="0" hidden="1">'Balance Sheet'!#REF!</definedName>
    <definedName name="QB_ROW_14011" localSheetId="0" hidden="1">'Balance Sheet'!#REF!</definedName>
    <definedName name="QB_ROW_14311" localSheetId="0" hidden="1">'Balance Sheet'!#REF!</definedName>
    <definedName name="QB_ROW_15240" localSheetId="0" hidden="1">'Balance Sheet'!#REF!</definedName>
    <definedName name="QB_ROW_16230" localSheetId="0" hidden="1">'Balance Sheet'!#REF!</definedName>
    <definedName name="QB_ROW_17221" localSheetId="0" hidden="1">'Balance Sheet'!#REF!</definedName>
    <definedName name="QB_ROW_18301" localSheetId="1" hidden="1">'Income Statement'!$A$64</definedName>
    <definedName name="QB_ROW_19011" localSheetId="1" hidden="1">'Income Statement'!#REF!</definedName>
    <definedName name="QB_ROW_19311" localSheetId="1" hidden="1">'Income Statement'!#REF!</definedName>
    <definedName name="QB_ROW_20031" localSheetId="1" hidden="1">'Income Statement'!#REF!</definedName>
    <definedName name="QB_ROW_2021" localSheetId="0" hidden="1">'Balance Sheet'!#REF!</definedName>
    <definedName name="QB_ROW_20220" localSheetId="0" hidden="1">'Balance Sheet'!#REF!</definedName>
    <definedName name="QB_ROW_20331" localSheetId="1" hidden="1">'Income Statement'!#REF!</definedName>
    <definedName name="QB_ROW_21031" localSheetId="1" hidden="1">'Income Statement'!#REF!</definedName>
    <definedName name="QB_ROW_21250" localSheetId="1" hidden="1">'Income Statement'!#REF!</definedName>
    <definedName name="QB_ROW_21331" localSheetId="1" hidden="1">'Income Statement'!#REF!</definedName>
    <definedName name="QB_ROW_22011" localSheetId="1" hidden="1">'Income Statement'!#REF!</definedName>
    <definedName name="QB_ROW_22240" localSheetId="1" hidden="1">'Income Statement'!#REF!</definedName>
    <definedName name="QB_ROW_2230" localSheetId="0" hidden="1">'Balance Sheet'!#REF!</definedName>
    <definedName name="QB_ROW_22311" localSheetId="1" hidden="1">'Income Statement'!#REF!</definedName>
    <definedName name="QB_ROW_23021" localSheetId="1" hidden="1">'Income Statement'!#REF!</definedName>
    <definedName name="QB_ROW_23040" localSheetId="1" hidden="1">'Income Statement'!#REF!</definedName>
    <definedName name="QB_ROW_2321" localSheetId="0" hidden="1">'Balance Sheet'!#REF!</definedName>
    <definedName name="QB_ROW_23321" localSheetId="1" hidden="1">'Income Statement'!#REF!</definedName>
    <definedName name="QB_ROW_23340" localSheetId="1" hidden="1">'Income Statement'!#REF!</definedName>
    <definedName name="QB_ROW_25050" localSheetId="1" hidden="1">'Income Statement'!#REF!</definedName>
    <definedName name="QB_ROW_25350" localSheetId="1" hidden="1">'Income Statement'!#REF!</definedName>
    <definedName name="QB_ROW_26260" localSheetId="1" hidden="1">'Income Statement'!#REF!</definedName>
    <definedName name="QB_ROW_27260" localSheetId="1" hidden="1">'Income Statement'!#REF!</definedName>
    <definedName name="QB_ROW_28260" localSheetId="1" hidden="1">'Income Statement'!#REF!</definedName>
    <definedName name="QB_ROW_29260" localSheetId="1" hidden="1">'Income Statement'!#REF!</definedName>
    <definedName name="QB_ROW_30050" localSheetId="1" hidden="1">'Income Statement'!#REF!</definedName>
    <definedName name="QB_ROW_301" localSheetId="0" hidden="1">'Balance Sheet'!$A$25</definedName>
    <definedName name="QB_ROW_3021" localSheetId="0" hidden="1">'Balance Sheet'!#REF!</definedName>
    <definedName name="QB_ROW_30350" localSheetId="1" hidden="1">'Income Statement'!#REF!</definedName>
    <definedName name="QB_ROW_31260" localSheetId="1" hidden="1">'Income Statement'!#REF!</definedName>
    <definedName name="QB_ROW_32260" localSheetId="1" hidden="1">'Income Statement'!#REF!</definedName>
    <definedName name="QB_ROW_3230" localSheetId="0" hidden="1">'Balance Sheet'!#REF!</definedName>
    <definedName name="QB_ROW_3321" localSheetId="0" hidden="1">'Balance Sheet'!#REF!</definedName>
    <definedName name="QB_ROW_36240" localSheetId="1" hidden="1">'Income Statement'!#REF!</definedName>
    <definedName name="QB_ROW_37240" localSheetId="1" hidden="1">'Income Statement'!#REF!</definedName>
    <definedName name="QB_ROW_39040" localSheetId="1" hidden="1">'Income Statement'!#REF!</definedName>
    <definedName name="QB_ROW_39340" localSheetId="1" hidden="1">'Income Statement'!#REF!</definedName>
    <definedName name="QB_ROW_4021" localSheetId="0" hidden="1">'Balance Sheet'!#REF!</definedName>
    <definedName name="QB_ROW_40250" localSheetId="1" hidden="1">'Income Statement'!#REF!</definedName>
    <definedName name="QB_ROW_4230" localSheetId="0" hidden="1">'Balance Sheet'!#REF!</definedName>
    <definedName name="QB_ROW_4321" localSheetId="0" hidden="1">'Balance Sheet'!#REF!</definedName>
    <definedName name="QB_ROW_43240" localSheetId="1" hidden="1">'Income Statement'!#REF!</definedName>
    <definedName name="QB_ROW_45240" localSheetId="1" hidden="1">'Income Statement'!#REF!</definedName>
    <definedName name="QB_ROW_46240" localSheetId="1" hidden="1">'Income Statement'!#REF!</definedName>
    <definedName name="QB_ROW_48340" localSheetId="1" hidden="1">'Income Statement'!#REF!</definedName>
    <definedName name="QB_ROW_5011" localSheetId="0" hidden="1">'Balance Sheet'!#REF!</definedName>
    <definedName name="QB_ROW_52340" localSheetId="1" hidden="1">'Income Statement'!#REF!</definedName>
    <definedName name="QB_ROW_5311" localSheetId="0" hidden="1">'Balance Sheet'!#REF!</definedName>
    <definedName name="QB_ROW_55040" localSheetId="1" hidden="1">'Income Statement'!#REF!</definedName>
    <definedName name="QB_ROW_55340" localSheetId="1" hidden="1">'Income Statement'!#REF!</definedName>
    <definedName name="QB_ROW_56250" localSheetId="1" hidden="1">'Income Statement'!#REF!</definedName>
    <definedName name="QB_ROW_57050" localSheetId="1" hidden="1">'Income Statement'!#REF!</definedName>
    <definedName name="QB_ROW_57350" localSheetId="1" hidden="1">'Income Statement'!#REF!</definedName>
    <definedName name="QB_ROW_58260" localSheetId="1" hidden="1">'Income Statement'!#REF!</definedName>
    <definedName name="QB_ROW_60260" localSheetId="1" hidden="1">'Income Statement'!#REF!</definedName>
    <definedName name="QB_ROW_61260" localSheetId="1" hidden="1">'Income Statement'!#REF!</definedName>
    <definedName name="QB_ROW_6230" localSheetId="0" hidden="1">'Balance Sheet'!#REF!</definedName>
    <definedName name="QB_ROW_64240" localSheetId="1" hidden="1">'Income Statement'!#REF!</definedName>
    <definedName name="QB_ROW_65240" localSheetId="1" hidden="1">'Income Statement'!#REF!</definedName>
    <definedName name="QB_ROW_66240" localSheetId="1" hidden="1">'Income Statement'!#REF!</definedName>
    <definedName name="QB_ROW_7001" localSheetId="0" hidden="1">'Balance Sheet'!$A$26</definedName>
    <definedName name="QB_ROW_72040" localSheetId="1" hidden="1">'Income Statement'!#REF!</definedName>
    <definedName name="QB_ROW_7230" localSheetId="0" hidden="1">'Balance Sheet'!#REF!</definedName>
    <definedName name="QB_ROW_72340" localSheetId="1" hidden="1">'Income Statement'!#REF!</definedName>
    <definedName name="QB_ROW_7301" localSheetId="0" hidden="1">'Balance Sheet'!$A$52</definedName>
    <definedName name="QB_ROW_74250" localSheetId="1" hidden="1">'Income Statement'!#REF!</definedName>
    <definedName name="QB_ROW_8011" localSheetId="0" hidden="1">'Balance Sheet'!#REF!</definedName>
    <definedName name="QB_ROW_8020" localSheetId="0" hidden="1">'Balance Sheet'!#REF!</definedName>
    <definedName name="QB_ROW_82040" localSheetId="1" hidden="1">'Income Statement'!#REF!</definedName>
    <definedName name="QB_ROW_82340" localSheetId="1" hidden="1">'Income Statement'!#REF!</definedName>
    <definedName name="QB_ROW_8311" localSheetId="0" hidden="1">'Balance Sheet'!#REF!</definedName>
    <definedName name="QB_ROW_8320" localSheetId="0" hidden="1">'Balance Sheet'!#REF!</definedName>
    <definedName name="QB_ROW_83250" localSheetId="1" hidden="1">'Income Statement'!#REF!</definedName>
    <definedName name="QB_ROW_84250" localSheetId="1" hidden="1">'Income Statement'!#REF!</definedName>
    <definedName name="QB_ROW_85250" localSheetId="1" hidden="1">'Income Statement'!#REF!</definedName>
    <definedName name="QB_ROW_86230" localSheetId="1" hidden="1">'Income Statement'!#REF!</definedName>
    <definedName name="QB_ROW_86321" localSheetId="1" hidden="1">'Income Statement'!#REF!</definedName>
    <definedName name="QB_ROW_87031" localSheetId="1" hidden="1">'Income Statement'!#REF!</definedName>
    <definedName name="QB_ROW_87331" localSheetId="1" hidden="1">'Income Statement'!#REF!</definedName>
    <definedName name="QB_ROW_89240" localSheetId="0" hidden="1">'Balance Sheet'!#REF!</definedName>
    <definedName name="QB_ROW_9021" localSheetId="0" hidden="1">'Balance Sheet'!#REF!</definedName>
    <definedName name="QB_ROW_91230" localSheetId="0" hidden="1">'Balance Sheet'!#REF!</definedName>
    <definedName name="QB_ROW_9230" localSheetId="0" hidden="1">'Balance Sheet'!#REF!</definedName>
    <definedName name="QB_ROW_9321" localSheetId="0" hidden="1">'Balance Sheet'!#REF!</definedName>
    <definedName name="QB_ROW_93240" localSheetId="1" hidden="1">'Income Statement'!#REF!</definedName>
    <definedName name="QB_ROW_94240" localSheetId="0" hidden="1">'Balance Sheet'!#REF!</definedName>
    <definedName name="QB_ROW_95230" localSheetId="0" hidden="1">'Balance Sheet'!#REF!</definedName>
    <definedName name="QB_ROW_96240" localSheetId="1" hidden="1">'Income Statement'!#REF!</definedName>
    <definedName name="QB_ROW_97240" localSheetId="1" hidden="1">'Income Statement'!#REF!</definedName>
    <definedName name="QB_ROW_99230" localSheetId="0" hidden="1">'Balance Sheet'!#REF!</definedName>
    <definedName name="QBCANSUPPORTUPDATE" localSheetId="0">TRUE</definedName>
    <definedName name="QBCANSUPPORTUPDATE" localSheetId="1">TRUE</definedName>
    <definedName name="QBCOMPANYFILENAME" localSheetId="0">"C:\Users\Public\Documents\Intuit\QuickBooks\Sample Company Files\QuickBooks 2018\sample_service-based business.qbw"</definedName>
    <definedName name="QBCOMPANYFILENAME" localSheetId="1">"C:\Users\Public\Documents\Intuit\QuickBooks\Sample Company Files\QuickBooks 2018\sample_service-based business.qbw"</definedName>
    <definedName name="QBENDDATE" localSheetId="0">20220930</definedName>
    <definedName name="QBENDDATE" localSheetId="1">20220930</definedName>
    <definedName name="QBHEADERSONSCREEN" localSheetId="0">FALSE</definedName>
    <definedName name="QBHEADERSONSCREEN" localSheetId="1">FALSE</definedName>
    <definedName name="QBMETADATASIZE" localSheetId="0">5907</definedName>
    <definedName name="QBMETADATASIZE" localSheetId="1">5907</definedName>
    <definedName name="QBPRESERVECOLOR" localSheetId="0">FALSE</definedName>
    <definedName name="QBPRESERVECOLOR" localSheetId="1">FALSE</definedName>
    <definedName name="QBPRESERVEFONT" localSheetId="0">FALSE</definedName>
    <definedName name="QBPRESERVEFONT" localSheetId="1">FALSE</definedName>
    <definedName name="QBPRESERVEROWHEIGHT" localSheetId="0">TRUE</definedName>
    <definedName name="QBPRESERVEROWHEIGHT" localSheetId="1">TRUE</definedName>
    <definedName name="QBPRESERVESPACE" localSheetId="0">FALSE</definedName>
    <definedName name="QBPRESERVESPACE" localSheetId="1">FALSE</definedName>
    <definedName name="QBREPORTCOLAXIS" localSheetId="0">0</definedName>
    <definedName name="QBREPORTCOLAXIS" localSheetId="1">0</definedName>
    <definedName name="QBREPORTCOMPANYID" localSheetId="0">"5ab15121c10543109aac71950914856e"</definedName>
    <definedName name="QBREPORTCOMPANYID" localSheetId="1">"5ab15121c10543109aac71950914856e"</definedName>
    <definedName name="QBREPORTCOMPARECOL_ANNUALBUDGET" localSheetId="0">FALSE</definedName>
    <definedName name="QBREPORTCOMPARECOL_ANNUALBUDGET" localSheetId="1">FALSE</definedName>
    <definedName name="QBREPORTCOMPARECOL_AVGCOGS" localSheetId="0">FALSE</definedName>
    <definedName name="QBREPORTCOMPARECOL_AVGCOGS" localSheetId="1">FALSE</definedName>
    <definedName name="QBREPORTCOMPARECOL_AVGPRICE" localSheetId="0">FALSE</definedName>
    <definedName name="QBREPORTCOMPARECOL_AVGPRICE" localSheetId="1">FALSE</definedName>
    <definedName name="QBREPORTCOMPARECOL_BUDDIFF" localSheetId="0">FALSE</definedName>
    <definedName name="QBREPORTCOMPARECOL_BUDDIFF" localSheetId="1">FALSE</definedName>
    <definedName name="QBREPORTCOMPARECOL_BUDGET" localSheetId="0">FALSE</definedName>
    <definedName name="QBREPORTCOMPARECOL_BUDGET" localSheetId="1">FALSE</definedName>
    <definedName name="QBREPORTCOMPARECOL_BUDPCT" localSheetId="0">FALSE</definedName>
    <definedName name="QBREPORTCOMPARECOL_BUDPCT" localSheetId="1">FALSE</definedName>
    <definedName name="QBREPORTCOMPARECOL_COGS" localSheetId="0">FALSE</definedName>
    <definedName name="QBREPORTCOMPARECOL_COGS" localSheetId="1">FALSE</definedName>
    <definedName name="QBREPORTCOMPARECOL_EXCLUDEAMOUNT" localSheetId="0">FALSE</definedName>
    <definedName name="QBREPORTCOMPARECOL_EXCLUDEAMOUNT" localSheetId="1">FALSE</definedName>
    <definedName name="QBREPORTCOMPARECOL_EXCLUDECURPERIOD" localSheetId="0">FALSE</definedName>
    <definedName name="QBREPORTCOMPARECOL_EXCLUDECURPERIOD" localSheetId="1">FALSE</definedName>
    <definedName name="QBREPORTCOMPARECOL_FORECAST" localSheetId="0">FALSE</definedName>
    <definedName name="QBREPORTCOMPARECOL_FORECAST" localSheetId="1">FALSE</definedName>
    <definedName name="QBREPORTCOMPARECOL_GROSSMARGIN" localSheetId="0">FALSE</definedName>
    <definedName name="QBREPORTCOMPARECOL_GROSSMARGIN" localSheetId="1">FALSE</definedName>
    <definedName name="QBREPORTCOMPARECOL_GROSSMARGINPCT" localSheetId="0">FALSE</definedName>
    <definedName name="QBREPORTCOMPARECOL_GROSSMARGINPCT" localSheetId="1">FALSE</definedName>
    <definedName name="QBREPORTCOMPARECOL_HOURS" localSheetId="0">FALSE</definedName>
    <definedName name="QBREPORTCOMPARECOL_HOURS" localSheetId="1">FALSE</definedName>
    <definedName name="QBREPORTCOMPARECOL_PCTCOL" localSheetId="0">FALSE</definedName>
    <definedName name="QBREPORTCOMPARECOL_PCTCOL" localSheetId="1">FALSE</definedName>
    <definedName name="QBREPORTCOMPARECOL_PCTEXPENSE" localSheetId="0">FALSE</definedName>
    <definedName name="QBREPORTCOMPARECOL_PCTEXPENSE" localSheetId="1">FALSE</definedName>
    <definedName name="QBREPORTCOMPARECOL_PCTINCOME" localSheetId="0">FALSE</definedName>
    <definedName name="QBREPORTCOMPARECOL_PCTINCOME" localSheetId="1">FALSE</definedName>
    <definedName name="QBREPORTCOMPARECOL_PCTOFSALES" localSheetId="0">FALSE</definedName>
    <definedName name="QBREPORTCOMPARECOL_PCTOFSALES" localSheetId="1">FALSE</definedName>
    <definedName name="QBREPORTCOMPARECOL_PCTROW" localSheetId="0">FALSE</definedName>
    <definedName name="QBREPORTCOMPARECOL_PCTROW" localSheetId="1">FALSE</definedName>
    <definedName name="QBREPORTCOMPARECOL_PPDIFF" localSheetId="0">FALSE</definedName>
    <definedName name="QBREPORTCOMPARECOL_PPDIFF" localSheetId="1">FALSE</definedName>
    <definedName name="QBREPORTCOMPARECOL_PPPCT" localSheetId="0">FALSE</definedName>
    <definedName name="QBREPORTCOMPARECOL_PPPCT" localSheetId="1">FALSE</definedName>
    <definedName name="QBREPORTCOMPARECOL_PREVPERIOD" localSheetId="0">FALSE</definedName>
    <definedName name="QBREPORTCOMPARECOL_PREVPERIOD" localSheetId="1">FALSE</definedName>
    <definedName name="QBREPORTCOMPARECOL_PREVYEAR" localSheetId="0">TRUE</definedName>
    <definedName name="QBREPORTCOMPARECOL_PREVYEAR" localSheetId="1">TRUE</definedName>
    <definedName name="QBREPORTCOMPARECOL_PYDIFF" localSheetId="0">FALSE</definedName>
    <definedName name="QBREPORTCOMPARECOL_PYDIFF" localSheetId="1">FALSE</definedName>
    <definedName name="QBREPORTCOMPARECOL_PYPCT" localSheetId="0">FALSE</definedName>
    <definedName name="QBREPORTCOMPARECOL_PYPCT" localSheetId="1">FALSE</definedName>
    <definedName name="QBREPORTCOMPARECOL_QTY" localSheetId="0">FALSE</definedName>
    <definedName name="QBREPORTCOMPARECOL_QTY" localSheetId="1">FALSE</definedName>
    <definedName name="QBREPORTCOMPARECOL_RATE" localSheetId="0">FALSE</definedName>
    <definedName name="QBREPORTCOMPARECOL_RATE" localSheetId="1">FALSE</definedName>
    <definedName name="QBREPORTCOMPARECOL_TRIPBILLEDMILES" localSheetId="0">FALSE</definedName>
    <definedName name="QBREPORTCOMPARECOL_TRIPBILLEDMILES" localSheetId="1">FALSE</definedName>
    <definedName name="QBREPORTCOMPARECOL_TRIPBILLINGAMOUNT" localSheetId="0">FALSE</definedName>
    <definedName name="QBREPORTCOMPARECOL_TRIPBILLINGAMOUNT" localSheetId="1">FALSE</definedName>
    <definedName name="QBREPORTCOMPARECOL_TRIPMILES" localSheetId="0">FALSE</definedName>
    <definedName name="QBREPORTCOMPARECOL_TRIPMILES" localSheetId="1">FALSE</definedName>
    <definedName name="QBREPORTCOMPARECOL_TRIPNOTBILLABLEMILES" localSheetId="0">FALSE</definedName>
    <definedName name="QBREPORTCOMPARECOL_TRIPNOTBILLABLEMILES" localSheetId="1">FALSE</definedName>
    <definedName name="QBREPORTCOMPARECOL_TRIPTAXDEDUCTIBLEAMOUNT" localSheetId="0">FALSE</definedName>
    <definedName name="QBREPORTCOMPARECOL_TRIPTAXDEDUCTIBLEAMOUNT" localSheetId="1">FALSE</definedName>
    <definedName name="QBREPORTCOMPARECOL_TRIPUNBILLEDMILES" localSheetId="0">FALSE</definedName>
    <definedName name="QBREPORTCOMPARECOL_TRIPUNBILLEDMILES" localSheetId="1">FALSE</definedName>
    <definedName name="QBREPORTCOMPARECOL_YTD" localSheetId="0">FALSE</definedName>
    <definedName name="QBREPORTCOMPARECOL_YTD" localSheetId="1">FALSE</definedName>
    <definedName name="QBREPORTCOMPARECOL_YTDBUDGET" localSheetId="0">FALSE</definedName>
    <definedName name="QBREPORTCOMPARECOL_YTDBUDGET" localSheetId="1">FALSE</definedName>
    <definedName name="QBREPORTCOMPARECOL_YTDPCT" localSheetId="0">FALSE</definedName>
    <definedName name="QBREPORTCOMPARECOL_YTDPCT" localSheetId="1">FALSE</definedName>
    <definedName name="QBREPORTROWAXIS" localSheetId="0">9</definedName>
    <definedName name="QBREPORTROWAXIS" localSheetId="1">11</definedName>
    <definedName name="QBREPORTSUBCOLAXIS" localSheetId="0">24</definedName>
    <definedName name="QBREPORTSUBCOLAXIS" localSheetId="1">24</definedName>
    <definedName name="QBREPORTTYPE" localSheetId="0">5</definedName>
    <definedName name="QBREPORTTYPE" localSheetId="1">0</definedName>
    <definedName name="QBROWHEADERS" localSheetId="0">5</definedName>
    <definedName name="QBROWHEADERS" localSheetId="1">7</definedName>
    <definedName name="QBSTARTDATE" localSheetId="0">20211001</definedName>
    <definedName name="QBSTARTDATE" localSheetId="1">20211001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7" i="2" l="1"/>
  <c r="F56" i="2"/>
  <c r="F70" i="1"/>
  <c r="F69" i="1"/>
  <c r="D49" i="2"/>
  <c r="C49" i="2"/>
  <c r="D48" i="2"/>
  <c r="C48" i="2"/>
  <c r="D44" i="2"/>
  <c r="C44" i="2"/>
  <c r="F44" i="2" s="1"/>
  <c r="D43" i="2"/>
  <c r="C43" i="2"/>
  <c r="D42" i="2"/>
  <c r="C42" i="2"/>
  <c r="D38" i="2"/>
  <c r="C38" i="2"/>
  <c r="F38" i="2" s="1"/>
  <c r="D37" i="2"/>
  <c r="C37" i="2"/>
  <c r="D36" i="2"/>
  <c r="C36" i="2"/>
  <c r="D33" i="2"/>
  <c r="C33" i="2"/>
  <c r="F33" i="2" s="1"/>
  <c r="F34" i="2" s="1"/>
  <c r="D30" i="2"/>
  <c r="C30" i="2"/>
  <c r="D22" i="2"/>
  <c r="C22" i="2"/>
  <c r="D21" i="2"/>
  <c r="C21" i="2"/>
  <c r="F21" i="2" s="1"/>
  <c r="D16" i="2"/>
  <c r="C16" i="2"/>
  <c r="D15" i="2"/>
  <c r="C15" i="2"/>
  <c r="D14" i="2"/>
  <c r="C14" i="2"/>
  <c r="F14" i="2" s="1"/>
  <c r="D11" i="2"/>
  <c r="C11" i="2"/>
  <c r="D8" i="2"/>
  <c r="C8" i="2"/>
  <c r="D7" i="2"/>
  <c r="C7" i="2"/>
  <c r="F7" i="2" s="1"/>
  <c r="D6" i="2"/>
  <c r="C6" i="2"/>
  <c r="D61" i="1"/>
  <c r="C61" i="1"/>
  <c r="D55" i="1"/>
  <c r="C55" i="1"/>
  <c r="D54" i="1"/>
  <c r="C54" i="1"/>
  <c r="D53" i="1"/>
  <c r="C53" i="1"/>
  <c r="D50" i="1"/>
  <c r="C50" i="1"/>
  <c r="F50" i="1" s="1"/>
  <c r="F51" i="1" s="1"/>
  <c r="D48" i="1"/>
  <c r="C48" i="1"/>
  <c r="D47" i="1"/>
  <c r="C47" i="1"/>
  <c r="D46" i="1"/>
  <c r="C46" i="1"/>
  <c r="D43" i="1"/>
  <c r="C43" i="1"/>
  <c r="D42" i="1"/>
  <c r="C42" i="1"/>
  <c r="D41" i="1"/>
  <c r="C41" i="1"/>
  <c r="F41" i="1" s="1"/>
  <c r="D39" i="1"/>
  <c r="C39" i="1"/>
  <c r="D37" i="1"/>
  <c r="C37" i="1"/>
  <c r="D36" i="1"/>
  <c r="C36" i="1"/>
  <c r="D35" i="1"/>
  <c r="C35" i="1"/>
  <c r="D34" i="1"/>
  <c r="C34" i="1"/>
  <c r="D33" i="1"/>
  <c r="C33" i="1"/>
  <c r="F33" i="1" s="1"/>
  <c r="D31" i="1"/>
  <c r="C31" i="1"/>
  <c r="D29" i="1"/>
  <c r="C29" i="1"/>
  <c r="D28" i="1"/>
  <c r="C28" i="1"/>
  <c r="D24" i="1"/>
  <c r="C24" i="1"/>
  <c r="D21" i="1"/>
  <c r="C21" i="1"/>
  <c r="D20" i="1"/>
  <c r="C20" i="1"/>
  <c r="F20" i="1" s="1"/>
  <c r="D17" i="1"/>
  <c r="C17" i="1"/>
  <c r="D16" i="1"/>
  <c r="C16" i="1"/>
  <c r="D13" i="1"/>
  <c r="C13" i="1"/>
  <c r="D12" i="1"/>
  <c r="C12" i="1"/>
  <c r="D11" i="1"/>
  <c r="C11" i="1"/>
  <c r="D10" i="1"/>
  <c r="C10" i="1"/>
  <c r="F10" i="1" s="1"/>
  <c r="D9" i="1"/>
  <c r="C9" i="1"/>
  <c r="D7" i="1"/>
  <c r="C7" i="1"/>
  <c r="D5" i="1"/>
  <c r="C5" i="1"/>
  <c r="G51" i="2"/>
  <c r="B51" i="2"/>
  <c r="G45" i="2"/>
  <c r="B45" i="2"/>
  <c r="G39" i="2"/>
  <c r="B39" i="2"/>
  <c r="G34" i="2"/>
  <c r="B34" i="2"/>
  <c r="G31" i="2"/>
  <c r="B31" i="2"/>
  <c r="G23" i="2"/>
  <c r="G24" i="2" s="1"/>
  <c r="B23" i="2"/>
  <c r="B24" i="2" s="1"/>
  <c r="G17" i="2"/>
  <c r="B17" i="2"/>
  <c r="G12" i="2"/>
  <c r="B12" i="2"/>
  <c r="G9" i="2"/>
  <c r="B9" i="2"/>
  <c r="G62" i="1"/>
  <c r="G63" i="1" s="1"/>
  <c r="B62" i="1"/>
  <c r="B63" i="1" s="1"/>
  <c r="G56" i="1"/>
  <c r="B56" i="1"/>
  <c r="G51" i="1"/>
  <c r="B51" i="1"/>
  <c r="G44" i="1"/>
  <c r="G45" i="1" s="1"/>
  <c r="B44" i="1"/>
  <c r="B45" i="1" s="1"/>
  <c r="G32" i="1"/>
  <c r="B32" i="1"/>
  <c r="G25" i="1"/>
  <c r="B25" i="1"/>
  <c r="G18" i="1"/>
  <c r="B18" i="1"/>
  <c r="G14" i="1"/>
  <c r="B14" i="1"/>
  <c r="F12" i="1" l="1"/>
  <c r="F24" i="1"/>
  <c r="F25" i="1" s="1"/>
  <c r="F35" i="1"/>
  <c r="F43" i="1"/>
  <c r="F54" i="1"/>
  <c r="F6" i="2"/>
  <c r="F11" i="2"/>
  <c r="F12" i="2" s="1"/>
  <c r="F16" i="2"/>
  <c r="F30" i="2"/>
  <c r="F31" i="2" s="1"/>
  <c r="F37" i="2"/>
  <c r="F43" i="2"/>
  <c r="F49" i="2"/>
  <c r="D66" i="1"/>
  <c r="D50" i="2" s="1"/>
  <c r="F7" i="1"/>
  <c r="F16" i="1"/>
  <c r="F29" i="1"/>
  <c r="F37" i="1"/>
  <c r="F47" i="1"/>
  <c r="F61" i="1"/>
  <c r="F62" i="1" s="1"/>
  <c r="F63" i="1" s="1"/>
  <c r="F8" i="2"/>
  <c r="F15" i="2"/>
  <c r="F17" i="2" s="1"/>
  <c r="F22" i="2"/>
  <c r="F23" i="2" s="1"/>
  <c r="F24" i="2" s="1"/>
  <c r="F36" i="2"/>
  <c r="F39" i="2" s="1"/>
  <c r="F40" i="2" s="1"/>
  <c r="F42" i="2"/>
  <c r="F45" i="2" s="1"/>
  <c r="F48" i="2"/>
  <c r="F13" i="1"/>
  <c r="F28" i="1"/>
  <c r="F36" i="1"/>
  <c r="F46" i="1"/>
  <c r="F55" i="1"/>
  <c r="F11" i="1"/>
  <c r="F21" i="1"/>
  <c r="F34" i="1"/>
  <c r="F42" i="1"/>
  <c r="F44" i="1" s="1"/>
  <c r="F53" i="1"/>
  <c r="C66" i="1"/>
  <c r="C50" i="2" s="1"/>
  <c r="F50" i="2" s="1"/>
  <c r="F9" i="1"/>
  <c r="F17" i="1"/>
  <c r="F31" i="1"/>
  <c r="F32" i="1" s="1"/>
  <c r="F39" i="1"/>
  <c r="F48" i="1"/>
  <c r="F5" i="1"/>
  <c r="G19" i="1"/>
  <c r="G22" i="1" s="1"/>
  <c r="G26" i="1" s="1"/>
  <c r="B19" i="1"/>
  <c r="B22" i="1" s="1"/>
  <c r="B26" i="1" s="1"/>
  <c r="B57" i="1"/>
  <c r="B58" i="1" s="1"/>
  <c r="B64" i="1" s="1"/>
  <c r="G57" i="1"/>
  <c r="G18" i="2"/>
  <c r="G25" i="2" s="1"/>
  <c r="B40" i="2"/>
  <c r="B46" i="2" s="1"/>
  <c r="B52" i="2" s="1"/>
  <c r="G40" i="2"/>
  <c r="G46" i="2" s="1"/>
  <c r="G52" i="2" s="1"/>
  <c r="B18" i="2"/>
  <c r="B25" i="2" s="1"/>
  <c r="F9" i="2" l="1"/>
  <c r="F55" i="2" s="1"/>
  <c r="F51" i="2"/>
  <c r="F18" i="1"/>
  <c r="F45" i="1"/>
  <c r="F56" i="1"/>
  <c r="F18" i="2"/>
  <c r="F25" i="2" s="1"/>
  <c r="F14" i="1"/>
  <c r="F68" i="1" s="1"/>
  <c r="F46" i="2"/>
  <c r="G58" i="1"/>
  <c r="G64" i="1" s="1"/>
  <c r="F52" i="2" l="1"/>
  <c r="F19" i="1"/>
  <c r="F22" i="1" s="1"/>
  <c r="F26" i="1" s="1"/>
  <c r="F57" i="1"/>
  <c r="F58" i="1" l="1"/>
  <c r="F64" i="1" s="1"/>
</calcChain>
</file>

<file path=xl/sharedStrings.xml><?xml version="1.0" encoding="utf-8"?>
<sst xmlns="http://schemas.openxmlformats.org/spreadsheetml/2006/main" count="125" uniqueCount="116">
  <si>
    <t>Oct '21 - Sep 22</t>
  </si>
  <si>
    <t>Oct '20 - Sep 21</t>
  </si>
  <si>
    <t>Ordinary Income/Expense</t>
  </si>
  <si>
    <t>Income</t>
  </si>
  <si>
    <t>Discounts</t>
  </si>
  <si>
    <t>Landscaping Services</t>
  </si>
  <si>
    <t>Design Services</t>
  </si>
  <si>
    <t>Job Materials</t>
  </si>
  <si>
    <t>Misc Materials</t>
  </si>
  <si>
    <t>Decks &amp; Patios</t>
  </si>
  <si>
    <t>Fountains &amp; Garden Lighting</t>
  </si>
  <si>
    <t>Plants and Sod</t>
  </si>
  <si>
    <t>Sprinklers &amp; Drip systems</t>
  </si>
  <si>
    <t>Total Job Materials</t>
  </si>
  <si>
    <t>Labor</t>
  </si>
  <si>
    <t>Installation</t>
  </si>
  <si>
    <t>Maintenance &amp; Repairs</t>
  </si>
  <si>
    <t>Total Labor</t>
  </si>
  <si>
    <t>Total Landscaping Services</t>
  </si>
  <si>
    <t>Retail Sales</t>
  </si>
  <si>
    <t>Service</t>
  </si>
  <si>
    <t>Total Income</t>
  </si>
  <si>
    <t>Cost of Goods Sold</t>
  </si>
  <si>
    <t>Total COGS</t>
  </si>
  <si>
    <t>Gross Profit</t>
  </si>
  <si>
    <t>Expense</t>
  </si>
  <si>
    <t>Payroll Expenses</t>
  </si>
  <si>
    <t>Advertising</t>
  </si>
  <si>
    <t>Automobile</t>
  </si>
  <si>
    <t>Fuel</t>
  </si>
  <si>
    <t>Total Automobile</t>
  </si>
  <si>
    <t>Bank Service Charges</t>
  </si>
  <si>
    <t>Delivery Fee</t>
  </si>
  <si>
    <t>Depreciation</t>
  </si>
  <si>
    <t>Insurance</t>
  </si>
  <si>
    <t>Interest Expense</t>
  </si>
  <si>
    <t>Job Expenses</t>
  </si>
  <si>
    <t>Equipmental Rental</t>
  </si>
  <si>
    <t>Decks &amp; Patio</t>
  </si>
  <si>
    <t>Plants &amp; Sod</t>
  </si>
  <si>
    <t>Sprinkler's &amp; Drip Systems</t>
  </si>
  <si>
    <t>Total Job Expenses</t>
  </si>
  <si>
    <t>Mileage Reimbursement</t>
  </si>
  <si>
    <t>Miscellaneous</t>
  </si>
  <si>
    <t>Office Supplies</t>
  </si>
  <si>
    <t>Repairs</t>
  </si>
  <si>
    <t>Computer Repairs</t>
  </si>
  <si>
    <t>Total Repairs</t>
  </si>
  <si>
    <t>Utilities</t>
  </si>
  <si>
    <t>Gas and Electric</t>
  </si>
  <si>
    <t>Telephone</t>
  </si>
  <si>
    <t>Water</t>
  </si>
  <si>
    <t>Total Utilities</t>
  </si>
  <si>
    <t>Total Expense</t>
  </si>
  <si>
    <t>Net Ordinary Income</t>
  </si>
  <si>
    <t>Other Income/Expense</t>
  </si>
  <si>
    <t>Other Income</t>
  </si>
  <si>
    <t>Interest Income</t>
  </si>
  <si>
    <t>Total Other Income</t>
  </si>
  <si>
    <t>Net Other Income</t>
  </si>
  <si>
    <t>Net Income</t>
  </si>
  <si>
    <t>Sep 30, 22</t>
  </si>
  <si>
    <t>Sep 30, 21</t>
  </si>
  <si>
    <t>ASSETS</t>
  </si>
  <si>
    <t>Current Assets</t>
  </si>
  <si>
    <t>Checking/Savings</t>
  </si>
  <si>
    <t>Checking</t>
  </si>
  <si>
    <t>Cash Expenditures</t>
  </si>
  <si>
    <t>Savings</t>
  </si>
  <si>
    <t>Total Checking/Savings</t>
  </si>
  <si>
    <t>Accounts Receivable</t>
  </si>
  <si>
    <t>Total Accounts Receivable</t>
  </si>
  <si>
    <t>Other Current Assets</t>
  </si>
  <si>
    <t>Prepaid Insurance</t>
  </si>
  <si>
    <t>Inventory Asset</t>
  </si>
  <si>
    <t>Undeposited Funds</t>
  </si>
  <si>
    <t>Total Other Current Assets</t>
  </si>
  <si>
    <t>Total Current Assets</t>
  </si>
  <si>
    <t>Fixed Assets</t>
  </si>
  <si>
    <t>Truck</t>
  </si>
  <si>
    <t>Accumulated Depreciation</t>
  </si>
  <si>
    <t>Original Purchase</t>
  </si>
  <si>
    <t>Total Truck</t>
  </si>
  <si>
    <t>Total Fixed Assets</t>
  </si>
  <si>
    <t>TOTAL ASSETS</t>
  </si>
  <si>
    <t>LIABILITIES &amp; EQUITY</t>
  </si>
  <si>
    <t>Liabilities</t>
  </si>
  <si>
    <t>Current Liabilities</t>
  </si>
  <si>
    <t>Accounts Payable</t>
  </si>
  <si>
    <t>Total Accounts Payable</t>
  </si>
  <si>
    <t>Credit Cards</t>
  </si>
  <si>
    <t>CalOil Card</t>
  </si>
  <si>
    <t>Total Credit Cards</t>
  </si>
  <si>
    <t>Other Current Liabilities</t>
  </si>
  <si>
    <t>Payroll Liabilities</t>
  </si>
  <si>
    <t>Payments on Account</t>
  </si>
  <si>
    <t>Sales Tax Payable</t>
  </si>
  <si>
    <t>Total Other Current Liabilities</t>
  </si>
  <si>
    <t>Total Current Liabilities</t>
  </si>
  <si>
    <t>Long Term Liabilities</t>
  </si>
  <si>
    <t>Bank of Anycity Loan</t>
  </si>
  <si>
    <t>Equipment Loan</t>
  </si>
  <si>
    <t>Bank Loan</t>
  </si>
  <si>
    <t>Total Long Term Liabilities</t>
  </si>
  <si>
    <t>Total Liabilities</t>
  </si>
  <si>
    <t>Equity</t>
  </si>
  <si>
    <t>Opening Bal Equity</t>
  </si>
  <si>
    <t>Retained Earnings</t>
  </si>
  <si>
    <t>Total Equity</t>
  </si>
  <si>
    <t>TOTAL LIABILITIES &amp; EQUITY</t>
  </si>
  <si>
    <t>Larry's Landscaping &amp;&amp; Garden Supply</t>
  </si>
  <si>
    <t>AJE's</t>
  </si>
  <si>
    <t>Adjusted</t>
  </si>
  <si>
    <t>Cash</t>
  </si>
  <si>
    <t>material income</t>
  </si>
  <si>
    <t>to tie retained earnings to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</si>
</sst>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;\-#,##0.00"/>
    <numFmt numFmtId="165" formatCode="_(* #,##0.00_);_(* \(#,##0.00\);_(* &quot;-&quot;_);_(@_)"/>
  </numFmts>
  <fonts count="2" x14ac:knownFonts="1">
    <font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Continuous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0" fillId="0" borderId="0" xfId="0" applyNumberFormat="1" applyAlignment="1"/>
    <xf numFmtId="49" fontId="0" fillId="0" borderId="0" xfId="0" applyNumberFormat="1" applyAlignment="1">
      <alignment horizontal="left" indent="2"/>
    </xf>
    <xf numFmtId="49" fontId="0" fillId="0" borderId="0" xfId="0" applyNumberFormat="1" applyAlignment="1">
      <alignment horizontal="left" indent="4"/>
    </xf>
    <xf numFmtId="49" fontId="0" fillId="0" borderId="0" xfId="0" applyNumberFormat="1" applyAlignment="1">
      <alignment horizontal="left" indent="6"/>
    </xf>
    <xf numFmtId="49" fontId="0" fillId="0" borderId="0" xfId="0" applyNumberFormat="1" applyAlignment="1">
      <alignment horizontal="left" indent="8"/>
    </xf>
    <xf numFmtId="49" fontId="0" fillId="0" borderId="0" xfId="0" applyNumberFormat="1" applyAlignment="1">
      <alignment horizontal="left" indent="10"/>
    </xf>
    <xf numFmtId="49" fontId="0" fillId="0" borderId="0" xfId="0" applyNumberFormat="1" applyAlignment="1">
      <alignment horizontal="left" indent="12"/>
    </xf>
    <xf numFmtId="0" fontId="0" fillId="0" borderId="0" xfId="0" applyAlignment="1">
      <alignment horizontal="centerContinuous"/>
    </xf>
    <xf numFmtId="165" fontId="0" fillId="0" borderId="0" xfId="0" applyNumberFormat="1" applyAlignment="1">
      <alignment horizontal="centerContinuous"/>
    </xf>
    <xf numFmtId="165" fontId="0" fillId="0" borderId="0" xfId="0" applyNumberFormat="1"/>
    <xf numFmtId="165" fontId="0" fillId="0" borderId="2" xfId="0" applyNumberFormat="1" applyBorder="1"/>
    <xf numFmtId="165" fontId="0" fillId="0" borderId="0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1" fontId="0" fillId="0" borderId="0" xfId="0" applyNumberFormat="1"/>
    <xf numFmtId="0" fontId="1" fillId="0" borderId="0" xfId="0" applyFont="1"/>
    <xf numFmtId="43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53340</xdr:rowOff>
        </xdr:to>
        <xdr:sp macro="" textlink="">
          <xdr:nvSpPr>
            <xdr:cNvPr id="2049" name="FILTER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53340</xdr:rowOff>
        </xdr:to>
        <xdr:sp macro="" textlink="">
          <xdr:nvSpPr>
            <xdr:cNvPr id="2050" name="HEADER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53340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53340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4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3.emf"/><Relationship Id="rId4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45FFD-0243-4479-AE65-533F23BCB0F9}">
  <sheetPr codeName="Sheet2">
    <pageSetUpPr fitToPage="1"/>
  </sheetPr>
  <dimension ref="A1:H62"/>
  <sheetViews>
    <sheetView tabSelected="1" topLeftCell="A28" workbookViewId="0">
      <selection activeCell="H47" sqref="H47"/>
    </sheetView>
  </sheetViews>
  <sheetFormatPr defaultRowHeight="13.2" x14ac:dyDescent="0.25"/>
  <cols>
    <col min="1" max="1" width="35.109375" style="7" bestFit="1" customWidth="1"/>
    <col min="2" max="2" width="14.33203125" style="7" customWidth="1"/>
    <col min="3" max="4" width="14.33203125" customWidth="1"/>
    <col min="5" max="5" width="3.6640625" style="23" customWidth="1"/>
    <col min="6" max="7" width="14.33203125" style="7" customWidth="1"/>
    <col min="8" max="8" width="11.109375" bestFit="1" customWidth="1"/>
  </cols>
  <sheetData>
    <row r="1" spans="1:7" ht="13.8" thickBot="1" x14ac:dyDescent="0.3">
      <c r="A1" s="1"/>
      <c r="B1" s="2"/>
      <c r="F1" s="2"/>
      <c r="G1" s="2"/>
    </row>
    <row r="2" spans="1:7" s="6" customFormat="1" ht="14.4" thickTop="1" thickBot="1" x14ac:dyDescent="0.3">
      <c r="A2" s="4"/>
      <c r="B2" s="5" t="s">
        <v>61</v>
      </c>
      <c r="C2"/>
      <c r="D2"/>
      <c r="E2" s="23"/>
      <c r="F2" s="5" t="s">
        <v>112</v>
      </c>
      <c r="G2" s="5" t="s">
        <v>62</v>
      </c>
    </row>
    <row r="3" spans="1:7" ht="13.8" thickTop="1" x14ac:dyDescent="0.25">
      <c r="A3" s="8" t="s">
        <v>63</v>
      </c>
      <c r="B3" s="17"/>
      <c r="C3" s="17"/>
      <c r="D3" s="17"/>
      <c r="F3" s="17"/>
      <c r="G3" s="17"/>
    </row>
    <row r="4" spans="1:7" x14ac:dyDescent="0.25">
      <c r="A4" s="9" t="s">
        <v>64</v>
      </c>
      <c r="B4" s="17"/>
      <c r="C4" s="17"/>
      <c r="D4" s="17"/>
      <c r="F4" s="17"/>
      <c r="G4" s="17"/>
    </row>
    <row r="5" spans="1:7" x14ac:dyDescent="0.25">
      <c r="A5" s="10" t="s">
        <v>65</v>
      </c>
      <c r="B5" s="17"/>
      <c r="C5" s="17"/>
      <c r="D5" s="17"/>
      <c r="F5" s="17"/>
      <c r="G5" s="17"/>
    </row>
    <row r="6" spans="1:7" x14ac:dyDescent="0.25">
      <c r="A6" s="11" t="s">
        <v>66</v>
      </c>
      <c r="B6" s="17">
        <v>108030.44</v>
      </c>
      <c r="C6" s="17">
        <f>SUMIF(dName,A6,dVal)</f>
        <v>0</v>
      </c>
      <c r="D6" s="17">
        <f>SUMIF(cName,A6,cVal)</f>
        <v>0</v>
      </c>
      <c r="F6" s="17">
        <f>B6+C6-D6</f>
        <v>108030.44</v>
      </c>
      <c r="G6" s="17">
        <v>199550.4</v>
      </c>
    </row>
    <row r="7" spans="1:7" x14ac:dyDescent="0.25">
      <c r="A7" s="11" t="s">
        <v>67</v>
      </c>
      <c r="B7" s="17">
        <v>225.23</v>
      </c>
      <c r="C7" s="17">
        <f>SUMIF(dName,A7,dVal)</f>
        <v>0</v>
      </c>
      <c r="D7" s="17">
        <f>SUMIF(cName,A7,cVal)</f>
        <v>0</v>
      </c>
      <c r="F7" s="17">
        <f>B7+C7-D7</f>
        <v>225.23</v>
      </c>
      <c r="G7" s="17">
        <v>0</v>
      </c>
    </row>
    <row r="8" spans="1:7" ht="13.8" thickBot="1" x14ac:dyDescent="0.3">
      <c r="A8" s="11" t="s">
        <v>68</v>
      </c>
      <c r="B8" s="18">
        <v>20510</v>
      </c>
      <c r="C8" s="17">
        <f>SUMIF(dName,A8,dVal)</f>
        <v>0</v>
      </c>
      <c r="D8" s="17">
        <f>SUMIF(cName,A8,cVal)</f>
        <v>0</v>
      </c>
      <c r="F8" s="18">
        <f>B8+C8-D8</f>
        <v>20510</v>
      </c>
      <c r="G8" s="18">
        <v>20500</v>
      </c>
    </row>
    <row r="9" spans="1:7" x14ac:dyDescent="0.25">
      <c r="A9" s="10" t="s">
        <v>69</v>
      </c>
      <c r="B9" s="17">
        <f>ROUND(SUM(B5:B8),5)</f>
        <v>128765.67</v>
      </c>
      <c r="C9" s="17"/>
      <c r="D9" s="17"/>
      <c r="E9" s="23">
        <v>1</v>
      </c>
      <c r="F9" s="17">
        <f>ROUND(SUM(F5:F8),5)</f>
        <v>128765.67</v>
      </c>
      <c r="G9" s="17">
        <f>ROUND(SUM(G5:G8),5)</f>
        <v>220050.4</v>
      </c>
    </row>
    <row r="10" spans="1:7" x14ac:dyDescent="0.25">
      <c r="A10" s="10" t="s">
        <v>70</v>
      </c>
      <c r="B10" s="17"/>
      <c r="C10" s="17"/>
      <c r="D10" s="17"/>
      <c r="F10" s="17"/>
      <c r="G10" s="17"/>
    </row>
    <row r="11" spans="1:7" ht="13.8" thickBot="1" x14ac:dyDescent="0.3">
      <c r="A11" s="11" t="s">
        <v>70</v>
      </c>
      <c r="B11" s="18">
        <v>4306.9399999999996</v>
      </c>
      <c r="C11" s="17">
        <f>SUMIF(dName,A11,dVal)</f>
        <v>0</v>
      </c>
      <c r="D11" s="17">
        <f>SUMIF(cName,A11,cVal)</f>
        <v>0</v>
      </c>
      <c r="F11" s="18">
        <f>B11+C11-D11</f>
        <v>4306.9399999999996</v>
      </c>
      <c r="G11" s="18">
        <v>960</v>
      </c>
    </row>
    <row r="12" spans="1:7" x14ac:dyDescent="0.25">
      <c r="A12" s="10" t="s">
        <v>71</v>
      </c>
      <c r="B12" s="17">
        <f>ROUND(SUM(B10:B11),5)</f>
        <v>4306.9399999999996</v>
      </c>
      <c r="C12" s="17"/>
      <c r="D12" s="17"/>
      <c r="F12" s="17">
        <f>ROUND(SUM(F10:F11),5)</f>
        <v>4306.9399999999996</v>
      </c>
      <c r="G12" s="17">
        <f>ROUND(SUM(G10:G11),5)</f>
        <v>960</v>
      </c>
    </row>
    <row r="13" spans="1:7" x14ac:dyDescent="0.25">
      <c r="A13" s="10" t="s">
        <v>72</v>
      </c>
      <c r="B13" s="17"/>
      <c r="C13" s="17"/>
      <c r="D13" s="17"/>
      <c r="F13" s="17"/>
      <c r="G13" s="17"/>
    </row>
    <row r="14" spans="1:7" x14ac:dyDescent="0.25">
      <c r="A14" s="11" t="s">
        <v>73</v>
      </c>
      <c r="B14" s="17">
        <v>700</v>
      </c>
      <c r="C14" s="17">
        <f>SUMIF(dName,A14,dVal)</f>
        <v>0</v>
      </c>
      <c r="D14" s="17">
        <f>SUMIF(cName,A14,cVal)</f>
        <v>0</v>
      </c>
      <c r="F14" s="17">
        <f>B14+C14-D14</f>
        <v>700</v>
      </c>
      <c r="G14" s="17">
        <v>0</v>
      </c>
    </row>
    <row r="15" spans="1:7" x14ac:dyDescent="0.25">
      <c r="A15" s="11" t="s">
        <v>74</v>
      </c>
      <c r="B15" s="17">
        <v>6613.17</v>
      </c>
      <c r="C15" s="17">
        <f>SUMIF(dName,A15,dVal)</f>
        <v>0</v>
      </c>
      <c r="D15" s="17">
        <f>SUMIF(cName,A15,cVal)</f>
        <v>0</v>
      </c>
      <c r="F15" s="17">
        <f>B15+C15-D15</f>
        <v>6613.17</v>
      </c>
      <c r="G15" s="17">
        <v>3379.7</v>
      </c>
    </row>
    <row r="16" spans="1:7" ht="13.8" thickBot="1" x14ac:dyDescent="0.3">
      <c r="A16" s="11" t="s">
        <v>75</v>
      </c>
      <c r="B16" s="19">
        <v>-1859.7</v>
      </c>
      <c r="C16" s="17">
        <f>SUMIF(dName,A16,dVal)</f>
        <v>0</v>
      </c>
      <c r="D16" s="17">
        <f>SUMIF(cName,A16,cVal)</f>
        <v>0</v>
      </c>
      <c r="E16" s="23">
        <v>1</v>
      </c>
      <c r="F16" s="19">
        <f>B16+C16-D16</f>
        <v>-1859.7</v>
      </c>
      <c r="G16" s="19">
        <v>0</v>
      </c>
    </row>
    <row r="17" spans="1:7" ht="13.8" thickBot="1" x14ac:dyDescent="0.3">
      <c r="A17" s="10" t="s">
        <v>76</v>
      </c>
      <c r="B17" s="20">
        <f>ROUND(SUM(B13:B16),5)</f>
        <v>5453.47</v>
      </c>
      <c r="C17" s="17"/>
      <c r="D17" s="17"/>
      <c r="F17" s="20">
        <f>ROUND(SUM(F13:F16),5)</f>
        <v>5453.47</v>
      </c>
      <c r="G17" s="20">
        <f>ROUND(SUM(G13:G16),5)</f>
        <v>3379.7</v>
      </c>
    </row>
    <row r="18" spans="1:7" x14ac:dyDescent="0.25">
      <c r="A18" s="9" t="s">
        <v>77</v>
      </c>
      <c r="B18" s="17">
        <f>ROUND(B4+B9+B12+B17,5)</f>
        <v>138526.07999999999</v>
      </c>
      <c r="C18" s="17"/>
      <c r="D18" s="17"/>
      <c r="F18" s="17">
        <f>ROUND(F4+F9+F12+F17,5)</f>
        <v>138526.07999999999</v>
      </c>
      <c r="G18" s="17">
        <f>ROUND(G4+G9+G12+G17,5)</f>
        <v>224390.1</v>
      </c>
    </row>
    <row r="19" spans="1:7" x14ac:dyDescent="0.25">
      <c r="A19" s="9" t="s">
        <v>78</v>
      </c>
      <c r="B19" s="17"/>
      <c r="C19" s="17"/>
      <c r="D19" s="17"/>
      <c r="F19" s="17"/>
      <c r="G19" s="17"/>
    </row>
    <row r="20" spans="1:7" x14ac:dyDescent="0.25">
      <c r="A20" s="10" t="s">
        <v>79</v>
      </c>
      <c r="B20" s="17"/>
      <c r="C20" s="17"/>
      <c r="D20" s="17"/>
      <c r="F20" s="17"/>
      <c r="G20" s="17"/>
    </row>
    <row r="21" spans="1:7" x14ac:dyDescent="0.25">
      <c r="A21" s="11" t="s">
        <v>80</v>
      </c>
      <c r="B21" s="17">
        <v>-1725</v>
      </c>
      <c r="C21" s="17">
        <f>SUMIF(dName,A21,dVal)</f>
        <v>0</v>
      </c>
      <c r="D21" s="17">
        <f>SUMIF(cName,A21,cVal)</f>
        <v>0</v>
      </c>
      <c r="F21" s="17">
        <f>B21+C21-D21</f>
        <v>-1725</v>
      </c>
      <c r="G21" s="17">
        <v>-1150</v>
      </c>
    </row>
    <row r="22" spans="1:7" ht="13.8" thickBot="1" x14ac:dyDescent="0.3">
      <c r="A22" s="11" t="s">
        <v>81</v>
      </c>
      <c r="B22" s="19">
        <v>13750</v>
      </c>
      <c r="C22" s="17">
        <f>SUMIF(dName,A22,dVal)</f>
        <v>0</v>
      </c>
      <c r="D22" s="17">
        <f>SUMIF(cName,A22,cVal)</f>
        <v>0</v>
      </c>
      <c r="F22" s="19">
        <f>B22+C22-D22</f>
        <v>13750</v>
      </c>
      <c r="G22" s="19">
        <v>13750</v>
      </c>
    </row>
    <row r="23" spans="1:7" ht="13.8" thickBot="1" x14ac:dyDescent="0.3">
      <c r="A23" s="10" t="s">
        <v>82</v>
      </c>
      <c r="B23" s="21">
        <f>ROUND(SUM(B20:B22),5)</f>
        <v>12025</v>
      </c>
      <c r="C23" s="17"/>
      <c r="D23" s="17"/>
      <c r="F23" s="21">
        <f>ROUND(SUM(F20:F22),5)</f>
        <v>12025</v>
      </c>
      <c r="G23" s="21">
        <f>ROUND(SUM(G20:G22),5)</f>
        <v>12600</v>
      </c>
    </row>
    <row r="24" spans="1:7" ht="13.8" thickBot="1" x14ac:dyDescent="0.3">
      <c r="A24" s="9" t="s">
        <v>83</v>
      </c>
      <c r="B24" s="21">
        <f>ROUND(B19+B23,5)</f>
        <v>12025</v>
      </c>
      <c r="C24" s="17"/>
      <c r="D24" s="17"/>
      <c r="F24" s="21">
        <f>ROUND(F19+F23,5)</f>
        <v>12025</v>
      </c>
      <c r="G24" s="21">
        <f>ROUND(G19+G23,5)</f>
        <v>12600</v>
      </c>
    </row>
    <row r="25" spans="1:7" ht="13.8" thickBot="1" x14ac:dyDescent="0.3">
      <c r="A25" s="8" t="s">
        <v>84</v>
      </c>
      <c r="B25" s="22">
        <f>ROUND(B3+B18+B24,5)</f>
        <v>150551.07999999999</v>
      </c>
      <c r="C25" s="17"/>
      <c r="D25" s="17"/>
      <c r="F25" s="22">
        <f>ROUND(F3+F18+F24,5)</f>
        <v>150551.07999999999</v>
      </c>
      <c r="G25" s="22">
        <f>ROUND(G3+G18+G24,5)</f>
        <v>236990.1</v>
      </c>
    </row>
    <row r="26" spans="1:7" ht="13.8" thickTop="1" x14ac:dyDescent="0.25">
      <c r="A26" s="8" t="s">
        <v>85</v>
      </c>
      <c r="B26" s="17"/>
      <c r="C26" s="17"/>
      <c r="D26" s="17"/>
      <c r="F26" s="17"/>
      <c r="G26" s="17"/>
    </row>
    <row r="27" spans="1:7" x14ac:dyDescent="0.25">
      <c r="A27" s="9" t="s">
        <v>86</v>
      </c>
      <c r="B27" s="17"/>
      <c r="C27" s="17"/>
      <c r="D27" s="17"/>
      <c r="F27" s="17"/>
      <c r="G27" s="17"/>
    </row>
    <row r="28" spans="1:7" x14ac:dyDescent="0.25">
      <c r="A28" s="10" t="s">
        <v>87</v>
      </c>
      <c r="B28" s="17"/>
      <c r="C28" s="17"/>
      <c r="D28" s="17"/>
      <c r="F28" s="17"/>
      <c r="G28" s="17"/>
    </row>
    <row r="29" spans="1:7" x14ac:dyDescent="0.25">
      <c r="A29" s="11" t="s">
        <v>88</v>
      </c>
      <c r="B29" s="17"/>
      <c r="C29" s="17"/>
      <c r="D29" s="17"/>
      <c r="F29" s="17"/>
      <c r="G29" s="17"/>
    </row>
    <row r="30" spans="1:7" ht="13.8" thickBot="1" x14ac:dyDescent="0.3">
      <c r="A30" s="12" t="s">
        <v>88</v>
      </c>
      <c r="B30" s="18">
        <v>1056.32</v>
      </c>
      <c r="C30" s="17">
        <f>SUMIF(dName,A30,dVal)</f>
        <v>0</v>
      </c>
      <c r="D30" s="17">
        <f>SUMIF(cName,A30,cVal)</f>
        <v>0</v>
      </c>
      <c r="F30" s="18">
        <f>B30-C30+D30</f>
        <v>1056.32</v>
      </c>
      <c r="G30" s="18">
        <v>3189.12</v>
      </c>
    </row>
    <row r="31" spans="1:7" x14ac:dyDescent="0.25">
      <c r="A31" s="11" t="s">
        <v>89</v>
      </c>
      <c r="B31" s="17">
        <f>ROUND(SUM(B29:B30),5)</f>
        <v>1056.32</v>
      </c>
      <c r="C31" s="17"/>
      <c r="D31" s="17"/>
      <c r="F31" s="17">
        <f>ROUND(SUM(F29:F30),5)</f>
        <v>1056.32</v>
      </c>
      <c r="G31" s="17">
        <f>ROUND(SUM(G29:G30),5)</f>
        <v>3189.12</v>
      </c>
    </row>
    <row r="32" spans="1:7" x14ac:dyDescent="0.25">
      <c r="A32" s="11" t="s">
        <v>90</v>
      </c>
      <c r="B32" s="17"/>
      <c r="C32" s="17"/>
      <c r="D32" s="17"/>
      <c r="F32" s="17"/>
      <c r="G32" s="17"/>
    </row>
    <row r="33" spans="1:7" ht="13.8" thickBot="1" x14ac:dyDescent="0.3">
      <c r="A33" s="12" t="s">
        <v>91</v>
      </c>
      <c r="B33" s="18">
        <v>1355.49</v>
      </c>
      <c r="C33" s="17">
        <f>SUMIF(dName,A33,dVal)</f>
        <v>0</v>
      </c>
      <c r="D33" s="17">
        <f>SUMIF(cName,A33,cVal)</f>
        <v>0</v>
      </c>
      <c r="F33" s="18">
        <f>B33-C33+D33</f>
        <v>1355.49</v>
      </c>
      <c r="G33" s="18">
        <v>99</v>
      </c>
    </row>
    <row r="34" spans="1:7" x14ac:dyDescent="0.25">
      <c r="A34" s="11" t="s">
        <v>92</v>
      </c>
      <c r="B34" s="17">
        <f>ROUND(SUM(B32:B33),5)</f>
        <v>1355.49</v>
      </c>
      <c r="C34" s="17"/>
      <c r="D34" s="17"/>
      <c r="F34" s="17">
        <f>ROUND(SUM(F32:F33),5)</f>
        <v>1355.49</v>
      </c>
      <c r="G34" s="17">
        <f>ROUND(SUM(G32:G33),5)</f>
        <v>99</v>
      </c>
    </row>
    <row r="35" spans="1:7" x14ac:dyDescent="0.25">
      <c r="A35" s="11" t="s">
        <v>93</v>
      </c>
      <c r="B35" s="17"/>
      <c r="C35" s="17"/>
      <c r="D35" s="17"/>
      <c r="F35" s="17"/>
      <c r="G35" s="17"/>
    </row>
    <row r="36" spans="1:7" x14ac:dyDescent="0.25">
      <c r="A36" s="12" t="s">
        <v>94</v>
      </c>
      <c r="B36" s="17">
        <v>4172.74</v>
      </c>
      <c r="C36" s="17">
        <f>SUMIF(dName,A36,dVal)</f>
        <v>0</v>
      </c>
      <c r="D36" s="17">
        <f>SUMIF(cName,A36,cVal)</f>
        <v>0</v>
      </c>
      <c r="F36" s="17">
        <f>B36-C36+D36</f>
        <v>4172.74</v>
      </c>
      <c r="G36" s="17">
        <v>0</v>
      </c>
    </row>
    <row r="37" spans="1:7" x14ac:dyDescent="0.25">
      <c r="A37" s="12" t="s">
        <v>95</v>
      </c>
      <c r="B37" s="17">
        <v>-1520</v>
      </c>
      <c r="C37" s="17">
        <f>SUMIF(dName,A37,dVal)</f>
        <v>0</v>
      </c>
      <c r="D37" s="17">
        <f>SUMIF(cName,A37,cVal)</f>
        <v>0</v>
      </c>
      <c r="F37" s="17">
        <f>B37-C37+D37</f>
        <v>-1520</v>
      </c>
      <c r="G37" s="17">
        <v>0</v>
      </c>
    </row>
    <row r="38" spans="1:7" ht="13.8" thickBot="1" x14ac:dyDescent="0.3">
      <c r="A38" s="12" t="s">
        <v>96</v>
      </c>
      <c r="B38" s="19">
        <v>1207.46</v>
      </c>
      <c r="C38" s="17">
        <f>SUMIF(dName,A38,dVal)</f>
        <v>0</v>
      </c>
      <c r="D38" s="17">
        <f>SUMIF(cName,A38,cVal)</f>
        <v>0</v>
      </c>
      <c r="F38" s="19">
        <f>B38-C38+D38</f>
        <v>1207.46</v>
      </c>
      <c r="G38" s="19">
        <v>6.16</v>
      </c>
    </row>
    <row r="39" spans="1:7" ht="13.8" thickBot="1" x14ac:dyDescent="0.3">
      <c r="A39" s="11" t="s">
        <v>97</v>
      </c>
      <c r="B39" s="20">
        <f>ROUND(SUM(B35:B38),5)</f>
        <v>3860.2</v>
      </c>
      <c r="C39" s="17"/>
      <c r="D39" s="17"/>
      <c r="F39" s="20">
        <f>ROUND(SUM(F35:F38),5)</f>
        <v>3860.2</v>
      </c>
      <c r="G39" s="20">
        <f>ROUND(SUM(G35:G38),5)</f>
        <v>6.16</v>
      </c>
    </row>
    <row r="40" spans="1:7" x14ac:dyDescent="0.25">
      <c r="A40" s="10" t="s">
        <v>98</v>
      </c>
      <c r="B40" s="17">
        <f>ROUND(B28+B31+B34+B39,5)</f>
        <v>6272.01</v>
      </c>
      <c r="C40" s="17"/>
      <c r="D40" s="17"/>
      <c r="F40" s="17">
        <f>ROUND(F28+F31+F34+F39,5)</f>
        <v>6272.01</v>
      </c>
      <c r="G40" s="17">
        <f>ROUND(G28+G31+G34+G39,5)</f>
        <v>3294.28</v>
      </c>
    </row>
    <row r="41" spans="1:7" x14ac:dyDescent="0.25">
      <c r="A41" s="10" t="s">
        <v>99</v>
      </c>
      <c r="B41" s="17"/>
      <c r="C41" s="17"/>
      <c r="D41" s="17"/>
      <c r="F41" s="17"/>
      <c r="G41" s="17"/>
    </row>
    <row r="42" spans="1:7" x14ac:dyDescent="0.25">
      <c r="A42" s="11" t="s">
        <v>100</v>
      </c>
      <c r="B42" s="17">
        <v>20801.07</v>
      </c>
      <c r="C42" s="17">
        <f>SUMIF(dName,A42,dVal)</f>
        <v>0</v>
      </c>
      <c r="D42" s="17">
        <f>SUMIF(cName,A42,cVal)</f>
        <v>0</v>
      </c>
      <c r="F42" s="17">
        <f>B42-C42+D42</f>
        <v>20801.07</v>
      </c>
      <c r="G42" s="17">
        <v>0</v>
      </c>
    </row>
    <row r="43" spans="1:7" x14ac:dyDescent="0.25">
      <c r="A43" s="11" t="s">
        <v>101</v>
      </c>
      <c r="B43" s="17">
        <v>4343.1099999999997</v>
      </c>
      <c r="C43" s="17">
        <f>SUMIF(dName,A43,dVal)</f>
        <v>0</v>
      </c>
      <c r="D43" s="17">
        <f>SUMIF(cName,A43,cVal)</f>
        <v>0</v>
      </c>
      <c r="F43" s="17">
        <f>B43-C43+D43</f>
        <v>4343.1099999999997</v>
      </c>
      <c r="G43" s="17">
        <v>0</v>
      </c>
    </row>
    <row r="44" spans="1:7" ht="13.8" thickBot="1" x14ac:dyDescent="0.3">
      <c r="A44" s="11" t="s">
        <v>102</v>
      </c>
      <c r="B44" s="19">
        <v>7283.56</v>
      </c>
      <c r="C44" s="17">
        <f>SUMIF(dName,A44,dVal)</f>
        <v>0</v>
      </c>
      <c r="D44" s="17">
        <f>SUMIF(cName,A44,cVal)</f>
        <v>0</v>
      </c>
      <c r="F44" s="19">
        <f>B44-C44+D44</f>
        <v>7283.56</v>
      </c>
      <c r="G44" s="19">
        <v>14438.38</v>
      </c>
    </row>
    <row r="45" spans="1:7" ht="13.8" thickBot="1" x14ac:dyDescent="0.3">
      <c r="A45" s="10" t="s">
        <v>103</v>
      </c>
      <c r="B45" s="20">
        <f>ROUND(SUM(B41:B44),5)</f>
        <v>32427.74</v>
      </c>
      <c r="C45" s="17"/>
      <c r="D45" s="17"/>
      <c r="F45" s="20">
        <f>ROUND(SUM(F41:F44),5)</f>
        <v>32427.74</v>
      </c>
      <c r="G45" s="20">
        <f>ROUND(SUM(G41:G44),5)</f>
        <v>14438.38</v>
      </c>
    </row>
    <row r="46" spans="1:7" x14ac:dyDescent="0.25">
      <c r="A46" s="9" t="s">
        <v>104</v>
      </c>
      <c r="B46" s="17">
        <f>ROUND(B27+B40+B45,5)</f>
        <v>38699.75</v>
      </c>
      <c r="C46" s="17"/>
      <c r="D46" s="17"/>
      <c r="F46" s="17">
        <f>ROUND(F27+F40+F45,5)</f>
        <v>38699.75</v>
      </c>
      <c r="G46" s="17">
        <f>ROUND(G27+G40+G45,5)</f>
        <v>17732.66</v>
      </c>
    </row>
    <row r="47" spans="1:7" x14ac:dyDescent="0.25">
      <c r="A47" s="9" t="s">
        <v>105</v>
      </c>
      <c r="B47" s="17"/>
      <c r="C47" s="17"/>
      <c r="D47" s="17"/>
      <c r="F47" s="17"/>
      <c r="G47" s="17"/>
    </row>
    <row r="48" spans="1:7" x14ac:dyDescent="0.25">
      <c r="A48" s="10" t="s">
        <v>106</v>
      </c>
      <c r="B48" s="17">
        <v>151970.07</v>
      </c>
      <c r="C48" s="17">
        <f>SUMIF(dName,A48,dVal)</f>
        <v>0</v>
      </c>
      <c r="D48" s="17">
        <f>SUMIF(cName,A48,cVal)</f>
        <v>43954.66</v>
      </c>
      <c r="F48" s="17">
        <f>B48-C48+D48</f>
        <v>195924.73</v>
      </c>
      <c r="G48" s="17">
        <v>219570.7</v>
      </c>
    </row>
    <row r="49" spans="1:8" x14ac:dyDescent="0.25">
      <c r="A49" s="10" t="s">
        <v>107</v>
      </c>
      <c r="B49" s="17">
        <v>43641.4</v>
      </c>
      <c r="C49" s="17">
        <f>SUMIF(dName,A49,dVal)</f>
        <v>43954.66</v>
      </c>
      <c r="D49" s="17">
        <f>SUMIF(cName,A49,cVal)</f>
        <v>0</v>
      </c>
      <c r="F49" s="17">
        <f>B49-C49+D49</f>
        <v>-313.26000000000204</v>
      </c>
      <c r="G49" s="17">
        <v>79.5</v>
      </c>
      <c r="H49" s="25"/>
    </row>
    <row r="50" spans="1:8" ht="13.8" thickBot="1" x14ac:dyDescent="0.3">
      <c r="A50" s="10" t="s">
        <v>60</v>
      </c>
      <c r="B50" s="19">
        <v>-83760.14</v>
      </c>
      <c r="C50" s="17">
        <f>'Income Statement'!C66</f>
        <v>0</v>
      </c>
      <c r="D50" s="17">
        <f>'Income Statement'!D66</f>
        <v>0</v>
      </c>
      <c r="F50" s="19">
        <f>B50-C50+D50</f>
        <v>-83760.14</v>
      </c>
      <c r="G50" s="19">
        <v>-392.76</v>
      </c>
      <c r="H50" s="25"/>
    </row>
    <row r="51" spans="1:8" ht="13.8" thickBot="1" x14ac:dyDescent="0.3">
      <c r="A51" s="9" t="s">
        <v>108</v>
      </c>
      <c r="B51" s="21">
        <f>ROUND(SUM(B47:B50),5)</f>
        <v>111851.33</v>
      </c>
      <c r="C51" s="17"/>
      <c r="D51" s="17"/>
      <c r="F51" s="21">
        <f>ROUND(SUM(F47:F50),5)</f>
        <v>111851.33</v>
      </c>
      <c r="G51" s="21">
        <f>ROUND(SUM(G47:G50),5)</f>
        <v>219257.44</v>
      </c>
    </row>
    <row r="52" spans="1:8" ht="13.8" thickBot="1" x14ac:dyDescent="0.3">
      <c r="A52" s="8" t="s">
        <v>109</v>
      </c>
      <c r="B52" s="22">
        <f>ROUND(B26+B46+B51,5)</f>
        <v>150551.07999999999</v>
      </c>
      <c r="C52" s="17"/>
      <c r="D52" s="17"/>
      <c r="F52" s="22">
        <f>ROUND(F26+F46+F51,5)</f>
        <v>150551.07999999999</v>
      </c>
      <c r="G52" s="22">
        <f>ROUND(G26+G46+G51,5)</f>
        <v>236990.1</v>
      </c>
    </row>
    <row r="53" spans="1:8" ht="13.8" thickTop="1" x14ac:dyDescent="0.25">
      <c r="B53" s="17"/>
      <c r="C53" s="17"/>
      <c r="D53" s="17"/>
      <c r="F53" s="17"/>
      <c r="G53" s="17"/>
    </row>
    <row r="54" spans="1:8" x14ac:dyDescent="0.25">
      <c r="B54" s="17"/>
      <c r="C54" s="17"/>
      <c r="D54" s="17"/>
      <c r="F54" s="17"/>
      <c r="G54" s="17"/>
    </row>
    <row r="55" spans="1:8" x14ac:dyDescent="0.25">
      <c r="B55" s="17"/>
      <c r="C55" s="17"/>
      <c r="D55" s="17" t="s">
        <v>113</v>
      </c>
      <c r="E55" s="23">
        <v>1</v>
      </c>
      <c r="F55" s="17">
        <f>SUMIF($E$1:$E$52,$E55,F$1:F$52)-SUMIF($E$1:$E$52,-$E55,F$1:F$52)</f>
        <v>126905.97</v>
      </c>
      <c r="G55" s="17"/>
    </row>
    <row r="56" spans="1:8" x14ac:dyDescent="0.25">
      <c r="B56" s="17"/>
      <c r="C56" s="17"/>
      <c r="D56" s="17"/>
      <c r="E56" s="23">
        <v>2</v>
      </c>
      <c r="F56" s="17">
        <f>SUMIF($E$1:$E$52,$E56,F$1:F$52)-SUMIF($E$1:$E$52,-$E56,F$1:F$52)</f>
        <v>0</v>
      </c>
      <c r="G56" s="17"/>
    </row>
    <row r="57" spans="1:8" x14ac:dyDescent="0.25">
      <c r="B57" s="17"/>
      <c r="C57" s="17"/>
      <c r="D57" s="17"/>
      <c r="E57" s="23">
        <v>3</v>
      </c>
      <c r="F57" s="17">
        <f>SUMIF($E$1:$E$52,$E57,F$1:F$52)-SUMIF($E$1:$E$52,-$E57,F$1:F$52)</f>
        <v>0</v>
      </c>
      <c r="G57" s="17"/>
    </row>
    <row r="58" spans="1:8" x14ac:dyDescent="0.25">
      <c r="B58" s="17"/>
      <c r="C58" s="17"/>
      <c r="D58" s="17"/>
      <c r="F58" s="17"/>
      <c r="G58" s="17"/>
    </row>
    <row r="59" spans="1:8" x14ac:dyDescent="0.25">
      <c r="B59" s="17"/>
      <c r="C59" s="17"/>
      <c r="D59" s="17"/>
      <c r="F59" s="17"/>
      <c r="G59" s="17"/>
    </row>
    <row r="60" spans="1:8" x14ac:dyDescent="0.25">
      <c r="B60" s="17"/>
      <c r="C60" s="17"/>
      <c r="D60" s="17"/>
      <c r="F60" s="17"/>
      <c r="G60" s="17"/>
    </row>
    <row r="61" spans="1:8" x14ac:dyDescent="0.25">
      <c r="B61" s="17"/>
      <c r="C61" s="17"/>
      <c r="D61" s="17"/>
      <c r="F61" s="17"/>
      <c r="G61" s="17"/>
    </row>
    <row r="62" spans="1:8" x14ac:dyDescent="0.25">
      <c r="B62" s="17"/>
      <c r="C62" s="17"/>
      <c r="D62" s="17"/>
      <c r="F62" s="17"/>
      <c r="G62" s="17"/>
    </row>
  </sheetData>
  <pageMargins left="0.7" right="0.7" top="0.75" bottom="0.75" header="0.1" footer="0.3"/>
  <pageSetup scale="76" fitToHeight="0" orientation="portrait" horizontalDpi="1200" verticalDpi="1200" r:id="rId1"/>
  <headerFooter>
    <oddHeader>&amp;L&amp;"Arial,Bold"&amp;8 6:54 PM
&amp;"Arial,Bold"&amp;8 12/15/22
&amp;"Arial,Bold"&amp;8 Accrual Basis&amp;C&amp;"Arial,Bold"&amp;12 Larry's Landscaping &amp;&amp; Garden Supply
&amp;"Arial,Bold"&amp;14 Balance Sheet
&amp;"Arial,Bold"&amp;10 As of September 30,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53340</xdr:rowOff>
              </to>
            </anchor>
          </controlPr>
        </control>
      </mc:Choice>
      <mc:Fallback>
        <control shapeId="2049" r:id="rId4" name="FILTER"/>
      </mc:Fallback>
    </mc:AlternateContent>
    <mc:AlternateContent xmlns:mc="http://schemas.openxmlformats.org/markup-compatibility/2006">
      <mc:Choice Requires="x14">
        <control shapeId="2050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53340</xdr:rowOff>
              </to>
            </anchor>
          </controlPr>
        </control>
      </mc:Choice>
      <mc:Fallback>
        <control shapeId="2050" r:id="rId6" name="HEADER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FF7F-D695-40DC-B375-4CC95F7ACCCC}">
  <sheetPr codeName="Sheet1">
    <pageSetUpPr fitToPage="1"/>
  </sheetPr>
  <dimension ref="A1:G75"/>
  <sheetViews>
    <sheetView workbookViewId="0">
      <selection activeCell="D69" sqref="D69"/>
    </sheetView>
  </sheetViews>
  <sheetFormatPr defaultRowHeight="13.2" x14ac:dyDescent="0.25"/>
  <cols>
    <col min="1" max="1" width="45" style="7" bestFit="1" customWidth="1"/>
    <col min="2" max="2" width="14.33203125" style="7" customWidth="1"/>
    <col min="3" max="4" width="14.33203125" customWidth="1"/>
    <col min="5" max="5" width="3.6640625" style="23" customWidth="1"/>
    <col min="6" max="7" width="14.33203125" style="7" customWidth="1"/>
  </cols>
  <sheetData>
    <row r="1" spans="1:7" ht="13.8" thickBot="1" x14ac:dyDescent="0.3">
      <c r="A1" s="1"/>
      <c r="B1" s="2"/>
      <c r="F1" s="2"/>
      <c r="G1" s="2"/>
    </row>
    <row r="2" spans="1:7" s="6" customFormat="1" ht="14.4" thickTop="1" thickBot="1" x14ac:dyDescent="0.3">
      <c r="A2" s="4"/>
      <c r="B2" s="5" t="s">
        <v>0</v>
      </c>
      <c r="C2"/>
      <c r="D2"/>
      <c r="E2" s="23"/>
      <c r="F2" s="5" t="s">
        <v>112</v>
      </c>
      <c r="G2" s="5" t="s">
        <v>1</v>
      </c>
    </row>
    <row r="3" spans="1:7" ht="13.8" thickTop="1" x14ac:dyDescent="0.25">
      <c r="A3" s="9" t="s">
        <v>2</v>
      </c>
      <c r="B3" s="3"/>
      <c r="F3" s="3"/>
      <c r="G3" s="3"/>
    </row>
    <row r="4" spans="1:7" x14ac:dyDescent="0.25">
      <c r="A4" s="11" t="s">
        <v>3</v>
      </c>
      <c r="B4" s="17"/>
      <c r="C4" s="17"/>
      <c r="D4" s="17"/>
      <c r="F4" s="17"/>
      <c r="G4" s="17"/>
    </row>
    <row r="5" spans="1:7" x14ac:dyDescent="0.25">
      <c r="A5" s="12" t="s">
        <v>4</v>
      </c>
      <c r="B5" s="17">
        <v>-11.98</v>
      </c>
      <c r="C5" s="17">
        <f>SUMIF(dName,A5,dVal)</f>
        <v>0</v>
      </c>
      <c r="D5" s="17">
        <f>SUMIF(cName,A5,cVal)</f>
        <v>0</v>
      </c>
      <c r="F5" s="17">
        <f>B5-C5+D5</f>
        <v>-11.98</v>
      </c>
      <c r="G5" s="17">
        <v>0</v>
      </c>
    </row>
    <row r="6" spans="1:7" x14ac:dyDescent="0.25">
      <c r="A6" s="12" t="s">
        <v>5</v>
      </c>
      <c r="B6" s="17"/>
      <c r="C6" s="17"/>
      <c r="D6" s="17"/>
      <c r="F6" s="17"/>
      <c r="G6" s="17"/>
    </row>
    <row r="7" spans="1:7" x14ac:dyDescent="0.25">
      <c r="A7" s="13" t="s">
        <v>6</v>
      </c>
      <c r="B7" s="17">
        <v>330</v>
      </c>
      <c r="C7" s="17">
        <f>SUMIF(dName,A7,dVal)</f>
        <v>0</v>
      </c>
      <c r="D7" s="17">
        <f>SUMIF(cName,A7,cVal)</f>
        <v>0</v>
      </c>
      <c r="F7" s="17">
        <f>B7-C7+D7</f>
        <v>330</v>
      </c>
      <c r="G7" s="17">
        <v>0</v>
      </c>
    </row>
    <row r="8" spans="1:7" x14ac:dyDescent="0.25">
      <c r="A8" s="13" t="s">
        <v>7</v>
      </c>
      <c r="B8" s="17"/>
      <c r="C8" s="17"/>
      <c r="D8" s="17"/>
      <c r="F8" s="17"/>
      <c r="G8" s="17"/>
    </row>
    <row r="9" spans="1:7" x14ac:dyDescent="0.25">
      <c r="A9" s="14" t="s">
        <v>8</v>
      </c>
      <c r="B9" s="17">
        <v>11.25</v>
      </c>
      <c r="C9" s="17">
        <f>SUMIF(dName,A9,dVal)</f>
        <v>0</v>
      </c>
      <c r="D9" s="17">
        <f>SUMIF(cName,A9,cVal)</f>
        <v>0</v>
      </c>
      <c r="F9" s="17">
        <f>B9-C9+D9</f>
        <v>11.25</v>
      </c>
      <c r="G9" s="17">
        <v>0</v>
      </c>
    </row>
    <row r="10" spans="1:7" x14ac:dyDescent="0.25">
      <c r="A10" s="14" t="s">
        <v>9</v>
      </c>
      <c r="B10" s="17">
        <v>470</v>
      </c>
      <c r="C10" s="17">
        <f>SUMIF(dName,A10,dVal)</f>
        <v>0</v>
      </c>
      <c r="D10" s="17">
        <f>SUMIF(cName,A10,cVal)</f>
        <v>0</v>
      </c>
      <c r="F10" s="17">
        <f>B10-C10+D10</f>
        <v>470</v>
      </c>
      <c r="G10" s="17">
        <v>0</v>
      </c>
    </row>
    <row r="11" spans="1:7" x14ac:dyDescent="0.25">
      <c r="A11" s="14" t="s">
        <v>10</v>
      </c>
      <c r="B11" s="17">
        <v>5279.49</v>
      </c>
      <c r="C11" s="17">
        <f>SUMIF(dName,A11,dVal)</f>
        <v>0</v>
      </c>
      <c r="D11" s="17">
        <f>SUMIF(cName,A11,cVal)</f>
        <v>0</v>
      </c>
      <c r="F11" s="17">
        <f>B11-C11+D11</f>
        <v>5279.49</v>
      </c>
      <c r="G11" s="17">
        <v>0</v>
      </c>
    </row>
    <row r="12" spans="1:7" x14ac:dyDescent="0.25">
      <c r="A12" s="14" t="s">
        <v>11</v>
      </c>
      <c r="B12" s="17">
        <v>5290</v>
      </c>
      <c r="C12" s="17">
        <f>SUMIF(dName,A12,dVal)</f>
        <v>0</v>
      </c>
      <c r="D12" s="17">
        <f>SUMIF(cName,A12,cVal)</f>
        <v>0</v>
      </c>
      <c r="F12" s="17">
        <f>B12-C12+D12</f>
        <v>5290</v>
      </c>
      <c r="G12" s="17">
        <v>0</v>
      </c>
    </row>
    <row r="13" spans="1:7" ht="13.8" thickBot="1" x14ac:dyDescent="0.3">
      <c r="A13" s="14" t="s">
        <v>12</v>
      </c>
      <c r="B13" s="18">
        <v>4328.95</v>
      </c>
      <c r="C13" s="17">
        <f>SUMIF(dName,A13,dVal)</f>
        <v>0</v>
      </c>
      <c r="D13" s="17">
        <f>SUMIF(cName,A13,cVal)</f>
        <v>0</v>
      </c>
      <c r="F13" s="18">
        <f>B13-C13+D13</f>
        <v>4328.95</v>
      </c>
      <c r="G13" s="18">
        <v>0</v>
      </c>
    </row>
    <row r="14" spans="1:7" x14ac:dyDescent="0.25">
      <c r="A14" s="13" t="s">
        <v>13</v>
      </c>
      <c r="B14" s="17">
        <f>ROUND(SUM(B8:B13),5)</f>
        <v>15379.69</v>
      </c>
      <c r="C14" s="17"/>
      <c r="D14" s="17"/>
      <c r="E14" s="23">
        <v>1</v>
      </c>
      <c r="F14" s="17">
        <f>ROUND(SUM(F8:F13),5)</f>
        <v>15379.69</v>
      </c>
      <c r="G14" s="17">
        <f>ROUND(SUM(G8:G13),5)</f>
        <v>0</v>
      </c>
    </row>
    <row r="15" spans="1:7" x14ac:dyDescent="0.25">
      <c r="A15" s="13" t="s">
        <v>14</v>
      </c>
      <c r="B15" s="17"/>
      <c r="C15" s="17"/>
      <c r="D15" s="17"/>
      <c r="F15" s="17"/>
      <c r="G15" s="17"/>
    </row>
    <row r="16" spans="1:7" x14ac:dyDescent="0.25">
      <c r="A16" s="14" t="s">
        <v>15</v>
      </c>
      <c r="B16" s="17">
        <v>17950</v>
      </c>
      <c r="C16" s="17">
        <f>SUMIF(dName,A16,dVal)</f>
        <v>0</v>
      </c>
      <c r="D16" s="17">
        <f>SUMIF(cName,A16,cVal)</f>
        <v>0</v>
      </c>
      <c r="F16" s="17">
        <f>B16-C16+D16</f>
        <v>17950</v>
      </c>
      <c r="G16" s="17">
        <v>960</v>
      </c>
    </row>
    <row r="17" spans="1:7" ht="13.8" thickBot="1" x14ac:dyDescent="0.3">
      <c r="A17" s="14" t="s">
        <v>16</v>
      </c>
      <c r="B17" s="19">
        <v>1585</v>
      </c>
      <c r="C17" s="17">
        <f>SUMIF(dName,A17,dVal)</f>
        <v>0</v>
      </c>
      <c r="D17" s="17">
        <f>SUMIF(cName,A17,cVal)</f>
        <v>0</v>
      </c>
      <c r="F17" s="19">
        <f>B17-C17+D17</f>
        <v>1585</v>
      </c>
      <c r="G17" s="19">
        <v>0</v>
      </c>
    </row>
    <row r="18" spans="1:7" ht="13.8" thickBot="1" x14ac:dyDescent="0.3">
      <c r="A18" s="13" t="s">
        <v>17</v>
      </c>
      <c r="B18" s="20">
        <f>ROUND(SUM(B15:B17),5)</f>
        <v>19535</v>
      </c>
      <c r="C18" s="17"/>
      <c r="D18" s="17"/>
      <c r="F18" s="20">
        <f>ROUND(SUM(F15:F17),5)</f>
        <v>19535</v>
      </c>
      <c r="G18" s="20">
        <f>ROUND(SUM(G15:G17),5)</f>
        <v>960</v>
      </c>
    </row>
    <row r="19" spans="1:7" x14ac:dyDescent="0.25">
      <c r="A19" s="12" t="s">
        <v>18</v>
      </c>
      <c r="B19" s="17">
        <f>ROUND(SUM(B6:B7)+B14+B18,5)</f>
        <v>35244.69</v>
      </c>
      <c r="C19" s="17"/>
      <c r="D19" s="17"/>
      <c r="F19" s="17">
        <f>ROUND(SUM(F6:F7)+F14+F18,5)</f>
        <v>35244.69</v>
      </c>
      <c r="G19" s="17">
        <f>ROUND(SUM(G6:G7)+G14+G18,5)</f>
        <v>960</v>
      </c>
    </row>
    <row r="20" spans="1:7" x14ac:dyDescent="0.25">
      <c r="A20" s="12" t="s">
        <v>19</v>
      </c>
      <c r="B20" s="17">
        <v>401.57</v>
      </c>
      <c r="C20" s="17">
        <f>SUMIF(dName,A20,dVal)</f>
        <v>0</v>
      </c>
      <c r="D20" s="17">
        <f>SUMIF(cName,A20,cVal)</f>
        <v>0</v>
      </c>
      <c r="F20" s="17">
        <f>B20-C20+D20</f>
        <v>401.57</v>
      </c>
      <c r="G20" s="17">
        <v>0</v>
      </c>
    </row>
    <row r="21" spans="1:7" ht="13.8" thickBot="1" x14ac:dyDescent="0.3">
      <c r="A21" s="12" t="s">
        <v>20</v>
      </c>
      <c r="B21" s="18">
        <v>2413</v>
      </c>
      <c r="C21" s="17">
        <f>SUMIF(dName,A21,dVal)</f>
        <v>0</v>
      </c>
      <c r="D21" s="17">
        <f>SUMIF(cName,A21,cVal)</f>
        <v>0</v>
      </c>
      <c r="F21" s="18">
        <f>B21-C21+D21</f>
        <v>2413</v>
      </c>
      <c r="G21" s="18">
        <v>0</v>
      </c>
    </row>
    <row r="22" spans="1:7" x14ac:dyDescent="0.25">
      <c r="A22" s="11" t="s">
        <v>21</v>
      </c>
      <c r="B22" s="17">
        <f>ROUND(SUM(B4:B5)+SUM(B19:B21),5)</f>
        <v>38047.279999999999</v>
      </c>
      <c r="C22" s="17"/>
      <c r="D22" s="17"/>
      <c r="F22" s="17">
        <f>ROUND(SUM(F4:F5)+SUM(F19:F21),5)</f>
        <v>38047.279999999999</v>
      </c>
      <c r="G22" s="17">
        <f>ROUND(SUM(G4:G5)+SUM(G19:G21),5)</f>
        <v>960</v>
      </c>
    </row>
    <row r="23" spans="1:7" x14ac:dyDescent="0.25">
      <c r="A23" s="11" t="s">
        <v>22</v>
      </c>
      <c r="B23" s="17"/>
      <c r="C23" s="17"/>
      <c r="D23" s="17"/>
      <c r="F23" s="17"/>
      <c r="G23" s="17"/>
    </row>
    <row r="24" spans="1:7" ht="13.8" thickBot="1" x14ac:dyDescent="0.3">
      <c r="A24" s="12" t="s">
        <v>22</v>
      </c>
      <c r="B24" s="19">
        <v>4556.7299999999996</v>
      </c>
      <c r="C24" s="17">
        <f>SUMIF(dName,A24,dVal)</f>
        <v>0</v>
      </c>
      <c r="D24" s="17">
        <f>SUMIF(cName,A24,cVal)</f>
        <v>0</v>
      </c>
      <c r="F24" s="19">
        <f>B24+C24-D24</f>
        <v>4556.7299999999996</v>
      </c>
      <c r="G24" s="19">
        <v>0</v>
      </c>
    </row>
    <row r="25" spans="1:7" ht="13.8" thickBot="1" x14ac:dyDescent="0.3">
      <c r="A25" s="11" t="s">
        <v>23</v>
      </c>
      <c r="B25" s="20">
        <f>ROUND(SUM(B23:B24),5)</f>
        <v>4556.7299999999996</v>
      </c>
      <c r="C25" s="17"/>
      <c r="D25" s="17"/>
      <c r="F25" s="20">
        <f>ROUND(SUM(F23:F24),5)</f>
        <v>4556.7299999999996</v>
      </c>
      <c r="G25" s="20">
        <f>ROUND(SUM(G23:G24),5)</f>
        <v>0</v>
      </c>
    </row>
    <row r="26" spans="1:7" x14ac:dyDescent="0.25">
      <c r="A26" s="10" t="s">
        <v>24</v>
      </c>
      <c r="B26" s="17">
        <f>ROUND(B22-B25,5)</f>
        <v>33490.550000000003</v>
      </c>
      <c r="C26" s="17"/>
      <c r="D26" s="17"/>
      <c r="F26" s="17">
        <f>ROUND(F22-F25,5)</f>
        <v>33490.550000000003</v>
      </c>
      <c r="G26" s="17">
        <f>ROUND(G22-G25,5)</f>
        <v>960</v>
      </c>
    </row>
    <row r="27" spans="1:7" x14ac:dyDescent="0.25">
      <c r="A27" s="11" t="s">
        <v>25</v>
      </c>
      <c r="B27" s="17"/>
      <c r="C27" s="17"/>
      <c r="D27" s="17"/>
      <c r="F27" s="17"/>
      <c r="G27" s="17"/>
    </row>
    <row r="28" spans="1:7" x14ac:dyDescent="0.25">
      <c r="A28" s="12" t="s">
        <v>26</v>
      </c>
      <c r="B28" s="17">
        <v>107422.5</v>
      </c>
      <c r="C28" s="17">
        <f>SUMIF(dName,A28,dVal)</f>
        <v>0</v>
      </c>
      <c r="D28" s="17">
        <f>SUMIF(cName,A28,cVal)</f>
        <v>0</v>
      </c>
      <c r="F28" s="17">
        <f>B28+C28-D28</f>
        <v>107422.5</v>
      </c>
      <c r="G28" s="17">
        <v>0</v>
      </c>
    </row>
    <row r="29" spans="1:7" x14ac:dyDescent="0.25">
      <c r="A29" s="12" t="s">
        <v>27</v>
      </c>
      <c r="B29" s="17">
        <v>0</v>
      </c>
      <c r="C29" s="17">
        <f>SUMIF(dName,A29,dVal)</f>
        <v>0</v>
      </c>
      <c r="D29" s="17">
        <f>SUMIF(cName,A29,cVal)</f>
        <v>0</v>
      </c>
      <c r="F29" s="17">
        <f>B29+C29-D29</f>
        <v>0</v>
      </c>
      <c r="G29" s="17">
        <v>240</v>
      </c>
    </row>
    <row r="30" spans="1:7" x14ac:dyDescent="0.25">
      <c r="A30" s="12" t="s">
        <v>28</v>
      </c>
      <c r="B30" s="17"/>
      <c r="C30" s="17"/>
      <c r="D30" s="17"/>
      <c r="F30" s="17"/>
      <c r="G30" s="17"/>
    </row>
    <row r="31" spans="1:7" ht="13.8" thickBot="1" x14ac:dyDescent="0.3">
      <c r="A31" s="13" t="s">
        <v>29</v>
      </c>
      <c r="B31" s="18">
        <v>1256.49</v>
      </c>
      <c r="C31" s="17">
        <f>SUMIF(dName,A31,dVal)</f>
        <v>0</v>
      </c>
      <c r="D31" s="17">
        <f>SUMIF(cName,A31,cVal)</f>
        <v>0</v>
      </c>
      <c r="F31" s="18">
        <f>B31+C31-D31</f>
        <v>1256.49</v>
      </c>
      <c r="G31" s="18">
        <v>99</v>
      </c>
    </row>
    <row r="32" spans="1:7" x14ac:dyDescent="0.25">
      <c r="A32" s="12" t="s">
        <v>30</v>
      </c>
      <c r="B32" s="17">
        <f>ROUND(SUM(B30:B31),5)</f>
        <v>1256.49</v>
      </c>
      <c r="C32" s="17"/>
      <c r="D32" s="17"/>
      <c r="F32" s="17">
        <f>ROUND(SUM(F30:F31),5)</f>
        <v>1256.49</v>
      </c>
      <c r="G32" s="17">
        <f>ROUND(SUM(G30:G31),5)</f>
        <v>99</v>
      </c>
    </row>
    <row r="33" spans="1:7" x14ac:dyDescent="0.25">
      <c r="A33" s="12" t="s">
        <v>31</v>
      </c>
      <c r="B33" s="17">
        <v>306</v>
      </c>
      <c r="C33" s="17">
        <f>SUMIF(dName,A33,dVal)</f>
        <v>0</v>
      </c>
      <c r="D33" s="17">
        <f>SUMIF(cName,A33,cVal)</f>
        <v>0</v>
      </c>
      <c r="F33" s="17">
        <f>B33+C33-D33</f>
        <v>306</v>
      </c>
      <c r="G33" s="17">
        <v>0</v>
      </c>
    </row>
    <row r="34" spans="1:7" x14ac:dyDescent="0.25">
      <c r="A34" s="12" t="s">
        <v>32</v>
      </c>
      <c r="B34" s="17">
        <v>160</v>
      </c>
      <c r="C34" s="17">
        <f>SUMIF(dName,A34,dVal)</f>
        <v>0</v>
      </c>
      <c r="D34" s="17">
        <f>SUMIF(cName,A34,cVal)</f>
        <v>0</v>
      </c>
      <c r="F34" s="17">
        <f>B34+C34-D34</f>
        <v>160</v>
      </c>
      <c r="G34" s="17">
        <v>0</v>
      </c>
    </row>
    <row r="35" spans="1:7" x14ac:dyDescent="0.25">
      <c r="A35" s="12" t="s">
        <v>33</v>
      </c>
      <c r="B35" s="17">
        <v>575</v>
      </c>
      <c r="C35" s="17">
        <f>SUMIF(dName,A35,dVal)</f>
        <v>0</v>
      </c>
      <c r="D35" s="17">
        <f>SUMIF(cName,A35,cVal)</f>
        <v>0</v>
      </c>
      <c r="F35" s="17">
        <f>B35+C35-D35</f>
        <v>575</v>
      </c>
      <c r="G35" s="17">
        <v>575</v>
      </c>
    </row>
    <row r="36" spans="1:7" x14ac:dyDescent="0.25">
      <c r="A36" s="12" t="s">
        <v>34</v>
      </c>
      <c r="B36" s="17">
        <v>500</v>
      </c>
      <c r="C36" s="17">
        <f>SUMIF(dName,A36,dVal)</f>
        <v>0</v>
      </c>
      <c r="D36" s="17">
        <f>SUMIF(cName,A36,cVal)</f>
        <v>0</v>
      </c>
      <c r="F36" s="17">
        <f>B36+C36-D36</f>
        <v>500</v>
      </c>
      <c r="G36" s="17">
        <v>0</v>
      </c>
    </row>
    <row r="37" spans="1:7" x14ac:dyDescent="0.25">
      <c r="A37" s="12" t="s">
        <v>35</v>
      </c>
      <c r="B37" s="17">
        <v>1234.6199999999999</v>
      </c>
      <c r="C37" s="17">
        <f>SUMIF(dName,A37,dVal)</f>
        <v>0</v>
      </c>
      <c r="D37" s="17">
        <f>SUMIF(cName,A37,cVal)</f>
        <v>0</v>
      </c>
      <c r="F37" s="17">
        <f>B37+C37-D37</f>
        <v>1234.6199999999999</v>
      </c>
      <c r="G37" s="17">
        <v>137.5</v>
      </c>
    </row>
    <row r="38" spans="1:7" x14ac:dyDescent="0.25">
      <c r="A38" s="12" t="s">
        <v>36</v>
      </c>
      <c r="B38" s="17"/>
      <c r="C38" s="17"/>
      <c r="D38" s="17"/>
      <c r="F38" s="17"/>
      <c r="G38" s="17"/>
    </row>
    <row r="39" spans="1:7" x14ac:dyDescent="0.25">
      <c r="A39" s="13" t="s">
        <v>37</v>
      </c>
      <c r="B39" s="17">
        <v>48.9</v>
      </c>
      <c r="C39" s="17">
        <f>SUMIF(dName,A39,dVal)</f>
        <v>0</v>
      </c>
      <c r="D39" s="17">
        <f>SUMIF(cName,A39,cVal)</f>
        <v>0</v>
      </c>
      <c r="F39" s="17">
        <f>B39+C39-D39</f>
        <v>48.9</v>
      </c>
      <c r="G39" s="17">
        <v>0</v>
      </c>
    </row>
    <row r="40" spans="1:7" x14ac:dyDescent="0.25">
      <c r="A40" s="13" t="s">
        <v>7</v>
      </c>
      <c r="B40" s="17"/>
      <c r="C40" s="17"/>
      <c r="D40" s="17"/>
      <c r="F40" s="17"/>
      <c r="G40" s="17"/>
    </row>
    <row r="41" spans="1:7" x14ac:dyDescent="0.25">
      <c r="A41" s="14" t="s">
        <v>38</v>
      </c>
      <c r="B41" s="17">
        <v>1540</v>
      </c>
      <c r="C41" s="17">
        <f>SUMIF(dName,A41,dVal)</f>
        <v>0</v>
      </c>
      <c r="D41" s="17">
        <f>SUMIF(cName,A41,cVal)</f>
        <v>0</v>
      </c>
      <c r="F41" s="17">
        <f>B41+C41-D41</f>
        <v>1540</v>
      </c>
      <c r="G41" s="17">
        <v>0</v>
      </c>
    </row>
    <row r="42" spans="1:7" x14ac:dyDescent="0.25">
      <c r="A42" s="14" t="s">
        <v>39</v>
      </c>
      <c r="B42" s="17">
        <v>249</v>
      </c>
      <c r="C42" s="17">
        <f>SUMIF(dName,A42,dVal)</f>
        <v>0</v>
      </c>
      <c r="D42" s="17">
        <f>SUMIF(cName,A42,cVal)</f>
        <v>0</v>
      </c>
      <c r="F42" s="17">
        <f>B42+C42-D42</f>
        <v>249</v>
      </c>
      <c r="G42" s="17">
        <v>0</v>
      </c>
    </row>
    <row r="43" spans="1:7" ht="13.8" thickBot="1" x14ac:dyDescent="0.3">
      <c r="A43" s="14" t="s">
        <v>40</v>
      </c>
      <c r="B43" s="19">
        <v>0</v>
      </c>
      <c r="C43" s="17">
        <f>SUMIF(dName,A43,dVal)</f>
        <v>0</v>
      </c>
      <c r="D43" s="17">
        <f>SUMIF(cName,A43,cVal)</f>
        <v>0</v>
      </c>
      <c r="F43" s="19">
        <f>B43+C43-D43</f>
        <v>0</v>
      </c>
      <c r="G43" s="19">
        <v>0</v>
      </c>
    </row>
    <row r="44" spans="1:7" ht="13.8" thickBot="1" x14ac:dyDescent="0.3">
      <c r="A44" s="13" t="s">
        <v>13</v>
      </c>
      <c r="B44" s="20">
        <f>ROUND(SUM(B40:B43),5)</f>
        <v>1789</v>
      </c>
      <c r="C44" s="17"/>
      <c r="D44" s="17"/>
      <c r="E44" s="23">
        <v>-1</v>
      </c>
      <c r="F44" s="20">
        <f>ROUND(SUM(F40:F43),5)</f>
        <v>1789</v>
      </c>
      <c r="G44" s="20">
        <f>ROUND(SUM(G40:G43),5)</f>
        <v>0</v>
      </c>
    </row>
    <row r="45" spans="1:7" x14ac:dyDescent="0.25">
      <c r="A45" s="12" t="s">
        <v>41</v>
      </c>
      <c r="B45" s="17">
        <f>ROUND(SUM(B38:B39)+B44,5)</f>
        <v>1837.9</v>
      </c>
      <c r="C45" s="17"/>
      <c r="D45" s="17"/>
      <c r="F45" s="17">
        <f>ROUND(SUM(F38:F39)+F44,5)</f>
        <v>1837.9</v>
      </c>
      <c r="G45" s="17">
        <f>ROUND(SUM(G38:G39)+G44,5)</f>
        <v>0</v>
      </c>
    </row>
    <row r="46" spans="1:7" x14ac:dyDescent="0.25">
      <c r="A46" s="12" t="s">
        <v>42</v>
      </c>
      <c r="B46" s="17">
        <v>0</v>
      </c>
      <c r="C46" s="17">
        <f>SUMIF(dName,A46,dVal)</f>
        <v>0</v>
      </c>
      <c r="D46" s="17">
        <f>SUMIF(cName,A46,cVal)</f>
        <v>0</v>
      </c>
      <c r="F46" s="17">
        <f>B46+C46-D46</f>
        <v>0</v>
      </c>
      <c r="G46" s="17">
        <v>0</v>
      </c>
    </row>
    <row r="47" spans="1:7" x14ac:dyDescent="0.25">
      <c r="A47" s="12" t="s">
        <v>43</v>
      </c>
      <c r="B47" s="17">
        <v>847</v>
      </c>
      <c r="C47" s="17">
        <f>SUMIF(dName,A47,dVal)</f>
        <v>0</v>
      </c>
      <c r="D47" s="17">
        <f>SUMIF(cName,A47,cVal)</f>
        <v>0</v>
      </c>
      <c r="F47" s="17">
        <f>B47+C47-D47</f>
        <v>847</v>
      </c>
      <c r="G47" s="17">
        <v>0</v>
      </c>
    </row>
    <row r="48" spans="1:7" x14ac:dyDescent="0.25">
      <c r="A48" s="12" t="s">
        <v>44</v>
      </c>
      <c r="B48" s="17">
        <v>295.87</v>
      </c>
      <c r="C48" s="17">
        <f>SUMIF(dName,A48,dVal)</f>
        <v>0</v>
      </c>
      <c r="D48" s="17">
        <f>SUMIF(cName,A48,cVal)</f>
        <v>0</v>
      </c>
      <c r="F48" s="17">
        <f>B48+C48-D48</f>
        <v>295.87</v>
      </c>
      <c r="G48" s="17">
        <v>0</v>
      </c>
    </row>
    <row r="49" spans="1:7" x14ac:dyDescent="0.25">
      <c r="A49" s="12" t="s">
        <v>45</v>
      </c>
      <c r="B49" s="17"/>
      <c r="C49" s="17"/>
      <c r="D49" s="17"/>
      <c r="F49" s="17"/>
      <c r="G49" s="17"/>
    </row>
    <row r="50" spans="1:7" ht="13.8" thickBot="1" x14ac:dyDescent="0.3">
      <c r="A50" s="13" t="s">
        <v>46</v>
      </c>
      <c r="B50" s="18">
        <v>75</v>
      </c>
      <c r="C50" s="17">
        <f>SUMIF(dName,A50,dVal)</f>
        <v>0</v>
      </c>
      <c r="D50" s="17">
        <f>SUMIF(cName,A50,cVal)</f>
        <v>0</v>
      </c>
      <c r="F50" s="18">
        <f>B50+C50-D50</f>
        <v>75</v>
      </c>
      <c r="G50" s="18">
        <v>175</v>
      </c>
    </row>
    <row r="51" spans="1:7" x14ac:dyDescent="0.25">
      <c r="A51" s="12" t="s">
        <v>47</v>
      </c>
      <c r="B51" s="17">
        <f>ROUND(SUM(B49:B50),5)</f>
        <v>75</v>
      </c>
      <c r="C51" s="17"/>
      <c r="D51" s="17"/>
      <c r="F51" s="17">
        <f>ROUND(SUM(F49:F50),5)</f>
        <v>75</v>
      </c>
      <c r="G51" s="17">
        <f>ROUND(SUM(G49:G50),5)</f>
        <v>175</v>
      </c>
    </row>
    <row r="52" spans="1:7" x14ac:dyDescent="0.25">
      <c r="A52" s="12" t="s">
        <v>48</v>
      </c>
      <c r="B52" s="17"/>
      <c r="C52" s="17"/>
      <c r="D52" s="17"/>
      <c r="F52" s="17"/>
      <c r="G52" s="17"/>
    </row>
    <row r="53" spans="1:7" x14ac:dyDescent="0.25">
      <c r="A53" s="13" t="s">
        <v>49</v>
      </c>
      <c r="B53" s="17">
        <v>1604.62</v>
      </c>
      <c r="C53" s="17">
        <f>SUMIF(dName,A53,dVal)</f>
        <v>0</v>
      </c>
      <c r="D53" s="17">
        <f>SUMIF(cName,A53,cVal)</f>
        <v>0</v>
      </c>
      <c r="F53" s="17">
        <f>B53+C53-D53</f>
        <v>1604.62</v>
      </c>
      <c r="G53" s="17">
        <v>126.26</v>
      </c>
    </row>
    <row r="54" spans="1:7" x14ac:dyDescent="0.25">
      <c r="A54" s="13" t="s">
        <v>50</v>
      </c>
      <c r="B54" s="17">
        <v>705.66</v>
      </c>
      <c r="C54" s="17">
        <f>SUMIF(dName,A54,dVal)</f>
        <v>0</v>
      </c>
      <c r="D54" s="17">
        <f>SUMIF(cName,A54,cVal)</f>
        <v>0</v>
      </c>
      <c r="F54" s="17">
        <f>B54+C54-D54</f>
        <v>705.66</v>
      </c>
      <c r="G54" s="17">
        <v>0</v>
      </c>
    </row>
    <row r="55" spans="1:7" ht="13.8" thickBot="1" x14ac:dyDescent="0.3">
      <c r="A55" s="13" t="s">
        <v>51</v>
      </c>
      <c r="B55" s="19">
        <v>436.61</v>
      </c>
      <c r="C55" s="17">
        <f>SUMIF(dName,A55,dVal)</f>
        <v>0</v>
      </c>
      <c r="D55" s="17">
        <f>SUMIF(cName,A55,cVal)</f>
        <v>0</v>
      </c>
      <c r="F55" s="19">
        <f>B55+C55-D55</f>
        <v>436.61</v>
      </c>
      <c r="G55" s="19">
        <v>0</v>
      </c>
    </row>
    <row r="56" spans="1:7" ht="13.8" thickBot="1" x14ac:dyDescent="0.3">
      <c r="A56" s="12" t="s">
        <v>52</v>
      </c>
      <c r="B56" s="21">
        <f>ROUND(SUM(B52:B55),5)</f>
        <v>2746.89</v>
      </c>
      <c r="C56" s="17"/>
      <c r="D56" s="17"/>
      <c r="F56" s="21">
        <f>ROUND(SUM(F52:F55),5)</f>
        <v>2746.89</v>
      </c>
      <c r="G56" s="21">
        <f>ROUND(SUM(G52:G55),5)</f>
        <v>126.26</v>
      </c>
    </row>
    <row r="57" spans="1:7" ht="13.8" thickBot="1" x14ac:dyDescent="0.3">
      <c r="A57" s="11" t="s">
        <v>53</v>
      </c>
      <c r="B57" s="20">
        <f>ROUND(SUM(B27:B29)+SUM(B32:B37)+SUM(B45:B48)+B51+B56,5)</f>
        <v>117257.27</v>
      </c>
      <c r="C57" s="17"/>
      <c r="D57" s="17"/>
      <c r="F57" s="20">
        <f>ROUND(SUM(F27:F29)+SUM(F32:F37)+SUM(F45:F48)+F51+F56,5)</f>
        <v>117257.27</v>
      </c>
      <c r="G57" s="20">
        <f>ROUND(SUM(G27:G29)+SUM(G32:G37)+SUM(G45:G48)+G51+G56,5)</f>
        <v>1352.76</v>
      </c>
    </row>
    <row r="58" spans="1:7" x14ac:dyDescent="0.25">
      <c r="A58" s="9" t="s">
        <v>54</v>
      </c>
      <c r="B58" s="17">
        <f>ROUND(B3+B26-B57,5)</f>
        <v>-83766.720000000001</v>
      </c>
      <c r="C58" s="17"/>
      <c r="D58" s="17"/>
      <c r="F58" s="17">
        <f>ROUND(F3+F26-F57,5)</f>
        <v>-83766.720000000001</v>
      </c>
      <c r="G58" s="17">
        <f>ROUND(G3+G26-G57,5)</f>
        <v>-392.76</v>
      </c>
    </row>
    <row r="59" spans="1:7" x14ac:dyDescent="0.25">
      <c r="A59" s="9" t="s">
        <v>55</v>
      </c>
      <c r="B59" s="17"/>
      <c r="C59" s="17"/>
      <c r="D59" s="17"/>
      <c r="F59" s="17"/>
      <c r="G59" s="17"/>
    </row>
    <row r="60" spans="1:7" x14ac:dyDescent="0.25">
      <c r="A60" s="10" t="s">
        <v>56</v>
      </c>
      <c r="B60" s="17"/>
      <c r="C60" s="17"/>
      <c r="D60" s="17"/>
      <c r="F60" s="17"/>
      <c r="G60" s="17"/>
    </row>
    <row r="61" spans="1:7" ht="13.8" thickBot="1" x14ac:dyDescent="0.3">
      <c r="A61" s="11" t="s">
        <v>57</v>
      </c>
      <c r="B61" s="19">
        <v>6.58</v>
      </c>
      <c r="C61" s="17">
        <f>SUMIF(dName,A61,dVal)</f>
        <v>0</v>
      </c>
      <c r="D61" s="17">
        <f>SUMIF(cName,A61,cVal)</f>
        <v>0</v>
      </c>
      <c r="F61" s="19">
        <f>B61-C61+D61</f>
        <v>6.58</v>
      </c>
      <c r="G61" s="19">
        <v>0</v>
      </c>
    </row>
    <row r="62" spans="1:7" ht="13.8" thickBot="1" x14ac:dyDescent="0.3">
      <c r="A62" s="10" t="s">
        <v>58</v>
      </c>
      <c r="B62" s="21">
        <f>ROUND(SUM(B60:B61),5)</f>
        <v>6.58</v>
      </c>
      <c r="C62" s="17"/>
      <c r="D62" s="17"/>
      <c r="F62" s="21">
        <f>ROUND(SUM(F60:F61),5)</f>
        <v>6.58</v>
      </c>
      <c r="G62" s="21">
        <f>ROUND(SUM(G60:G61),5)</f>
        <v>0</v>
      </c>
    </row>
    <row r="63" spans="1:7" ht="13.8" thickBot="1" x14ac:dyDescent="0.3">
      <c r="A63" s="9" t="s">
        <v>59</v>
      </c>
      <c r="B63" s="21">
        <f>ROUND(B59+B62,5)</f>
        <v>6.58</v>
      </c>
      <c r="C63" s="17"/>
      <c r="D63" s="17"/>
      <c r="F63" s="21">
        <f>ROUND(F59+F62,5)</f>
        <v>6.58</v>
      </c>
      <c r="G63" s="21">
        <f>ROUND(G59+G62,5)</f>
        <v>0</v>
      </c>
    </row>
    <row r="64" spans="1:7" ht="13.8" thickBot="1" x14ac:dyDescent="0.3">
      <c r="A64" s="8" t="s">
        <v>60</v>
      </c>
      <c r="B64" s="22">
        <f>ROUND(B58+B63,5)</f>
        <v>-83760.14</v>
      </c>
      <c r="C64" s="17"/>
      <c r="D64" s="17"/>
      <c r="F64" s="22">
        <f>ROUND(F58+F63,5)</f>
        <v>-83760.14</v>
      </c>
      <c r="G64" s="22">
        <f>ROUND(G58+G63,5)</f>
        <v>-392.76</v>
      </c>
    </row>
    <row r="65" spans="2:7" ht="13.8" thickTop="1" x14ac:dyDescent="0.25">
      <c r="B65" s="17"/>
      <c r="C65" s="17"/>
      <c r="D65" s="17"/>
      <c r="F65" s="17"/>
      <c r="G65" s="17"/>
    </row>
    <row r="66" spans="2:7" x14ac:dyDescent="0.25">
      <c r="B66" s="17"/>
      <c r="C66" s="17">
        <f>SUM(C1:C64)</f>
        <v>0</v>
      </c>
      <c r="D66" s="17">
        <f>SUM(D1:D64)</f>
        <v>0</v>
      </c>
      <c r="F66" s="17"/>
      <c r="G66" s="17"/>
    </row>
    <row r="67" spans="2:7" x14ac:dyDescent="0.25">
      <c r="B67" s="17"/>
      <c r="C67" s="17"/>
      <c r="D67" s="17"/>
      <c r="F67" s="17"/>
      <c r="G67" s="17"/>
    </row>
    <row r="68" spans="2:7" x14ac:dyDescent="0.25">
      <c r="B68" s="17"/>
      <c r="C68" s="17"/>
      <c r="D68" s="17" t="s">
        <v>114</v>
      </c>
      <c r="E68" s="23">
        <v>1</v>
      </c>
      <c r="F68" s="17">
        <f>SUMIF($E$1:$E$64,$E68,F$1:F$64)-SUMIF($E$1:$E$64,-$E68,F$1:F$64)</f>
        <v>13590.69</v>
      </c>
      <c r="G68" s="17"/>
    </row>
    <row r="69" spans="2:7" x14ac:dyDescent="0.25">
      <c r="B69" s="17"/>
      <c r="C69" s="17"/>
      <c r="D69" s="17"/>
      <c r="E69" s="23">
        <v>2</v>
      </c>
      <c r="F69" s="17">
        <f>SUMIF($E$1:$E$64,$E69,F$1:F$64)-SUMIF($E$1:$E$64,-$E69,F$1:F$64)</f>
        <v>0</v>
      </c>
      <c r="G69" s="17"/>
    </row>
    <row r="70" spans="2:7" x14ac:dyDescent="0.25">
      <c r="B70" s="17"/>
      <c r="C70" s="17"/>
      <c r="D70" s="17"/>
      <c r="E70" s="23">
        <v>3</v>
      </c>
      <c r="F70" s="17">
        <f>SUMIF($E$1:$E$64,$E70,F$1:F$64)-SUMIF($E$1:$E$64,-$E70,F$1:F$64)</f>
        <v>0</v>
      </c>
      <c r="G70" s="17"/>
    </row>
    <row r="71" spans="2:7" x14ac:dyDescent="0.25">
      <c r="B71" s="17"/>
      <c r="C71" s="17"/>
      <c r="D71" s="17"/>
      <c r="F71" s="17"/>
      <c r="G71" s="17"/>
    </row>
    <row r="72" spans="2:7" x14ac:dyDescent="0.25">
      <c r="B72" s="17"/>
      <c r="C72" s="17"/>
      <c r="D72" s="17"/>
      <c r="F72" s="17"/>
      <c r="G72" s="17"/>
    </row>
    <row r="73" spans="2:7" x14ac:dyDescent="0.25">
      <c r="B73" s="17"/>
      <c r="C73" s="17"/>
      <c r="D73" s="17"/>
      <c r="F73" s="17"/>
      <c r="G73" s="17"/>
    </row>
    <row r="74" spans="2:7" x14ac:dyDescent="0.25">
      <c r="B74" s="17"/>
      <c r="C74" s="17"/>
      <c r="D74" s="17"/>
      <c r="F74" s="17"/>
      <c r="G74" s="17"/>
    </row>
    <row r="75" spans="2:7" x14ac:dyDescent="0.25">
      <c r="B75" s="17"/>
      <c r="C75" s="17"/>
      <c r="D75" s="17"/>
      <c r="F75" s="17"/>
      <c r="G75" s="17"/>
    </row>
  </sheetData>
  <pageMargins left="0.7" right="0.7" top="0.75" bottom="0.75" header="0.1" footer="0.3"/>
  <pageSetup scale="76" fitToHeight="0" orientation="portrait" horizontalDpi="1200" verticalDpi="1200" r:id="rId1"/>
  <headerFooter>
    <oddHeader>&amp;L&amp;"Arial,Bold"&amp;8 6:50 PM
&amp;"Arial,Bold"&amp;8 12/15/22
&amp;"Arial,Bold"&amp;8 Accrual Basis&amp;C&amp;"Arial,Bold"&amp;12 Larry's Landscaping &amp;&amp; Garden Supply
&amp;"Arial,Bold"&amp;14 Profit &amp;&amp; Loss
&amp;"Arial,Bold"&amp;10 October 2021 through September 2022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53340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53340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75F49-E387-4055-8AED-8578694F48E6}">
  <sheetPr>
    <pageSetUpPr fitToPage="1"/>
  </sheetPr>
  <dimension ref="A1:E6"/>
  <sheetViews>
    <sheetView workbookViewId="0">
      <selection activeCell="E5" sqref="E5"/>
    </sheetView>
  </sheetViews>
  <sheetFormatPr defaultRowHeight="13.2" x14ac:dyDescent="0.25"/>
  <cols>
    <col min="1" max="2" width="3.6640625" customWidth="1"/>
    <col min="3" max="3" width="45.77734375" customWidth="1"/>
    <col min="4" max="5" width="14.33203125" style="17" customWidth="1"/>
  </cols>
  <sheetData>
    <row r="1" spans="1:5" x14ac:dyDescent="0.25">
      <c r="A1" s="15" t="s">
        <v>110</v>
      </c>
      <c r="B1" s="15"/>
      <c r="C1" s="15"/>
      <c r="D1" s="16"/>
      <c r="E1" s="16"/>
    </row>
    <row r="2" spans="1:5" x14ac:dyDescent="0.25">
      <c r="A2" s="15" t="s">
        <v>111</v>
      </c>
      <c r="B2" s="15"/>
      <c r="C2" s="15"/>
      <c r="D2" s="16"/>
      <c r="E2" s="16"/>
    </row>
    <row r="4" spans="1:5" x14ac:dyDescent="0.25">
      <c r="A4">
        <v>1</v>
      </c>
      <c r="B4" t="s">
        <v>107</v>
      </c>
      <c r="D4" s="17">
        <v>43954.66</v>
      </c>
    </row>
    <row r="5" spans="1:5" x14ac:dyDescent="0.25">
      <c r="C5" t="s">
        <v>106</v>
      </c>
      <c r="E5" s="17">
        <v>43954.66</v>
      </c>
    </row>
    <row r="6" spans="1:5" x14ac:dyDescent="0.25">
      <c r="B6" s="24" t="s">
        <v>115</v>
      </c>
    </row>
  </sheetData>
  <pageMargins left="0.7" right="0.7" top="0.75" bottom="0.75" header="0.3" footer="0.3"/>
  <pageSetup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Balance Sheet</vt:lpstr>
      <vt:lpstr>Income Statement</vt:lpstr>
      <vt:lpstr>AJE's</vt:lpstr>
      <vt:lpstr>cName</vt:lpstr>
      <vt:lpstr>cVal</vt:lpstr>
      <vt:lpstr>dName</vt:lpstr>
      <vt:lpstr>dVal</vt:lpstr>
      <vt:lpstr>'Balance Sheet'!Print_Titles</vt:lpstr>
      <vt:lpstr>'Income Statement'!Print_Titles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Schlemer</dc:creator>
  <cp:lastModifiedBy>Ryan Schlemer</cp:lastModifiedBy>
  <dcterms:created xsi:type="dcterms:W3CDTF">2021-04-05T00:50:37Z</dcterms:created>
  <dcterms:modified xsi:type="dcterms:W3CDTF">2021-04-05T01:15:01Z</dcterms:modified>
</cp:coreProperties>
</file>