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phicpkg-my.sharepoint.com/personal/rob_schroeder_graphicpkg_com/Documents/Documents/MyDocuments/JuliaApps/Data/BK/"/>
    </mc:Choice>
  </mc:AlternateContent>
  <xr:revisionPtr revIDLastSave="28" documentId="8_{4F7427E9-C1CE-49B3-8F30-145ACA911835}" xr6:coauthVersionLast="46" xr6:coauthVersionMax="46" xr10:uidLastSave="{F8C37F1A-E558-447E-98FE-8ABDD4CE3E51}"/>
  <bookViews>
    <workbookView xWindow="-120" yWindow="-120" windowWidth="29040" windowHeight="15990" activeTab="3" xr2:uid="{52D9C27D-0EF6-DD41-9728-0267E68F7539}"/>
  </bookViews>
  <sheets>
    <sheet name="Solution Map" sheetId="3" r:id="rId1"/>
    <sheet name="Customer Shipments" sheetId="1" r:id="rId2"/>
    <sheet name="Production Plan" sheetId="4" r:id="rId3"/>
    <sheet name="Ship-To Percents" sheetId="5" r:id="rId4"/>
    <sheet name="BF" sheetId="6" r:id="rId5"/>
    <sheet name="DC Ship Volume" sheetId="7" r:id="rId6"/>
  </sheets>
  <definedNames>
    <definedName name="_xlnm._FilterDatabase" localSheetId="2" hidden="1">'Production Plan'!$A$1:$F$10</definedName>
    <definedName name="_xlnm._FilterDatabase" localSheetId="3" hidden="1">'Ship-To Percents'!$A$1:$H$114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" i="1" l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/>
  <c r="G11" i="5"/>
  <c r="H11" i="5" s="1"/>
  <c r="G12" i="5"/>
  <c r="H12" i="5" s="1"/>
  <c r="G13" i="5"/>
  <c r="H13" i="5" s="1"/>
  <c r="G14" i="5"/>
  <c r="H14" i="5"/>
  <c r="G15" i="5"/>
  <c r="H15" i="5" s="1"/>
  <c r="G16" i="5"/>
  <c r="H16" i="5" s="1"/>
  <c r="G17" i="5"/>
  <c r="H17" i="5" s="1"/>
  <c r="G18" i="5"/>
  <c r="H18" i="5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/>
  <c r="G59" i="5"/>
  <c r="H59" i="5" s="1"/>
  <c r="G60" i="5"/>
  <c r="H60" i="5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/>
  <c r="G67" i="5"/>
  <c r="H67" i="5" s="1"/>
  <c r="G68" i="5"/>
  <c r="H68" i="5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/>
  <c r="G75" i="5"/>
  <c r="H75" i="5" s="1"/>
  <c r="G76" i="5"/>
  <c r="H76" i="5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/>
  <c r="G83" i="5"/>
  <c r="H83" i="5" s="1"/>
  <c r="G84" i="5"/>
  <c r="H84" i="5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/>
  <c r="G91" i="5"/>
  <c r="H91" i="5" s="1"/>
  <c r="G92" i="5"/>
  <c r="H92" i="5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/>
  <c r="G99" i="5"/>
  <c r="H99" i="5" s="1"/>
  <c r="G100" i="5"/>
  <c r="H100" i="5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/>
  <c r="G107" i="5"/>
  <c r="H107" i="5" s="1"/>
  <c r="G108" i="5"/>
  <c r="H108" i="5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/>
  <c r="H2" i="5"/>
  <c r="G2" i="5"/>
  <c r="G101" i="1"/>
  <c r="F101" i="1"/>
</calcChain>
</file>

<file path=xl/sharedStrings.xml><?xml version="1.0" encoding="utf-8"?>
<sst xmlns="http://schemas.openxmlformats.org/spreadsheetml/2006/main" count="1226" uniqueCount="103">
  <si>
    <t>ShipSite</t>
  </si>
  <si>
    <t>Cust</t>
  </si>
  <si>
    <t>Dest</t>
  </si>
  <si>
    <t>FTerms</t>
  </si>
  <si>
    <t>PType</t>
  </si>
  <si>
    <t>MUnits</t>
  </si>
  <si>
    <t>Freight</t>
  </si>
  <si>
    <t>Miles</t>
  </si>
  <si>
    <t>KENTON</t>
  </si>
  <si>
    <t>LINEAGE REDISTRIBUTION</t>
  </si>
  <si>
    <t>WILMINGTON, IL</t>
  </si>
  <si>
    <t>PPD</t>
  </si>
  <si>
    <t>LHDN-16</t>
  </si>
  <si>
    <t>SDRR0120</t>
  </si>
  <si>
    <t>SDRR0160</t>
  </si>
  <si>
    <t>SDRR0200</t>
  </si>
  <si>
    <t>REINHART FOODSERVICE</t>
  </si>
  <si>
    <t>WARREN, MI</t>
  </si>
  <si>
    <t>LOUISVILLE, KY</t>
  </si>
  <si>
    <t>OAK CREEK, WI</t>
  </si>
  <si>
    <t>LINEAGE FOODSERVICE BK</t>
  </si>
  <si>
    <t>OAKWOOD VILLAGE, OH</t>
  </si>
  <si>
    <t>DMR-0160</t>
  </si>
  <si>
    <t>DMR-0290</t>
  </si>
  <si>
    <t>DMRL0200</t>
  </si>
  <si>
    <t>LCRSSL22</t>
  </si>
  <si>
    <t>LCRSSL32</t>
  </si>
  <si>
    <t>CLARKSVILLE</t>
  </si>
  <si>
    <t>SHAMROCK AURORA BK</t>
  </si>
  <si>
    <t>AURORA, CO</t>
  </si>
  <si>
    <t>MCLANE FOODSERVICE</t>
  </si>
  <si>
    <t>MANASSAS, VA</t>
  </si>
  <si>
    <t>MCLANE MANASSAS, VA - BK</t>
  </si>
  <si>
    <t>MBM-FS-BK</t>
  </si>
  <si>
    <t>FORT WORTH, TX</t>
  </si>
  <si>
    <t>PFG</t>
  </si>
  <si>
    <t>HOUMA, LA</t>
  </si>
  <si>
    <t>SYGMA</t>
  </si>
  <si>
    <t>SAN ANTONIO, TX</t>
  </si>
  <si>
    <t>SHAMROCK FOODS</t>
  </si>
  <si>
    <t>PHOENIX, AZ</t>
  </si>
  <si>
    <t>DENVER, CO</t>
  </si>
  <si>
    <t>LITTLE ROCK, AR</t>
  </si>
  <si>
    <t>BATESVILLE, MS</t>
  </si>
  <si>
    <t>NICHOLAS &amp; COMPANY</t>
  </si>
  <si>
    <t>SALT LAKE CITY, UT</t>
  </si>
  <si>
    <t>SYSCO</t>
  </si>
  <si>
    <t>BILLINGS, MT</t>
  </si>
  <si>
    <t>PITTSTON</t>
  </si>
  <si>
    <t>LINEAGE FOODSERVICE SOLUTION</t>
  </si>
  <si>
    <t>FARMINGDALE, NY</t>
  </si>
  <si>
    <t>WESTBOROUGH, MA</t>
  </si>
  <si>
    <t>CONKLIN, NY</t>
  </si>
  <si>
    <t>ForecastSet</t>
  </si>
  <si>
    <t>MfgSite</t>
  </si>
  <si>
    <t>MfgSiteName</t>
  </si>
  <si>
    <t>PrintGroup</t>
  </si>
  <si>
    <t>PartType</t>
  </si>
  <si>
    <t>OLMUnits</t>
  </si>
  <si>
    <t>202203</t>
  </si>
  <si>
    <t>031</t>
  </si>
  <si>
    <t>BURGRKNG</t>
  </si>
  <si>
    <t>055</t>
  </si>
  <si>
    <t>056</t>
  </si>
  <si>
    <t>MSTName</t>
  </si>
  <si>
    <t>Loc</t>
  </si>
  <si>
    <t>Pct</t>
  </si>
  <si>
    <t>DMSLP012</t>
  </si>
  <si>
    <t>SHELBYVILLE</t>
  </si>
  <si>
    <t>VISALIA</t>
  </si>
  <si>
    <t>Master Ship To Location</t>
  </si>
  <si>
    <t>Ship Site</t>
  </si>
  <si>
    <t>BURGRKNG MUnits Shipped</t>
  </si>
  <si>
    <t>BURGRKNG Pallets Shipped</t>
  </si>
  <si>
    <t>All Other Print Groups Pallets Shipped</t>
  </si>
  <si>
    <t>Plants Shipping to This Location</t>
  </si>
  <si>
    <t>LINEAGE FOODSERVICE BK: OAKWOOD VILLAGE, OH</t>
  </si>
  <si>
    <t>LINEAGE FOODSERVICE BK: WESTBOROUGH, MA</t>
  </si>
  <si>
    <t>SYGMA: SAN ANTONIO, TX</t>
  </si>
  <si>
    <t>MBM-FS-BK: FORT WORTH, TX</t>
  </si>
  <si>
    <t>LINEAGE FOODSERVICE SOLUTION: FARMINGDALE, NY</t>
  </si>
  <si>
    <t>SHAMROCK FOODS: PHOENIX, AZ</t>
  </si>
  <si>
    <t>PFG: HOUMA, LA</t>
  </si>
  <si>
    <t>NICHOLAS &amp; COMPANY: SALT LAKE CITY, UT</t>
  </si>
  <si>
    <t>PFG: BATESVILLE, MS</t>
  </si>
  <si>
    <t>LINEAGE REDISTRIBUTION: WILMINGTON, IL</t>
  </si>
  <si>
    <t>PFG: LITTLE ROCK, AR</t>
  </si>
  <si>
    <t>SHAMROCK FOODS: DENVER, CO</t>
  </si>
  <si>
    <t>MCLANE FOODSERVICE: MANASSAS, VA</t>
  </si>
  <si>
    <t>MCLANE MANASSAS, VA - BK: MANASSAS, VA</t>
  </si>
  <si>
    <t>LINEAGE FOODSERVICE BK: SAVAGE, MD</t>
  </si>
  <si>
    <t>LINEAGE FOODSERVICE SOLUTION: CONKLIN, NY</t>
  </si>
  <si>
    <t>SHAMROCK AURORA BK: AURORA, CO</t>
  </si>
  <si>
    <t>REINHART FOODSERVICE: LOUISVILLE, KY</t>
  </si>
  <si>
    <t>REINHART FOODSERVICE: WARREN, MI</t>
  </si>
  <si>
    <t>SYSCO: BILLINGS, MT</t>
  </si>
  <si>
    <t>REINHART FOODSERVICE: OAK CREEK, WI</t>
  </si>
  <si>
    <t>GORDON FOOD SERVICE (BK): MILTON, ON</t>
  </si>
  <si>
    <t>MCLANE FOODSERVICE: ORLANDO, FL</t>
  </si>
  <si>
    <t>Trailing 12 Months</t>
  </si>
  <si>
    <t>Limit Shipping Sites to Max of 3</t>
  </si>
  <si>
    <t>Vol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</si>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</sst>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###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49" fontId="2" fillId="0" borderId="0" xfId="3" applyNumberFormat="1"/>
    <xf numFmtId="0" fontId="2" fillId="0" borderId="0" xfId="3"/>
    <xf numFmtId="164" fontId="0" fillId="0" borderId="0" xfId="4" applyNumberFormat="1" applyFont="1"/>
    <xf numFmtId="3" fontId="2" fillId="0" borderId="0" xfId="3" applyNumberFormat="1"/>
    <xf numFmtId="166" fontId="2" fillId="0" borderId="0" xfId="3" applyNumberFormat="1"/>
    <xf numFmtId="0" fontId="4" fillId="2" borderId="1" xfId="3" applyFont="1" applyFill="1" applyBorder="1" applyAlignment="1">
      <alignment wrapText="1"/>
    </xf>
    <xf numFmtId="3" fontId="2" fillId="0" borderId="0" xfId="3" applyNumberFormat="1" applyAlignment="1">
      <alignment wrapText="1"/>
    </xf>
    <xf numFmtId="166" fontId="2" fillId="0" borderId="0" xfId="3" applyNumberFormat="1" applyAlignment="1">
      <alignment wrapText="1"/>
    </xf>
    <xf numFmtId="0" fontId="2" fillId="0" borderId="0" xfId="3" applyAlignment="1">
      <alignment wrapText="1"/>
    </xf>
    <xf numFmtId="0" fontId="1" fillId="0" borderId="0" xfId="3" applyFont="1"/>
    <xf numFmtId="164" fontId="2" fillId="0" borderId="0" xfId="1" applyNumberFormat="1" applyFont="1"/>
  </cellXfs>
  <cellStyles count="5">
    <cellStyle name="Comma" xfId="1" builtinId="3"/>
    <cellStyle name="Comma 2" xfId="4" xr:uid="{0F778798-051B-4FD7-97B0-8E630066139C}"/>
    <cellStyle name="Currency" xfId="2" builtinId="4"/>
    <cellStyle name="Normal" xfId="0" builtinId="0"/>
    <cellStyle name="Normal 2" xfId="3" xr:uid="{3D3CCCD7-FBE6-4730-BA02-D30179054CE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443718</xdr:colOff>
      <xdr:row>27</xdr:row>
      <xdr:rowOff>66675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44900E1A-5ABF-4E54-97AD-B9116C173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0044918" cy="5467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C51B-D9C6-43A8-AC7E-9E86A7A585ED}">
  <dimension ref="P2"/>
  <sheetViews>
    <sheetView workbookViewId="0">
      <selection activeCell="T3" sqref="T3"/>
    </sheetView>
  </sheetViews>
  <sheetFormatPr defaultRowHeight="15.75" x14ac:dyDescent="0.25"/>
  <sheetData>
    <row r="2" spans="16:16" x14ac:dyDescent="0.25">
      <c r="P2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I101"/>
  <sheetViews>
    <sheetView workbookViewId="0">
      <selection activeCell="F18" sqref="F18:F26"/>
    </sheetView>
  </sheetViews>
  <sheetFormatPr defaultColWidth="11" defaultRowHeight="15.75" x14ac:dyDescent="0.25"/>
  <cols>
    <col min="1" max="1" width="14.25" customWidth="1"/>
    <col min="2" max="2" width="29.625" bestFit="1" customWidth="1"/>
    <col min="3" max="3" width="21.375" bestFit="1" customWidth="1"/>
    <col min="6" max="6" width="11" style="1"/>
    <col min="7" max="7" width="12.125" style="2" bestFit="1" customWidth="1"/>
    <col min="8" max="8" width="11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>
        <v>18177.866154422787</v>
      </c>
      <c r="G2" s="2">
        <v>30596.285467917922</v>
      </c>
      <c r="H2" s="1">
        <v>273.68480573451001</v>
      </c>
    </row>
    <row r="3" spans="1:8" x14ac:dyDescent="0.25">
      <c r="A3" t="s">
        <v>8</v>
      </c>
      <c r="B3" t="s">
        <v>9</v>
      </c>
      <c r="C3" t="s">
        <v>10</v>
      </c>
      <c r="D3" t="s">
        <v>11</v>
      </c>
      <c r="E3" t="s">
        <v>13</v>
      </c>
      <c r="F3" s="1">
        <v>9595.4437156266049</v>
      </c>
      <c r="G3" s="2">
        <v>16150.68196787331</v>
      </c>
      <c r="H3" s="1">
        <v>273.68480573451001</v>
      </c>
    </row>
    <row r="4" spans="1:8" x14ac:dyDescent="0.25">
      <c r="A4" t="s">
        <v>8</v>
      </c>
      <c r="B4" t="s">
        <v>9</v>
      </c>
      <c r="C4" t="s">
        <v>10</v>
      </c>
      <c r="D4" t="s">
        <v>11</v>
      </c>
      <c r="E4" t="s">
        <v>14</v>
      </c>
      <c r="F4" s="1">
        <v>3895.0090008652014</v>
      </c>
      <c r="G4" s="2">
        <v>6555.929407676158</v>
      </c>
      <c r="H4" s="1">
        <v>273.68480573451001</v>
      </c>
    </row>
    <row r="5" spans="1:8" x14ac:dyDescent="0.25">
      <c r="A5" t="s">
        <v>8</v>
      </c>
      <c r="B5" t="s">
        <v>9</v>
      </c>
      <c r="C5" t="s">
        <v>10</v>
      </c>
      <c r="D5" t="s">
        <v>11</v>
      </c>
      <c r="E5" t="s">
        <v>15</v>
      </c>
      <c r="F5" s="1">
        <v>3361.4241420242911</v>
      </c>
      <c r="G5" s="2">
        <v>5657.8198868024429</v>
      </c>
      <c r="H5" s="1">
        <v>273.68480573451001</v>
      </c>
    </row>
    <row r="6" spans="1:8" x14ac:dyDescent="0.25">
      <c r="A6" t="s">
        <v>8</v>
      </c>
      <c r="B6" t="s">
        <v>16</v>
      </c>
      <c r="C6" t="s">
        <v>17</v>
      </c>
      <c r="D6" t="s">
        <v>11</v>
      </c>
      <c r="E6" t="s">
        <v>12</v>
      </c>
      <c r="F6" s="1">
        <v>2965.8623725637176</v>
      </c>
      <c r="G6" s="2">
        <v>2753.3080179372928</v>
      </c>
      <c r="H6" s="1">
        <v>150.948460987831</v>
      </c>
    </row>
    <row r="7" spans="1:8" x14ac:dyDescent="0.25">
      <c r="A7" t="s">
        <v>8</v>
      </c>
      <c r="B7" t="s">
        <v>16</v>
      </c>
      <c r="C7" t="s">
        <v>17</v>
      </c>
      <c r="D7" t="s">
        <v>11</v>
      </c>
      <c r="E7" t="s">
        <v>13</v>
      </c>
      <c r="F7" s="1">
        <v>1763.4869531421862</v>
      </c>
      <c r="G7" s="2">
        <v>1637.1031955259332</v>
      </c>
      <c r="H7" s="1">
        <v>150.948460987831</v>
      </c>
    </row>
    <row r="8" spans="1:8" x14ac:dyDescent="0.25">
      <c r="A8" t="s">
        <v>8</v>
      </c>
      <c r="B8" t="s">
        <v>16</v>
      </c>
      <c r="C8" t="s">
        <v>17</v>
      </c>
      <c r="D8" t="s">
        <v>11</v>
      </c>
      <c r="E8" t="s">
        <v>14</v>
      </c>
      <c r="F8" s="1">
        <v>509.62734590759641</v>
      </c>
      <c r="G8" s="2">
        <v>473.10390078369772</v>
      </c>
      <c r="H8" s="1">
        <v>150.948460987831</v>
      </c>
    </row>
    <row r="9" spans="1:8" x14ac:dyDescent="0.25">
      <c r="A9" t="s">
        <v>8</v>
      </c>
      <c r="B9" t="s">
        <v>16</v>
      </c>
      <c r="C9" t="s">
        <v>17</v>
      </c>
      <c r="D9" t="s">
        <v>11</v>
      </c>
      <c r="E9" t="s">
        <v>15</v>
      </c>
      <c r="F9" s="1">
        <v>585.23162429149784</v>
      </c>
      <c r="G9" s="2">
        <v>543.28985000049227</v>
      </c>
      <c r="H9" s="1">
        <v>150.948460987831</v>
      </c>
    </row>
    <row r="10" spans="1:8" x14ac:dyDescent="0.25">
      <c r="A10" t="s">
        <v>8</v>
      </c>
      <c r="B10" t="s">
        <v>16</v>
      </c>
      <c r="C10" t="s">
        <v>18</v>
      </c>
      <c r="D10" t="s">
        <v>11</v>
      </c>
      <c r="E10" t="s">
        <v>12</v>
      </c>
      <c r="F10" s="1">
        <v>4783.6489880060017</v>
      </c>
      <c r="G10" s="2">
        <v>7109.1352723102636</v>
      </c>
      <c r="H10" s="1">
        <v>241.64752843394601</v>
      </c>
    </row>
    <row r="11" spans="1:8" x14ac:dyDescent="0.25">
      <c r="A11" t="s">
        <v>8</v>
      </c>
      <c r="B11" t="s">
        <v>16</v>
      </c>
      <c r="C11" t="s">
        <v>18</v>
      </c>
      <c r="D11" t="s">
        <v>11</v>
      </c>
      <c r="E11" t="s">
        <v>13</v>
      </c>
      <c r="F11" s="1">
        <v>2593.3631663855681</v>
      </c>
      <c r="G11" s="2">
        <v>3854.0807668555349</v>
      </c>
      <c r="H11" s="1">
        <v>241.64752843394601</v>
      </c>
    </row>
    <row r="12" spans="1:8" x14ac:dyDescent="0.25">
      <c r="A12" t="s">
        <v>8</v>
      </c>
      <c r="B12" t="s">
        <v>16</v>
      </c>
      <c r="C12" t="s">
        <v>18</v>
      </c>
      <c r="D12" t="s">
        <v>11</v>
      </c>
      <c r="E12" t="s">
        <v>14</v>
      </c>
      <c r="F12" s="1">
        <v>910.04883197785159</v>
      </c>
      <c r="G12" s="2">
        <v>1352.4529636601308</v>
      </c>
      <c r="H12" s="1">
        <v>241.64752843394601</v>
      </c>
    </row>
    <row r="13" spans="1:8" x14ac:dyDescent="0.25">
      <c r="A13" t="s">
        <v>8</v>
      </c>
      <c r="B13" t="s">
        <v>16</v>
      </c>
      <c r="C13" t="s">
        <v>18</v>
      </c>
      <c r="D13" t="s">
        <v>11</v>
      </c>
      <c r="E13" t="s">
        <v>15</v>
      </c>
      <c r="F13" s="1">
        <v>936.37059886639759</v>
      </c>
      <c r="G13" s="2">
        <v>1391.5705916228151</v>
      </c>
      <c r="H13" s="1">
        <v>241.64752843394601</v>
      </c>
    </row>
    <row r="14" spans="1:8" x14ac:dyDescent="0.25">
      <c r="A14" t="s">
        <v>8</v>
      </c>
      <c r="B14" t="s">
        <v>16</v>
      </c>
      <c r="C14" t="s">
        <v>19</v>
      </c>
      <c r="D14" t="s">
        <v>11</v>
      </c>
      <c r="E14" t="s">
        <v>12</v>
      </c>
      <c r="F14" s="1">
        <v>3826.9191904047966</v>
      </c>
      <c r="G14" s="2">
        <v>8071.0715042688025</v>
      </c>
      <c r="H14" s="1">
        <v>342.93103276863098</v>
      </c>
    </row>
    <row r="15" spans="1:8" x14ac:dyDescent="0.25">
      <c r="A15" t="s">
        <v>8</v>
      </c>
      <c r="B15" t="s">
        <v>16</v>
      </c>
      <c r="C15" t="s">
        <v>19</v>
      </c>
      <c r="D15" t="s">
        <v>11</v>
      </c>
      <c r="E15" t="s">
        <v>13</v>
      </c>
      <c r="F15" s="1">
        <v>2665.9773350443638</v>
      </c>
      <c r="G15" s="2">
        <v>5622.615119193837</v>
      </c>
      <c r="H15" s="1">
        <v>342.93103276863098</v>
      </c>
    </row>
    <row r="16" spans="1:8" x14ac:dyDescent="0.25">
      <c r="A16" t="s">
        <v>8</v>
      </c>
      <c r="B16" t="s">
        <v>16</v>
      </c>
      <c r="C16" t="s">
        <v>19</v>
      </c>
      <c r="D16" t="s">
        <v>11</v>
      </c>
      <c r="E16" t="s">
        <v>14</v>
      </c>
      <c r="F16" s="1">
        <v>673.43613566360955</v>
      </c>
      <c r="G16" s="2">
        <v>1420.2942194670509</v>
      </c>
      <c r="H16" s="1">
        <v>342.93103276863098</v>
      </c>
    </row>
    <row r="17" spans="1:8" x14ac:dyDescent="0.25">
      <c r="A17" t="s">
        <v>8</v>
      </c>
      <c r="B17" t="s">
        <v>16</v>
      </c>
      <c r="C17" t="s">
        <v>19</v>
      </c>
      <c r="D17" t="s">
        <v>11</v>
      </c>
      <c r="E17" t="s">
        <v>15</v>
      </c>
      <c r="F17" s="1">
        <v>673.01636793522255</v>
      </c>
      <c r="G17" s="2">
        <v>1419.4089184762458</v>
      </c>
      <c r="H17" s="1">
        <v>342.93103276863098</v>
      </c>
    </row>
    <row r="18" spans="1:8" x14ac:dyDescent="0.25">
      <c r="A18" t="s">
        <v>8</v>
      </c>
      <c r="B18" t="s">
        <v>20</v>
      </c>
      <c r="C18" t="s">
        <v>21</v>
      </c>
      <c r="D18" t="s">
        <v>11</v>
      </c>
      <c r="E18" t="s">
        <v>12</v>
      </c>
      <c r="F18" s="1">
        <v>6697.1085832083963</v>
      </c>
      <c r="G18" s="2">
        <v>5777.3135623038697</v>
      </c>
      <c r="H18" s="1">
        <v>140.26957567804001</v>
      </c>
    </row>
    <row r="19" spans="1:8" x14ac:dyDescent="0.25">
      <c r="A19" t="s">
        <v>8</v>
      </c>
      <c r="B19" t="s">
        <v>20</v>
      </c>
      <c r="C19" t="s">
        <v>21</v>
      </c>
      <c r="D19" t="s">
        <v>11</v>
      </c>
      <c r="E19" t="s">
        <v>13</v>
      </c>
      <c r="F19" s="1">
        <v>3838.1774862506422</v>
      </c>
      <c r="G19" s="2">
        <v>3311.0340933463108</v>
      </c>
      <c r="H19" s="1">
        <v>140.26957567804001</v>
      </c>
    </row>
    <row r="20" spans="1:8" x14ac:dyDescent="0.25">
      <c r="A20" t="s">
        <v>8</v>
      </c>
      <c r="B20" t="s">
        <v>20</v>
      </c>
      <c r="C20" t="s">
        <v>21</v>
      </c>
      <c r="D20" t="s">
        <v>11</v>
      </c>
      <c r="E20" t="s">
        <v>14</v>
      </c>
      <c r="F20" s="1">
        <v>1190.6472218376882</v>
      </c>
      <c r="G20" s="2">
        <v>1027.1212206248697</v>
      </c>
      <c r="H20" s="1">
        <v>140.26957567804001</v>
      </c>
    </row>
    <row r="21" spans="1:8" x14ac:dyDescent="0.25">
      <c r="A21" t="s">
        <v>8</v>
      </c>
      <c r="B21" t="s">
        <v>20</v>
      </c>
      <c r="C21" t="s">
        <v>21</v>
      </c>
      <c r="D21" t="s">
        <v>11</v>
      </c>
      <c r="E21" t="s">
        <v>15</v>
      </c>
      <c r="F21" s="1">
        <v>1024.1553425101213</v>
      </c>
      <c r="G21" s="2">
        <v>883.49568723209859</v>
      </c>
      <c r="H21" s="1">
        <v>140.26957567804001</v>
      </c>
    </row>
    <row r="22" spans="1:8" x14ac:dyDescent="0.25">
      <c r="A22" t="s">
        <v>8</v>
      </c>
      <c r="B22" t="s">
        <v>20</v>
      </c>
      <c r="C22" t="s">
        <v>21</v>
      </c>
      <c r="D22" t="s">
        <v>11</v>
      </c>
      <c r="E22" t="s">
        <v>22</v>
      </c>
      <c r="F22" s="1">
        <v>9589.4831570959814</v>
      </c>
      <c r="G22" s="2">
        <v>8272.4433105180233</v>
      </c>
      <c r="H22" s="1">
        <v>140.26957567804001</v>
      </c>
    </row>
    <row r="23" spans="1:8" x14ac:dyDescent="0.25">
      <c r="A23" t="s">
        <v>8</v>
      </c>
      <c r="B23" t="s">
        <v>20</v>
      </c>
      <c r="C23" t="s">
        <v>21</v>
      </c>
      <c r="D23" t="s">
        <v>11</v>
      </c>
      <c r="E23" t="s">
        <v>23</v>
      </c>
      <c r="F23" s="1">
        <v>18663.695576912251</v>
      </c>
      <c r="G23" s="2">
        <v>16100.384253819202</v>
      </c>
      <c r="H23" s="1">
        <v>140.26957567804001</v>
      </c>
    </row>
    <row r="24" spans="1:8" x14ac:dyDescent="0.25">
      <c r="A24" t="s">
        <v>8</v>
      </c>
      <c r="B24" t="s">
        <v>20</v>
      </c>
      <c r="C24" t="s">
        <v>21</v>
      </c>
      <c r="D24" t="s">
        <v>11</v>
      </c>
      <c r="E24" t="s">
        <v>24</v>
      </c>
      <c r="F24" s="1">
        <v>23025.898240823779</v>
      </c>
      <c r="G24" s="2">
        <v>19863.47280145339</v>
      </c>
      <c r="H24" s="1">
        <v>140.26957567804001</v>
      </c>
    </row>
    <row r="25" spans="1:8" x14ac:dyDescent="0.25">
      <c r="A25" t="s">
        <v>8</v>
      </c>
      <c r="B25" t="s">
        <v>20</v>
      </c>
      <c r="C25" t="s">
        <v>21</v>
      </c>
      <c r="D25" t="s">
        <v>11</v>
      </c>
      <c r="E25" t="s">
        <v>25</v>
      </c>
      <c r="F25" s="1">
        <v>29846.92451975089</v>
      </c>
      <c r="G25" s="2">
        <v>25747.684941731666</v>
      </c>
      <c r="H25" s="1">
        <v>140.26957567804001</v>
      </c>
    </row>
    <row r="26" spans="1:8" x14ac:dyDescent="0.25">
      <c r="A26" t="s">
        <v>8</v>
      </c>
      <c r="B26" t="s">
        <v>20</v>
      </c>
      <c r="C26" t="s">
        <v>21</v>
      </c>
      <c r="D26" t="s">
        <v>11</v>
      </c>
      <c r="E26" t="s">
        <v>26</v>
      </c>
      <c r="F26" s="1">
        <v>19169.899805802816</v>
      </c>
      <c r="G26" s="2">
        <v>16537.06532603559</v>
      </c>
      <c r="H26" s="1">
        <v>140.26957567804001</v>
      </c>
    </row>
    <row r="27" spans="1:8" x14ac:dyDescent="0.25">
      <c r="A27" t="s">
        <v>27</v>
      </c>
      <c r="B27" t="s">
        <v>28</v>
      </c>
      <c r="C27" t="s">
        <v>29</v>
      </c>
      <c r="D27" t="s">
        <v>11</v>
      </c>
      <c r="E27" t="s">
        <v>22</v>
      </c>
      <c r="F27" s="1">
        <v>673.73417965545525</v>
      </c>
      <c r="G27" s="2">
        <v>4576.2141501449878</v>
      </c>
      <c r="H27" s="1">
        <v>1104.44131273364</v>
      </c>
    </row>
    <row r="28" spans="1:8" x14ac:dyDescent="0.25">
      <c r="A28" t="s">
        <v>27</v>
      </c>
      <c r="B28" t="s">
        <v>28</v>
      </c>
      <c r="C28" t="s">
        <v>29</v>
      </c>
      <c r="D28" t="s">
        <v>11</v>
      </c>
      <c r="E28" t="s">
        <v>23</v>
      </c>
      <c r="F28" s="1">
        <v>2244.9256472229358</v>
      </c>
      <c r="G28" s="2">
        <v>15248.240067171142</v>
      </c>
      <c r="H28" s="1">
        <v>1104.44131273364</v>
      </c>
    </row>
    <row r="29" spans="1:8" x14ac:dyDescent="0.25">
      <c r="A29" t="s">
        <v>27</v>
      </c>
      <c r="B29" t="s">
        <v>28</v>
      </c>
      <c r="C29" t="s">
        <v>29</v>
      </c>
      <c r="D29" t="s">
        <v>11</v>
      </c>
      <c r="E29" t="s">
        <v>24</v>
      </c>
      <c r="F29" s="1">
        <v>2312.7079212377935</v>
      </c>
      <c r="G29" s="2">
        <v>15708.638560883343</v>
      </c>
      <c r="H29" s="1">
        <v>1104.44131273364</v>
      </c>
    </row>
    <row r="30" spans="1:8" x14ac:dyDescent="0.25">
      <c r="A30" t="s">
        <v>27</v>
      </c>
      <c r="B30" t="s">
        <v>28</v>
      </c>
      <c r="C30" t="s">
        <v>29</v>
      </c>
      <c r="D30" t="s">
        <v>11</v>
      </c>
      <c r="E30" t="s">
        <v>25</v>
      </c>
      <c r="F30" s="1">
        <v>2908.810440484197</v>
      </c>
      <c r="G30" s="2">
        <v>19757.554091497357</v>
      </c>
      <c r="H30" s="1">
        <v>1104.44131273364</v>
      </c>
    </row>
    <row r="31" spans="1:8" x14ac:dyDescent="0.25">
      <c r="A31" t="s">
        <v>27</v>
      </c>
      <c r="B31" t="s">
        <v>28</v>
      </c>
      <c r="C31" t="s">
        <v>29</v>
      </c>
      <c r="D31" t="s">
        <v>11</v>
      </c>
      <c r="E31" t="s">
        <v>26</v>
      </c>
      <c r="F31" s="1">
        <v>2985.8875351970355</v>
      </c>
      <c r="G31" s="2">
        <v>20281.085926645366</v>
      </c>
      <c r="H31" s="1">
        <v>1104.44131273364</v>
      </c>
    </row>
    <row r="32" spans="1:8" x14ac:dyDescent="0.25">
      <c r="A32" t="s">
        <v>27</v>
      </c>
      <c r="B32" t="s">
        <v>30</v>
      </c>
      <c r="C32" t="s">
        <v>31</v>
      </c>
      <c r="D32" t="s">
        <v>11</v>
      </c>
      <c r="E32" t="s">
        <v>22</v>
      </c>
      <c r="F32" s="1">
        <v>1572.0464191960625</v>
      </c>
      <c r="G32" s="2">
        <v>6640.7952888933951</v>
      </c>
      <c r="H32" s="1">
        <v>686.87800743656999</v>
      </c>
    </row>
    <row r="33" spans="1:8" x14ac:dyDescent="0.25">
      <c r="A33" t="s">
        <v>27</v>
      </c>
      <c r="B33" t="s">
        <v>30</v>
      </c>
      <c r="C33" t="s">
        <v>31</v>
      </c>
      <c r="D33" t="s">
        <v>11</v>
      </c>
      <c r="E33" t="s">
        <v>23</v>
      </c>
      <c r="F33" s="1">
        <v>5062.0872437379921</v>
      </c>
      <c r="G33" s="2">
        <v>21383.773856610307</v>
      </c>
      <c r="H33" s="1">
        <v>686.87800743656999</v>
      </c>
    </row>
    <row r="34" spans="1:8" x14ac:dyDescent="0.25">
      <c r="A34" t="s">
        <v>27</v>
      </c>
      <c r="B34" t="s">
        <v>30</v>
      </c>
      <c r="C34" t="s">
        <v>31</v>
      </c>
      <c r="D34" t="s">
        <v>11</v>
      </c>
      <c r="E34" t="s">
        <v>24</v>
      </c>
      <c r="F34" s="1">
        <v>4798.8689365684204</v>
      </c>
      <c r="G34" s="2">
        <v>20271.860828561112</v>
      </c>
      <c r="H34" s="1">
        <v>686.87800743656999</v>
      </c>
    </row>
    <row r="35" spans="1:8" x14ac:dyDescent="0.25">
      <c r="A35" t="s">
        <v>27</v>
      </c>
      <c r="B35" t="s">
        <v>30</v>
      </c>
      <c r="C35" t="s">
        <v>31</v>
      </c>
      <c r="D35" t="s">
        <v>11</v>
      </c>
      <c r="E35" t="s">
        <v>25</v>
      </c>
      <c r="F35" s="1">
        <v>5999.737708546535</v>
      </c>
      <c r="G35" s="2">
        <v>25344.690476689251</v>
      </c>
      <c r="H35" s="1">
        <v>686.87800743656999</v>
      </c>
    </row>
    <row r="36" spans="1:8" x14ac:dyDescent="0.25">
      <c r="A36" t="s">
        <v>27</v>
      </c>
      <c r="B36" t="s">
        <v>30</v>
      </c>
      <c r="C36" t="s">
        <v>31</v>
      </c>
      <c r="D36" t="s">
        <v>11</v>
      </c>
      <c r="E36" t="s">
        <v>26</v>
      </c>
      <c r="F36" s="1">
        <v>5219.0303136217099</v>
      </c>
      <c r="G36" s="2">
        <v>22046.748426814953</v>
      </c>
      <c r="H36" s="1">
        <v>686.87800743656999</v>
      </c>
    </row>
    <row r="37" spans="1:8" x14ac:dyDescent="0.25">
      <c r="A37" t="s">
        <v>27</v>
      </c>
      <c r="B37" t="s">
        <v>32</v>
      </c>
      <c r="C37" t="s">
        <v>31</v>
      </c>
      <c r="D37" t="s">
        <v>11</v>
      </c>
      <c r="E37" t="s">
        <v>22</v>
      </c>
      <c r="F37" s="1">
        <v>2582.6476886792457</v>
      </c>
      <c r="G37" s="2">
        <v>10909.877974610577</v>
      </c>
      <c r="H37" s="1">
        <v>686.87800743656999</v>
      </c>
    </row>
    <row r="38" spans="1:8" x14ac:dyDescent="0.25">
      <c r="A38" t="s">
        <v>27</v>
      </c>
      <c r="B38" t="s">
        <v>32</v>
      </c>
      <c r="C38" t="s">
        <v>31</v>
      </c>
      <c r="D38" t="s">
        <v>11</v>
      </c>
      <c r="E38" t="s">
        <v>23</v>
      </c>
      <c r="F38" s="1">
        <v>4093.6879449359417</v>
      </c>
      <c r="G38" s="2">
        <v>17292.964944910946</v>
      </c>
      <c r="H38" s="1">
        <v>686.87800743656999</v>
      </c>
    </row>
    <row r="39" spans="1:8" x14ac:dyDescent="0.25">
      <c r="A39" t="s">
        <v>27</v>
      </c>
      <c r="B39" t="s">
        <v>32</v>
      </c>
      <c r="C39" t="s">
        <v>31</v>
      </c>
      <c r="D39" t="s">
        <v>11</v>
      </c>
      <c r="E39" t="s">
        <v>24</v>
      </c>
      <c r="F39" s="1">
        <v>5319.2282188469235</v>
      </c>
      <c r="G39" s="2">
        <v>22470.014412380991</v>
      </c>
      <c r="H39" s="1">
        <v>686.87800743656999</v>
      </c>
    </row>
    <row r="40" spans="1:8" x14ac:dyDescent="0.25">
      <c r="A40" t="s">
        <v>27</v>
      </c>
      <c r="B40" t="s">
        <v>32</v>
      </c>
      <c r="C40" t="s">
        <v>31</v>
      </c>
      <c r="D40" t="s">
        <v>11</v>
      </c>
      <c r="E40" t="s">
        <v>25</v>
      </c>
      <c r="F40" s="1">
        <v>6348.7949614046383</v>
      </c>
      <c r="G40" s="2">
        <v>26819.212941184662</v>
      </c>
      <c r="H40" s="1">
        <v>686.87800743656999</v>
      </c>
    </row>
    <row r="41" spans="1:8" x14ac:dyDescent="0.25">
      <c r="A41" t="s">
        <v>27</v>
      </c>
      <c r="B41" t="s">
        <v>32</v>
      </c>
      <c r="C41" t="s">
        <v>31</v>
      </c>
      <c r="D41" t="s">
        <v>11</v>
      </c>
      <c r="E41" t="s">
        <v>26</v>
      </c>
      <c r="F41" s="1">
        <v>4917.9324109127647</v>
      </c>
      <c r="G41" s="2">
        <v>20774.82063296024</v>
      </c>
      <c r="H41" s="1">
        <v>686.87800743656999</v>
      </c>
    </row>
    <row r="42" spans="1:8" x14ac:dyDescent="0.25">
      <c r="A42" t="s">
        <v>27</v>
      </c>
      <c r="B42" t="s">
        <v>33</v>
      </c>
      <c r="C42" t="s">
        <v>34</v>
      </c>
      <c r="D42" t="s">
        <v>11</v>
      </c>
      <c r="E42" t="s">
        <v>22</v>
      </c>
      <c r="F42" s="1">
        <v>4828.4282875307626</v>
      </c>
      <c r="G42" s="2">
        <v>20498.340877040126</v>
      </c>
      <c r="H42" s="1">
        <v>690.29989859222098</v>
      </c>
    </row>
    <row r="43" spans="1:8" x14ac:dyDescent="0.25">
      <c r="A43" t="s">
        <v>27</v>
      </c>
      <c r="B43" t="s">
        <v>33</v>
      </c>
      <c r="C43" t="s">
        <v>34</v>
      </c>
      <c r="D43" t="s">
        <v>11</v>
      </c>
      <c r="E43" t="s">
        <v>23</v>
      </c>
      <c r="F43" s="1">
        <v>13029.372383882139</v>
      </c>
      <c r="G43" s="2">
        <v>55314.172777181877</v>
      </c>
      <c r="H43" s="1">
        <v>690.29989859222098</v>
      </c>
    </row>
    <row r="44" spans="1:8" x14ac:dyDescent="0.25">
      <c r="A44" t="s">
        <v>27</v>
      </c>
      <c r="B44" t="s">
        <v>33</v>
      </c>
      <c r="C44" t="s">
        <v>34</v>
      </c>
      <c r="D44" t="s">
        <v>11</v>
      </c>
      <c r="E44" t="s">
        <v>24</v>
      </c>
      <c r="F44" s="1">
        <v>10869.727229817629</v>
      </c>
      <c r="G44" s="2">
        <v>46145.735367479509</v>
      </c>
      <c r="H44" s="1">
        <v>690.29989859222098</v>
      </c>
    </row>
    <row r="45" spans="1:8" x14ac:dyDescent="0.25">
      <c r="A45" t="s">
        <v>27</v>
      </c>
      <c r="B45" t="s">
        <v>33</v>
      </c>
      <c r="C45" t="s">
        <v>34</v>
      </c>
      <c r="D45" t="s">
        <v>11</v>
      </c>
      <c r="E45" t="s">
        <v>25</v>
      </c>
      <c r="F45" s="1">
        <v>14670.52222157247</v>
      </c>
      <c r="G45" s="2">
        <v>62281.41901135537</v>
      </c>
      <c r="H45" s="1">
        <v>690.29989859222098</v>
      </c>
    </row>
    <row r="46" spans="1:8" x14ac:dyDescent="0.25">
      <c r="A46" t="s">
        <v>27</v>
      </c>
      <c r="B46" t="s">
        <v>33</v>
      </c>
      <c r="C46" t="s">
        <v>34</v>
      </c>
      <c r="D46" t="s">
        <v>11</v>
      </c>
      <c r="E46" t="s">
        <v>26</v>
      </c>
      <c r="F46" s="1">
        <v>12244.648043497087</v>
      </c>
      <c r="G46" s="2">
        <v>51982.747711749384</v>
      </c>
      <c r="H46" s="1">
        <v>690.29989859222098</v>
      </c>
    </row>
    <row r="47" spans="1:8" x14ac:dyDescent="0.25">
      <c r="A47" t="s">
        <v>27</v>
      </c>
      <c r="B47" t="s">
        <v>35</v>
      </c>
      <c r="C47" t="s">
        <v>36</v>
      </c>
      <c r="D47" t="s">
        <v>11</v>
      </c>
      <c r="E47" t="s">
        <v>22</v>
      </c>
      <c r="F47" s="1">
        <v>4266.9831378178833</v>
      </c>
      <c r="G47" s="2">
        <v>16628.440399078518</v>
      </c>
      <c r="H47" s="1">
        <v>633.65880756382705</v>
      </c>
    </row>
    <row r="48" spans="1:8" x14ac:dyDescent="0.25">
      <c r="A48" t="s">
        <v>27</v>
      </c>
      <c r="B48" t="s">
        <v>35</v>
      </c>
      <c r="C48" t="s">
        <v>36</v>
      </c>
      <c r="D48" t="s">
        <v>11</v>
      </c>
      <c r="E48" t="s">
        <v>23</v>
      </c>
      <c r="F48" s="1">
        <v>8187.3758898718834</v>
      </c>
      <c r="G48" s="2">
        <v>31906.21748723623</v>
      </c>
      <c r="H48" s="1">
        <v>633.65880756382705</v>
      </c>
    </row>
    <row r="49" spans="1:8" x14ac:dyDescent="0.25">
      <c r="A49" t="s">
        <v>27</v>
      </c>
      <c r="B49" t="s">
        <v>35</v>
      </c>
      <c r="C49" t="s">
        <v>36</v>
      </c>
      <c r="D49" t="s">
        <v>11</v>
      </c>
      <c r="E49" t="s">
        <v>24</v>
      </c>
      <c r="F49" s="1">
        <v>9193.0139869202267</v>
      </c>
      <c r="G49" s="2">
        <v>35825.190827347149</v>
      </c>
      <c r="H49" s="1">
        <v>633.65880756382705</v>
      </c>
    </row>
    <row r="50" spans="1:8" x14ac:dyDescent="0.25">
      <c r="A50" t="s">
        <v>27</v>
      </c>
      <c r="B50" t="s">
        <v>35</v>
      </c>
      <c r="C50" t="s">
        <v>36</v>
      </c>
      <c r="D50" t="s">
        <v>11</v>
      </c>
      <c r="E50" t="s">
        <v>25</v>
      </c>
      <c r="F50" s="1">
        <v>12014.651819391249</v>
      </c>
      <c r="G50" s="2">
        <v>46821.118162795654</v>
      </c>
      <c r="H50" s="1">
        <v>633.65880756382705</v>
      </c>
    </row>
    <row r="51" spans="1:8" x14ac:dyDescent="0.25">
      <c r="A51" t="s">
        <v>27</v>
      </c>
      <c r="B51" t="s">
        <v>35</v>
      </c>
      <c r="C51" t="s">
        <v>36</v>
      </c>
      <c r="D51" t="s">
        <v>11</v>
      </c>
      <c r="E51" t="s">
        <v>26</v>
      </c>
      <c r="F51" s="1">
        <v>8920.0253677524906</v>
      </c>
      <c r="G51" s="2">
        <v>34761.353723510161</v>
      </c>
      <c r="H51" s="1">
        <v>633.65880756382705</v>
      </c>
    </row>
    <row r="52" spans="1:8" x14ac:dyDescent="0.25">
      <c r="A52" t="s">
        <v>27</v>
      </c>
      <c r="B52" t="s">
        <v>37</v>
      </c>
      <c r="C52" t="s">
        <v>38</v>
      </c>
      <c r="D52" t="s">
        <v>11</v>
      </c>
      <c r="E52" t="s">
        <v>22</v>
      </c>
      <c r="F52" s="1">
        <v>5605.4683747333884</v>
      </c>
      <c r="G52" s="2">
        <v>32156.422387615938</v>
      </c>
      <c r="H52" s="1">
        <v>932.78317127972605</v>
      </c>
    </row>
    <row r="53" spans="1:8" x14ac:dyDescent="0.25">
      <c r="A53" t="s">
        <v>27</v>
      </c>
      <c r="B53" t="s">
        <v>37</v>
      </c>
      <c r="C53" t="s">
        <v>38</v>
      </c>
      <c r="D53" t="s">
        <v>11</v>
      </c>
      <c r="E53" t="s">
        <v>23</v>
      </c>
      <c r="F53" s="1">
        <v>15980.160507017608</v>
      </c>
      <c r="G53" s="2">
        <v>91672.052491063761</v>
      </c>
      <c r="H53" s="1">
        <v>932.78317127972605</v>
      </c>
    </row>
    <row r="54" spans="1:8" x14ac:dyDescent="0.25">
      <c r="A54" t="s">
        <v>27</v>
      </c>
      <c r="B54" t="s">
        <v>37</v>
      </c>
      <c r="C54" t="s">
        <v>38</v>
      </c>
      <c r="D54" t="s">
        <v>11</v>
      </c>
      <c r="E54" t="s">
        <v>24</v>
      </c>
      <c r="F54" s="1">
        <v>14801.330695921877</v>
      </c>
      <c r="G54" s="2">
        <v>84909.557942067084</v>
      </c>
      <c r="H54" s="1">
        <v>932.78317127972605</v>
      </c>
    </row>
    <row r="55" spans="1:8" x14ac:dyDescent="0.25">
      <c r="A55" t="s">
        <v>27</v>
      </c>
      <c r="B55" t="s">
        <v>37</v>
      </c>
      <c r="C55" t="s">
        <v>38</v>
      </c>
      <c r="D55" t="s">
        <v>11</v>
      </c>
      <c r="E55" t="s">
        <v>25</v>
      </c>
      <c r="F55" s="1">
        <v>19096.97289187451</v>
      </c>
      <c r="G55" s="2">
        <v>109552.00985594286</v>
      </c>
      <c r="H55" s="1">
        <v>932.78317127972605</v>
      </c>
    </row>
    <row r="56" spans="1:8" x14ac:dyDescent="0.25">
      <c r="A56" t="s">
        <v>27</v>
      </c>
      <c r="B56" t="s">
        <v>37</v>
      </c>
      <c r="C56" t="s">
        <v>38</v>
      </c>
      <c r="D56" t="s">
        <v>11</v>
      </c>
      <c r="E56" t="s">
        <v>26</v>
      </c>
      <c r="F56" s="1">
        <v>15657.09094086513</v>
      </c>
      <c r="G56" s="2">
        <v>89818.726286136764</v>
      </c>
      <c r="H56" s="1">
        <v>932.78317127972605</v>
      </c>
    </row>
    <row r="57" spans="1:8" x14ac:dyDescent="0.25">
      <c r="A57" t="s">
        <v>27</v>
      </c>
      <c r="B57" t="s">
        <v>39</v>
      </c>
      <c r="C57" t="s">
        <v>40</v>
      </c>
      <c r="D57" t="s">
        <v>11</v>
      </c>
      <c r="E57" t="s">
        <v>22</v>
      </c>
      <c r="F57" s="1">
        <v>4266.9831378178815</v>
      </c>
      <c r="G57" s="2">
        <v>42787.079396519926</v>
      </c>
      <c r="H57" s="1">
        <v>1630.48422214269</v>
      </c>
    </row>
    <row r="58" spans="1:8" x14ac:dyDescent="0.25">
      <c r="A58" t="s">
        <v>27</v>
      </c>
      <c r="B58" t="s">
        <v>39</v>
      </c>
      <c r="C58" t="s">
        <v>40</v>
      </c>
      <c r="D58" t="s">
        <v>11</v>
      </c>
      <c r="E58" t="s">
        <v>23</v>
      </c>
      <c r="F58" s="1">
        <v>10212.210787367076</v>
      </c>
      <c r="G58" s="2">
        <v>102402.71865628398</v>
      </c>
      <c r="H58" s="1">
        <v>1630.48422214269</v>
      </c>
    </row>
    <row r="59" spans="1:8" x14ac:dyDescent="0.25">
      <c r="A59" t="s">
        <v>27</v>
      </c>
      <c r="B59" t="s">
        <v>39</v>
      </c>
      <c r="C59" t="s">
        <v>40</v>
      </c>
      <c r="D59" t="s">
        <v>11</v>
      </c>
      <c r="E59" t="s">
        <v>24</v>
      </c>
      <c r="F59" s="1">
        <v>11447.90421012707</v>
      </c>
      <c r="G59" s="2">
        <v>114793.60722596034</v>
      </c>
      <c r="H59" s="1">
        <v>1630.48422214269</v>
      </c>
    </row>
    <row r="60" spans="1:8" x14ac:dyDescent="0.25">
      <c r="A60" t="s">
        <v>27</v>
      </c>
      <c r="B60" t="s">
        <v>39</v>
      </c>
      <c r="C60" t="s">
        <v>40</v>
      </c>
      <c r="D60" t="s">
        <v>11</v>
      </c>
      <c r="E60" t="s">
        <v>25</v>
      </c>
      <c r="F60" s="1">
        <v>13911.702106663544</v>
      </c>
      <c r="G60" s="2">
        <v>139499.28634659442</v>
      </c>
      <c r="H60" s="1">
        <v>1630.48422214269</v>
      </c>
    </row>
    <row r="61" spans="1:8" x14ac:dyDescent="0.25">
      <c r="A61" t="s">
        <v>27</v>
      </c>
      <c r="B61" t="s">
        <v>39</v>
      </c>
      <c r="C61" t="s">
        <v>40</v>
      </c>
      <c r="D61" t="s">
        <v>11</v>
      </c>
      <c r="E61" t="s">
        <v>26</v>
      </c>
      <c r="F61" s="1">
        <v>10237.328692104122</v>
      </c>
      <c r="G61" s="2">
        <v>102654.58789259125</v>
      </c>
      <c r="H61" s="1">
        <v>1630.48422214269</v>
      </c>
    </row>
    <row r="62" spans="1:8" x14ac:dyDescent="0.25">
      <c r="A62" t="s">
        <v>27</v>
      </c>
      <c r="B62" t="s">
        <v>39</v>
      </c>
      <c r="C62" t="s">
        <v>41</v>
      </c>
      <c r="D62" t="s">
        <v>11</v>
      </c>
      <c r="E62" t="s">
        <v>22</v>
      </c>
      <c r="F62" s="1">
        <v>1459.7573892534865</v>
      </c>
      <c r="G62" s="2">
        <v>9985.6579249962124</v>
      </c>
      <c r="H62" s="1">
        <v>1112.2973087170899</v>
      </c>
    </row>
    <row r="63" spans="1:8" x14ac:dyDescent="0.25">
      <c r="A63" t="s">
        <v>27</v>
      </c>
      <c r="B63" t="s">
        <v>39</v>
      </c>
      <c r="C63" t="s">
        <v>41</v>
      </c>
      <c r="D63" t="s">
        <v>11</v>
      </c>
      <c r="E63" t="s">
        <v>23</v>
      </c>
      <c r="F63" s="1">
        <v>5062.0872437379921</v>
      </c>
      <c r="G63" s="2">
        <v>34627.858008860414</v>
      </c>
      <c r="H63" s="1">
        <v>1112.2973087170899</v>
      </c>
    </row>
    <row r="64" spans="1:8" x14ac:dyDescent="0.25">
      <c r="A64" t="s">
        <v>27</v>
      </c>
      <c r="B64" t="s">
        <v>39</v>
      </c>
      <c r="C64" t="s">
        <v>41</v>
      </c>
      <c r="D64" t="s">
        <v>11</v>
      </c>
      <c r="E64" t="s">
        <v>24</v>
      </c>
      <c r="F64" s="1">
        <v>3252.2455142406466</v>
      </c>
      <c r="G64" s="2">
        <v>22247.403186579162</v>
      </c>
      <c r="H64" s="1">
        <v>1112.2973087170899</v>
      </c>
    </row>
    <row r="65" spans="1:8" x14ac:dyDescent="0.25">
      <c r="A65" t="s">
        <v>27</v>
      </c>
      <c r="B65" t="s">
        <v>39</v>
      </c>
      <c r="C65" t="s">
        <v>41</v>
      </c>
      <c r="D65" t="s">
        <v>11</v>
      </c>
      <c r="E65" t="s">
        <v>25</v>
      </c>
      <c r="F65" s="1">
        <v>4426.4506703020388</v>
      </c>
      <c r="G65" s="2">
        <v>30279.704381637388</v>
      </c>
      <c r="H65" s="1">
        <v>1112.2973087170899</v>
      </c>
    </row>
    <row r="66" spans="1:8" x14ac:dyDescent="0.25">
      <c r="A66" t="s">
        <v>27</v>
      </c>
      <c r="B66" t="s">
        <v>39</v>
      </c>
      <c r="C66" t="s">
        <v>41</v>
      </c>
      <c r="D66" t="s">
        <v>11</v>
      </c>
      <c r="E66" t="s">
        <v>26</v>
      </c>
      <c r="F66" s="1">
        <v>4616.8345082038213</v>
      </c>
      <c r="G66" s="2">
        <v>31582.049479343896</v>
      </c>
      <c r="H66" s="1">
        <v>1112.2973087170899</v>
      </c>
    </row>
    <row r="67" spans="1:8" x14ac:dyDescent="0.25">
      <c r="A67" t="s">
        <v>27</v>
      </c>
      <c r="B67" t="s">
        <v>35</v>
      </c>
      <c r="C67" t="s">
        <v>42</v>
      </c>
      <c r="D67" t="s">
        <v>11</v>
      </c>
      <c r="E67" t="s">
        <v>22</v>
      </c>
      <c r="F67" s="1">
        <v>3233.9240623461851</v>
      </c>
      <c r="G67" s="2">
        <v>6829.5868930429451</v>
      </c>
      <c r="H67" s="1">
        <v>343.39146882207899</v>
      </c>
    </row>
    <row r="68" spans="1:8" x14ac:dyDescent="0.25">
      <c r="A68" t="s">
        <v>27</v>
      </c>
      <c r="B68" t="s">
        <v>35</v>
      </c>
      <c r="C68" t="s">
        <v>42</v>
      </c>
      <c r="D68" t="s">
        <v>11</v>
      </c>
      <c r="E68" t="s">
        <v>23</v>
      </c>
      <c r="F68" s="1">
        <v>3857.8764273705074</v>
      </c>
      <c r="G68" s="2">
        <v>8147.2853955123237</v>
      </c>
      <c r="H68" s="1">
        <v>343.39146882207899</v>
      </c>
    </row>
    <row r="69" spans="1:8" x14ac:dyDescent="0.25">
      <c r="A69" t="s">
        <v>27</v>
      </c>
      <c r="B69" t="s">
        <v>35</v>
      </c>
      <c r="C69" t="s">
        <v>42</v>
      </c>
      <c r="D69" t="s">
        <v>11</v>
      </c>
      <c r="E69" t="s">
        <v>24</v>
      </c>
      <c r="F69" s="1">
        <v>7198.3034048526306</v>
      </c>
      <c r="G69" s="2">
        <v>15201.791272198801</v>
      </c>
      <c r="H69" s="1">
        <v>343.39146882207899</v>
      </c>
    </row>
    <row r="70" spans="1:8" x14ac:dyDescent="0.25">
      <c r="A70" t="s">
        <v>27</v>
      </c>
      <c r="B70" t="s">
        <v>35</v>
      </c>
      <c r="C70" t="s">
        <v>42</v>
      </c>
      <c r="D70" t="s">
        <v>11</v>
      </c>
      <c r="E70" t="s">
        <v>25</v>
      </c>
      <c r="F70" s="1">
        <v>8271.1392525072388</v>
      </c>
      <c r="G70" s="2">
        <v>17467.467739015043</v>
      </c>
      <c r="H70" s="1">
        <v>343.39146882207899</v>
      </c>
    </row>
    <row r="71" spans="1:8" x14ac:dyDescent="0.25">
      <c r="A71" t="s">
        <v>27</v>
      </c>
      <c r="B71" t="s">
        <v>35</v>
      </c>
      <c r="C71" t="s">
        <v>42</v>
      </c>
      <c r="D71" t="s">
        <v>11</v>
      </c>
      <c r="E71" t="s">
        <v>26</v>
      </c>
      <c r="F71" s="1">
        <v>3838.9982595390461</v>
      </c>
      <c r="G71" s="2">
        <v>8107.4173945633847</v>
      </c>
      <c r="H71" s="1">
        <v>343.39146882207899</v>
      </c>
    </row>
    <row r="72" spans="1:8" x14ac:dyDescent="0.25">
      <c r="A72" t="s">
        <v>27</v>
      </c>
      <c r="B72" t="s">
        <v>35</v>
      </c>
      <c r="C72" t="s">
        <v>43</v>
      </c>
      <c r="D72" t="s">
        <v>11</v>
      </c>
      <c r="E72" t="s">
        <v>22</v>
      </c>
      <c r="F72" s="1">
        <v>2919.514778506973</v>
      </c>
      <c r="G72" s="2">
        <v>4720.9032020716504</v>
      </c>
      <c r="H72" s="1">
        <v>262.929491768074</v>
      </c>
    </row>
    <row r="73" spans="1:8" x14ac:dyDescent="0.25">
      <c r="A73" t="s">
        <v>27</v>
      </c>
      <c r="B73" t="s">
        <v>35</v>
      </c>
      <c r="C73" t="s">
        <v>43</v>
      </c>
      <c r="D73" t="s">
        <v>11</v>
      </c>
      <c r="E73" t="s">
        <v>23</v>
      </c>
      <c r="F73" s="1">
        <v>4269.7605447181331</v>
      </c>
      <c r="G73" s="2">
        <v>6904.2727154637987</v>
      </c>
      <c r="H73" s="1">
        <v>262.929491768074</v>
      </c>
    </row>
    <row r="74" spans="1:8" x14ac:dyDescent="0.25">
      <c r="A74" t="s">
        <v>27</v>
      </c>
      <c r="B74" t="s">
        <v>35</v>
      </c>
      <c r="C74" t="s">
        <v>43</v>
      </c>
      <c r="D74" t="s">
        <v>11</v>
      </c>
      <c r="E74" t="s">
        <v>24</v>
      </c>
      <c r="F74" s="1">
        <v>7574.1184420537729</v>
      </c>
      <c r="G74" s="2">
        <v>12247.473542246429</v>
      </c>
      <c r="H74" s="1">
        <v>262.929491768074</v>
      </c>
    </row>
    <row r="75" spans="1:8" x14ac:dyDescent="0.25">
      <c r="A75" t="s">
        <v>27</v>
      </c>
      <c r="B75" t="s">
        <v>35</v>
      </c>
      <c r="C75" t="s">
        <v>43</v>
      </c>
      <c r="D75" t="s">
        <v>11</v>
      </c>
      <c r="E75" t="s">
        <v>25</v>
      </c>
      <c r="F75" s="1">
        <v>9991.1315129674585</v>
      </c>
      <c r="G75" s="2">
        <v>16155.823254989013</v>
      </c>
      <c r="H75" s="1">
        <v>262.929491768074</v>
      </c>
    </row>
    <row r="76" spans="1:8" x14ac:dyDescent="0.25">
      <c r="A76" t="s">
        <v>27</v>
      </c>
      <c r="B76" t="s">
        <v>35</v>
      </c>
      <c r="C76" t="s">
        <v>43</v>
      </c>
      <c r="D76" t="s">
        <v>11</v>
      </c>
      <c r="E76" t="s">
        <v>26</v>
      </c>
      <c r="F76" s="1">
        <v>4215.3706379252262</v>
      </c>
      <c r="G76" s="2">
        <v>6816.3233455790114</v>
      </c>
      <c r="H76" s="1">
        <v>262.929491768074</v>
      </c>
    </row>
    <row r="77" spans="1:8" x14ac:dyDescent="0.25">
      <c r="A77" t="s">
        <v>27</v>
      </c>
      <c r="B77" t="s">
        <v>44</v>
      </c>
      <c r="C77" t="s">
        <v>45</v>
      </c>
      <c r="D77" t="s">
        <v>11</v>
      </c>
      <c r="E77" t="s">
        <v>22</v>
      </c>
      <c r="F77" s="1">
        <v>2021.202538966365</v>
      </c>
      <c r="G77" s="2">
        <v>19670.607658095993</v>
      </c>
      <c r="H77" s="1">
        <v>1582.4603068082399</v>
      </c>
    </row>
    <row r="78" spans="1:8" x14ac:dyDescent="0.25">
      <c r="A78" t="s">
        <v>27</v>
      </c>
      <c r="B78" t="s">
        <v>44</v>
      </c>
      <c r="C78" t="s">
        <v>45</v>
      </c>
      <c r="D78" t="s">
        <v>11</v>
      </c>
      <c r="E78" t="s">
        <v>23</v>
      </c>
      <c r="F78" s="1">
        <v>6646.7406417777092</v>
      </c>
      <c r="G78" s="2">
        <v>64686.949896863465</v>
      </c>
      <c r="H78" s="1">
        <v>1582.4603068082399</v>
      </c>
    </row>
    <row r="79" spans="1:8" x14ac:dyDescent="0.25">
      <c r="A79" t="s">
        <v>27</v>
      </c>
      <c r="B79" t="s">
        <v>44</v>
      </c>
      <c r="C79" t="s">
        <v>45</v>
      </c>
      <c r="D79" t="s">
        <v>11</v>
      </c>
      <c r="E79" t="s">
        <v>24</v>
      </c>
      <c r="F79" s="1">
        <v>6299.7200146216937</v>
      </c>
      <c r="G79" s="2">
        <v>61309.699732937173</v>
      </c>
      <c r="H79" s="1">
        <v>1582.4603068082399</v>
      </c>
    </row>
    <row r="80" spans="1:8" x14ac:dyDescent="0.25">
      <c r="A80" t="s">
        <v>27</v>
      </c>
      <c r="B80" t="s">
        <v>44</v>
      </c>
      <c r="C80" t="s">
        <v>45</v>
      </c>
      <c r="D80" t="s">
        <v>11</v>
      </c>
      <c r="E80" t="s">
        <v>25</v>
      </c>
      <c r="F80" s="1">
        <v>8347.0212639981273</v>
      </c>
      <c r="G80" s="2">
        <v>81234.303456722482</v>
      </c>
      <c r="H80" s="1">
        <v>1582.4603068082399</v>
      </c>
    </row>
    <row r="81" spans="1:8" x14ac:dyDescent="0.25">
      <c r="A81" t="s">
        <v>27</v>
      </c>
      <c r="B81" t="s">
        <v>44</v>
      </c>
      <c r="C81" t="s">
        <v>45</v>
      </c>
      <c r="D81" t="s">
        <v>11</v>
      </c>
      <c r="E81" t="s">
        <v>26</v>
      </c>
      <c r="F81" s="1">
        <v>6724.5198271664312</v>
      </c>
      <c r="G81" s="2">
        <v>65443.907109340689</v>
      </c>
      <c r="H81" s="1">
        <v>1582.4603068082399</v>
      </c>
    </row>
    <row r="82" spans="1:8" x14ac:dyDescent="0.25">
      <c r="A82" t="s">
        <v>27</v>
      </c>
      <c r="B82" t="s">
        <v>46</v>
      </c>
      <c r="C82" t="s">
        <v>47</v>
      </c>
      <c r="D82" t="s">
        <v>11</v>
      </c>
      <c r="E82" t="s">
        <v>22</v>
      </c>
      <c r="F82" s="1">
        <v>561.44514971287947</v>
      </c>
      <c r="G82" s="2">
        <v>5283.0225803768717</v>
      </c>
      <c r="H82" s="1">
        <v>1530.03024834964</v>
      </c>
    </row>
    <row r="83" spans="1:8" x14ac:dyDescent="0.25">
      <c r="A83" t="s">
        <v>27</v>
      </c>
      <c r="B83" t="s">
        <v>46</v>
      </c>
      <c r="C83" t="s">
        <v>47</v>
      </c>
      <c r="D83" t="s">
        <v>11</v>
      </c>
      <c r="E83" t="s">
        <v>23</v>
      </c>
      <c r="F83" s="1">
        <v>968.39929880205068</v>
      </c>
      <c r="G83" s="2">
        <v>9112.3333508334708</v>
      </c>
      <c r="H83" s="1">
        <v>1530.03024834964</v>
      </c>
    </row>
    <row r="84" spans="1:8" x14ac:dyDescent="0.25">
      <c r="A84" t="s">
        <v>27</v>
      </c>
      <c r="B84" t="s">
        <v>46</v>
      </c>
      <c r="C84" t="s">
        <v>47</v>
      </c>
      <c r="D84" t="s">
        <v>11</v>
      </c>
      <c r="E84" t="s">
        <v>24</v>
      </c>
      <c r="F84" s="1">
        <v>693.8123763713379</v>
      </c>
      <c r="G84" s="2">
        <v>6528.5566235440765</v>
      </c>
      <c r="H84" s="1">
        <v>1530.03024834964</v>
      </c>
    </row>
    <row r="85" spans="1:8" x14ac:dyDescent="0.25">
      <c r="A85" t="s">
        <v>27</v>
      </c>
      <c r="B85" t="s">
        <v>46</v>
      </c>
      <c r="C85" t="s">
        <v>47</v>
      </c>
      <c r="D85" t="s">
        <v>11</v>
      </c>
      <c r="E85" t="s">
        <v>25</v>
      </c>
      <c r="F85" s="1">
        <v>1391.1702106663552</v>
      </c>
      <c r="G85" s="2">
        <v>13090.474892973156</v>
      </c>
      <c r="H85" s="1">
        <v>1530.03024834964</v>
      </c>
    </row>
    <row r="86" spans="1:8" x14ac:dyDescent="0.25">
      <c r="A86" t="s">
        <v>27</v>
      </c>
      <c r="B86" t="s">
        <v>46</v>
      </c>
      <c r="C86" t="s">
        <v>47</v>
      </c>
      <c r="D86" t="s">
        <v>11</v>
      </c>
      <c r="E86" t="s">
        <v>26</v>
      </c>
      <c r="F86" s="1">
        <v>1104.0256432661308</v>
      </c>
      <c r="G86" s="2">
        <v>10388.534669277722</v>
      </c>
      <c r="H86" s="1">
        <v>1530.03024834964</v>
      </c>
    </row>
    <row r="87" spans="1:8" x14ac:dyDescent="0.25">
      <c r="A87" t="s">
        <v>48</v>
      </c>
      <c r="B87" t="s">
        <v>49</v>
      </c>
      <c r="C87" t="s">
        <v>50</v>
      </c>
      <c r="D87" t="s">
        <v>11</v>
      </c>
      <c r="E87" t="s">
        <v>22</v>
      </c>
      <c r="F87" s="1">
        <v>3750.4536000820349</v>
      </c>
      <c r="G87" s="2">
        <v>3856.5405516940596</v>
      </c>
      <c r="H87" s="1">
        <v>167.20104589199099</v>
      </c>
    </row>
    <row r="88" spans="1:8" x14ac:dyDescent="0.25">
      <c r="A88" t="s">
        <v>48</v>
      </c>
      <c r="B88" t="s">
        <v>49</v>
      </c>
      <c r="C88" t="s">
        <v>50</v>
      </c>
      <c r="D88" t="s">
        <v>11</v>
      </c>
      <c r="E88" t="s">
        <v>23</v>
      </c>
      <c r="F88" s="1">
        <v>11972.936785188991</v>
      </c>
      <c r="G88" s="2">
        <v>12311.608450226093</v>
      </c>
      <c r="H88" s="1">
        <v>167.20104589199099</v>
      </c>
    </row>
    <row r="89" spans="1:8" x14ac:dyDescent="0.25">
      <c r="A89" t="s">
        <v>48</v>
      </c>
      <c r="B89" t="s">
        <v>49</v>
      </c>
      <c r="C89" t="s">
        <v>50</v>
      </c>
      <c r="D89" t="s">
        <v>11</v>
      </c>
      <c r="E89" t="s">
        <v>24</v>
      </c>
      <c r="F89" s="1">
        <v>10811.909531786683</v>
      </c>
      <c r="G89" s="2">
        <v>11117.739878096569</v>
      </c>
      <c r="H89" s="1">
        <v>167.20104589199099</v>
      </c>
    </row>
    <row r="90" spans="1:8" x14ac:dyDescent="0.25">
      <c r="A90" t="s">
        <v>48</v>
      </c>
      <c r="B90" t="s">
        <v>49</v>
      </c>
      <c r="C90" t="s">
        <v>50</v>
      </c>
      <c r="D90" t="s">
        <v>11</v>
      </c>
      <c r="E90" t="s">
        <v>25</v>
      </c>
      <c r="F90" s="1">
        <v>13405.822030057603</v>
      </c>
      <c r="G90" s="2">
        <v>13785.024906475279</v>
      </c>
      <c r="H90" s="1">
        <v>167.20104589199099</v>
      </c>
    </row>
    <row r="91" spans="1:8" x14ac:dyDescent="0.25">
      <c r="A91" t="s">
        <v>48</v>
      </c>
      <c r="B91" t="s">
        <v>49</v>
      </c>
      <c r="C91" t="s">
        <v>50</v>
      </c>
      <c r="D91" t="s">
        <v>11</v>
      </c>
      <c r="E91" t="s">
        <v>26</v>
      </c>
      <c r="F91" s="1">
        <v>11843.184173218488</v>
      </c>
      <c r="G91" s="2">
        <v>12178.185599789675</v>
      </c>
      <c r="H91" s="1">
        <v>167.20104589199099</v>
      </c>
    </row>
    <row r="92" spans="1:8" x14ac:dyDescent="0.25">
      <c r="A92" t="s">
        <v>48</v>
      </c>
      <c r="B92" t="s">
        <v>20</v>
      </c>
      <c r="C92" t="s">
        <v>51</v>
      </c>
      <c r="D92" t="s">
        <v>11</v>
      </c>
      <c r="E92" t="s">
        <v>22</v>
      </c>
      <c r="F92" s="1">
        <v>7420.0590986054158</v>
      </c>
      <c r="G92" s="2">
        <v>12341.455676491474</v>
      </c>
      <c r="H92" s="1">
        <v>270.44808319414602</v>
      </c>
    </row>
    <row r="93" spans="1:8" x14ac:dyDescent="0.25">
      <c r="A93" t="s">
        <v>48</v>
      </c>
      <c r="B93" t="s">
        <v>20</v>
      </c>
      <c r="C93" t="s">
        <v>51</v>
      </c>
      <c r="D93" t="s">
        <v>11</v>
      </c>
      <c r="E93" t="s">
        <v>23</v>
      </c>
      <c r="F93" s="1">
        <v>18223.514077456777</v>
      </c>
      <c r="G93" s="2">
        <v>30310.363875554791</v>
      </c>
      <c r="H93" s="1">
        <v>270.44808319414602</v>
      </c>
    </row>
    <row r="94" spans="1:8" x14ac:dyDescent="0.25">
      <c r="A94" t="s">
        <v>48</v>
      </c>
      <c r="B94" t="s">
        <v>20</v>
      </c>
      <c r="C94" t="s">
        <v>51</v>
      </c>
      <c r="D94" t="s">
        <v>11</v>
      </c>
      <c r="E94" t="s">
        <v>24</v>
      </c>
      <c r="F94" s="1">
        <v>18328.210275809506</v>
      </c>
      <c r="G94" s="2">
        <v>30484.500425452377</v>
      </c>
      <c r="H94" s="1">
        <v>270.44808319414602</v>
      </c>
    </row>
    <row r="95" spans="1:8" x14ac:dyDescent="0.25">
      <c r="A95" t="s">
        <v>48</v>
      </c>
      <c r="B95" t="s">
        <v>20</v>
      </c>
      <c r="C95" t="s">
        <v>51</v>
      </c>
      <c r="D95" t="s">
        <v>11</v>
      </c>
      <c r="E95" t="s">
        <v>25</v>
      </c>
      <c r="F95" s="1">
        <v>22385.193389813165</v>
      </c>
      <c r="G95" s="2">
        <v>37232.300761862214</v>
      </c>
      <c r="H95" s="1">
        <v>270.44808319414602</v>
      </c>
    </row>
    <row r="96" spans="1:8" x14ac:dyDescent="0.25">
      <c r="A96" t="s">
        <v>48</v>
      </c>
      <c r="B96" t="s">
        <v>20</v>
      </c>
      <c r="C96" t="s">
        <v>51</v>
      </c>
      <c r="D96" t="s">
        <v>11</v>
      </c>
      <c r="E96" t="s">
        <v>26</v>
      </c>
      <c r="F96" s="1">
        <v>18674.342840927671</v>
      </c>
      <c r="G96" s="2">
        <v>31060.207391371154</v>
      </c>
      <c r="H96" s="1">
        <v>270.44808319414602</v>
      </c>
    </row>
    <row r="97" spans="1:9" x14ac:dyDescent="0.25">
      <c r="A97" t="s">
        <v>48</v>
      </c>
      <c r="B97" t="s">
        <v>49</v>
      </c>
      <c r="C97" t="s">
        <v>52</v>
      </c>
      <c r="D97" t="s">
        <v>11</v>
      </c>
      <c r="E97" t="s">
        <v>12</v>
      </c>
      <c r="F97" s="1">
        <v>6091.179711394303</v>
      </c>
      <c r="G97" s="2">
        <v>2252.5185933712764</v>
      </c>
      <c r="H97" s="1">
        <v>60.130090272806797</v>
      </c>
    </row>
    <row r="98" spans="1:9" x14ac:dyDescent="0.25">
      <c r="A98" t="s">
        <v>48</v>
      </c>
      <c r="B98" t="s">
        <v>49</v>
      </c>
      <c r="C98" t="s">
        <v>52</v>
      </c>
      <c r="D98" t="s">
        <v>11</v>
      </c>
      <c r="E98" t="s">
        <v>13</v>
      </c>
      <c r="F98" s="1">
        <v>3120.6803435506345</v>
      </c>
      <c r="G98" s="2">
        <v>1154.0277632371813</v>
      </c>
      <c r="H98" s="1">
        <v>60.130090272806797</v>
      </c>
    </row>
    <row r="99" spans="1:9" x14ac:dyDescent="0.25">
      <c r="A99" t="s">
        <v>48</v>
      </c>
      <c r="B99" t="s">
        <v>49</v>
      </c>
      <c r="C99" t="s">
        <v>52</v>
      </c>
      <c r="D99" t="s">
        <v>11</v>
      </c>
      <c r="E99" t="s">
        <v>14</v>
      </c>
      <c r="F99" s="1">
        <v>1586.5184637480534</v>
      </c>
      <c r="G99" s="2">
        <v>586.69461543456805</v>
      </c>
      <c r="H99" s="1">
        <v>60.130090272806797</v>
      </c>
    </row>
    <row r="100" spans="1:9" x14ac:dyDescent="0.25">
      <c r="A100" t="s">
        <v>48</v>
      </c>
      <c r="B100" t="s">
        <v>49</v>
      </c>
      <c r="C100" t="s">
        <v>52</v>
      </c>
      <c r="D100" t="s">
        <v>11</v>
      </c>
      <c r="E100" t="s">
        <v>15</v>
      </c>
      <c r="F100" s="1">
        <v>948.56292437246975</v>
      </c>
      <c r="G100" s="2">
        <v>350.77862177251842</v>
      </c>
      <c r="H100" s="1">
        <v>60.130090272806797</v>
      </c>
    </row>
    <row r="101" spans="1:9" x14ac:dyDescent="0.25">
      <c r="F101" s="1">
        <f>SUM(F2:F100)</f>
        <v>704952.8870000001</v>
      </c>
      <c r="G101" s="2">
        <f>SUM(G2:G100)</f>
        <v>2541156.7984708385</v>
      </c>
      <c r="I101">
        <f>G101/F101</f>
        <v>3.6047186206797366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BCE1-0AD0-459B-A2C7-D158F9691D44}">
  <dimension ref="A1:F10"/>
  <sheetViews>
    <sheetView workbookViewId="0">
      <selection activeCell="F6" sqref="F6"/>
    </sheetView>
  </sheetViews>
  <sheetFormatPr defaultRowHeight="15.75" x14ac:dyDescent="0.25"/>
  <cols>
    <col min="1" max="1" width="11.375" style="3" customWidth="1"/>
    <col min="2" max="2" width="9" style="3"/>
    <col min="3" max="3" width="13.625" style="4" customWidth="1"/>
    <col min="4" max="4" width="12.875" style="4" customWidth="1"/>
    <col min="5" max="5" width="8.625" style="4" bestFit="1" customWidth="1"/>
    <col min="6" max="6" width="11.875" style="5" customWidth="1"/>
    <col min="7" max="16384" width="9" style="4"/>
  </cols>
  <sheetData>
    <row r="1" spans="1:6" x14ac:dyDescent="0.25">
      <c r="A1" s="3" t="s">
        <v>53</v>
      </c>
      <c r="B1" s="3" t="s">
        <v>54</v>
      </c>
      <c r="C1" s="4" t="s">
        <v>55</v>
      </c>
      <c r="D1" s="4" t="s">
        <v>56</v>
      </c>
      <c r="E1" s="4" t="s">
        <v>57</v>
      </c>
      <c r="F1" s="5" t="s">
        <v>58</v>
      </c>
    </row>
    <row r="2" spans="1:6" x14ac:dyDescent="0.25">
      <c r="A2" s="3" t="s">
        <v>59</v>
      </c>
      <c r="B2" s="3" t="s">
        <v>60</v>
      </c>
      <c r="C2" s="4" t="s">
        <v>8</v>
      </c>
      <c r="D2" s="4" t="s">
        <v>61</v>
      </c>
      <c r="E2" s="4" t="s">
        <v>12</v>
      </c>
      <c r="F2" s="5">
        <v>42542.584999999999</v>
      </c>
    </row>
    <row r="3" spans="1:6" x14ac:dyDescent="0.25">
      <c r="A3" s="3" t="s">
        <v>59</v>
      </c>
      <c r="B3" s="3" t="s">
        <v>60</v>
      </c>
      <c r="C3" s="4" t="s">
        <v>8</v>
      </c>
      <c r="D3" s="4" t="s">
        <v>61</v>
      </c>
      <c r="E3" s="4" t="s">
        <v>13</v>
      </c>
      <c r="F3" s="5">
        <v>23577.129000000001</v>
      </c>
    </row>
    <row r="4" spans="1:6" x14ac:dyDescent="0.25">
      <c r="A4" s="3" t="s">
        <v>59</v>
      </c>
      <c r="B4" s="3" t="s">
        <v>60</v>
      </c>
      <c r="C4" s="4" t="s">
        <v>8</v>
      </c>
      <c r="D4" s="4" t="s">
        <v>61</v>
      </c>
      <c r="E4" s="4" t="s">
        <v>14</v>
      </c>
      <c r="F4" s="5">
        <v>8765.2870000000003</v>
      </c>
    </row>
    <row r="5" spans="1:6" x14ac:dyDescent="0.25">
      <c r="A5" s="3" t="s">
        <v>59</v>
      </c>
      <c r="B5" s="3" t="s">
        <v>60</v>
      </c>
      <c r="C5" s="4" t="s">
        <v>8</v>
      </c>
      <c r="D5" s="4" t="s">
        <v>61</v>
      </c>
      <c r="E5" s="4" t="s">
        <v>15</v>
      </c>
      <c r="F5" s="5">
        <v>7528.7609999999904</v>
      </c>
    </row>
    <row r="6" spans="1:6" x14ac:dyDescent="0.25">
      <c r="A6" s="3" t="s">
        <v>59</v>
      </c>
      <c r="B6" s="3" t="s">
        <v>62</v>
      </c>
      <c r="C6" s="4" t="s">
        <v>27</v>
      </c>
      <c r="D6" s="4" t="s">
        <v>61</v>
      </c>
      <c r="E6" s="4" t="s">
        <v>22</v>
      </c>
      <c r="F6" s="5">
        <v>54752.131000000001</v>
      </c>
    </row>
    <row r="7" spans="1:6" x14ac:dyDescent="0.25">
      <c r="A7" s="3" t="s">
        <v>59</v>
      </c>
      <c r="B7" s="3" t="s">
        <v>62</v>
      </c>
      <c r="C7" s="4" t="s">
        <v>27</v>
      </c>
      <c r="D7" s="4" t="s">
        <v>61</v>
      </c>
      <c r="E7" s="4" t="s">
        <v>23</v>
      </c>
      <c r="F7" s="5">
        <v>128474.830999999</v>
      </c>
    </row>
    <row r="8" spans="1:6" x14ac:dyDescent="0.25">
      <c r="A8" s="3" t="s">
        <v>59</v>
      </c>
      <c r="B8" s="3" t="s">
        <v>62</v>
      </c>
      <c r="C8" s="4" t="s">
        <v>27</v>
      </c>
      <c r="D8" s="4" t="s">
        <v>61</v>
      </c>
      <c r="E8" s="4" t="s">
        <v>24</v>
      </c>
      <c r="F8" s="5">
        <v>135926.99900000001</v>
      </c>
    </row>
    <row r="9" spans="1:6" x14ac:dyDescent="0.25">
      <c r="A9" s="3" t="s">
        <v>59</v>
      </c>
      <c r="B9" s="3" t="s">
        <v>62</v>
      </c>
      <c r="C9" s="4" t="s">
        <v>27</v>
      </c>
      <c r="D9" s="4" t="s">
        <v>61</v>
      </c>
      <c r="E9" s="4" t="s">
        <v>25</v>
      </c>
      <c r="F9" s="5">
        <v>173016.04500000001</v>
      </c>
    </row>
    <row r="10" spans="1:6" x14ac:dyDescent="0.25">
      <c r="A10" s="3" t="s">
        <v>59</v>
      </c>
      <c r="B10" s="3" t="s">
        <v>63</v>
      </c>
      <c r="C10" s="4" t="s">
        <v>48</v>
      </c>
      <c r="D10" s="4" t="s">
        <v>61</v>
      </c>
      <c r="E10" s="4" t="s">
        <v>26</v>
      </c>
      <c r="F10" s="5">
        <v>130369.11900000001</v>
      </c>
    </row>
  </sheetData>
  <autoFilter ref="A1:F10" xr:uid="{B9DCB0D7-7915-4D7A-9136-E4EF90F67546}">
    <sortState xmlns:xlrd2="http://schemas.microsoft.com/office/spreadsheetml/2017/richdata2" ref="A2:F10">
      <sortCondition ref="E1:E10"/>
    </sortState>
  </autoFilter>
  <conditionalFormatting sqref="E1:E4 E6:E1048576">
    <cfRule type="duplicateValues" dxfId="1" priority="2"/>
  </conditionalFormatting>
  <conditionalFormatting sqref="E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F60E-060B-44AB-BF4D-4091130D9A2E}">
  <sheetPr filterMode="1"/>
  <dimension ref="A1:H114"/>
  <sheetViews>
    <sheetView tabSelected="1" workbookViewId="0">
      <selection activeCell="H105" activeCellId="1" sqref="H64:H66 H105:H108"/>
    </sheetView>
  </sheetViews>
  <sheetFormatPr defaultRowHeight="15" x14ac:dyDescent="0.25"/>
  <cols>
    <col min="1" max="1" width="27.625" style="4" customWidth="1"/>
    <col min="2" max="2" width="23.5" style="4" customWidth="1"/>
    <col min="3" max="3" width="9" style="4"/>
    <col min="4" max="4" width="16" style="4" customWidth="1"/>
    <col min="5" max="5" width="8.75" style="4" bestFit="1" customWidth="1"/>
    <col min="6" max="6" width="9" style="4"/>
    <col min="7" max="7" width="9.25" style="4" bestFit="1" customWidth="1"/>
    <col min="8" max="8" width="9.125" style="4" bestFit="1" customWidth="1"/>
    <col min="9" max="16384" width="9" style="4"/>
  </cols>
  <sheetData>
    <row r="1" spans="1:8" x14ac:dyDescent="0.25">
      <c r="A1" s="4" t="s">
        <v>64</v>
      </c>
      <c r="B1" s="4" t="s">
        <v>65</v>
      </c>
      <c r="C1" s="4" t="s">
        <v>3</v>
      </c>
      <c r="D1" s="4" t="s">
        <v>56</v>
      </c>
      <c r="E1" s="4" t="s">
        <v>57</v>
      </c>
      <c r="F1" s="4" t="s">
        <v>66</v>
      </c>
      <c r="G1" s="12" t="s">
        <v>101</v>
      </c>
      <c r="H1" s="12" t="s">
        <v>102</v>
      </c>
    </row>
    <row r="2" spans="1:8" hidden="1" x14ac:dyDescent="0.25">
      <c r="A2" s="4" t="s">
        <v>28</v>
      </c>
      <c r="B2" s="4" t="s">
        <v>29</v>
      </c>
      <c r="C2" s="4" t="s">
        <v>11</v>
      </c>
      <c r="D2" s="4" t="s">
        <v>61</v>
      </c>
      <c r="E2" s="4" t="s">
        <v>22</v>
      </c>
      <c r="F2" s="4">
        <v>1.2305168170631599E-2</v>
      </c>
      <c r="G2" s="13">
        <f>_xlfn.XLOOKUP('Ship-To Percents'!E2,'Production Plan'!$E$2:$E$10,'Production Plan'!$F$2:$F$10, 0)</f>
        <v>54752.131000000001</v>
      </c>
      <c r="H2" s="13">
        <f>F2*G2</f>
        <v>673.73417965545173</v>
      </c>
    </row>
    <row r="3" spans="1:8" hidden="1" x14ac:dyDescent="0.25">
      <c r="A3" s="4" t="s">
        <v>28</v>
      </c>
      <c r="B3" s="4" t="s">
        <v>29</v>
      </c>
      <c r="C3" s="4" t="s">
        <v>11</v>
      </c>
      <c r="D3" s="4" t="s">
        <v>61</v>
      </c>
      <c r="E3" s="4" t="s">
        <v>23</v>
      </c>
      <c r="F3" s="4">
        <v>1.7473661025659799E-2</v>
      </c>
      <c r="G3" s="13">
        <f>_xlfn.XLOOKUP('Ship-To Percents'!E3,'Production Plan'!$E$2:$E$10,'Production Plan'!$F$2:$F$10, 0)</f>
        <v>128474.830999999</v>
      </c>
      <c r="H3" s="13">
        <f t="shared" ref="H3:H66" si="0">F3*G3</f>
        <v>2244.9256472229117</v>
      </c>
    </row>
    <row r="4" spans="1:8" hidden="1" x14ac:dyDescent="0.25">
      <c r="A4" s="4" t="s">
        <v>28</v>
      </c>
      <c r="B4" s="4" t="s">
        <v>29</v>
      </c>
      <c r="C4" s="4" t="s">
        <v>11</v>
      </c>
      <c r="D4" s="4" t="s">
        <v>61</v>
      </c>
      <c r="E4" s="4" t="s">
        <v>24</v>
      </c>
      <c r="F4" s="4">
        <v>1.70143381245236E-2</v>
      </c>
      <c r="G4" s="13">
        <f>_xlfn.XLOOKUP('Ship-To Percents'!E4,'Production Plan'!$E$2:$E$10,'Production Plan'!$F$2:$F$10, 0)</f>
        <v>135926.99900000001</v>
      </c>
      <c r="H4" s="13">
        <f t="shared" si="0"/>
        <v>2312.7079212377816</v>
      </c>
    </row>
    <row r="5" spans="1:8" hidden="1" x14ac:dyDescent="0.25">
      <c r="A5" s="4" t="s">
        <v>28</v>
      </c>
      <c r="B5" s="4" t="s">
        <v>29</v>
      </c>
      <c r="C5" s="4" t="s">
        <v>11</v>
      </c>
      <c r="D5" s="4" t="s">
        <v>61</v>
      </c>
      <c r="E5" s="4" t="s">
        <v>25</v>
      </c>
      <c r="F5" s="4">
        <v>1.6812373907195598E-2</v>
      </c>
      <c r="G5" s="13">
        <f>_xlfn.XLOOKUP('Ship-To Percents'!E5,'Production Plan'!$E$2:$E$10,'Production Plan'!$F$2:$F$10, 0)</f>
        <v>173016.04500000001</v>
      </c>
      <c r="H5" s="13">
        <f t="shared" si="0"/>
        <v>2908.8104404841797</v>
      </c>
    </row>
    <row r="6" spans="1:8" hidden="1" x14ac:dyDescent="0.25">
      <c r="A6" s="4" t="s">
        <v>28</v>
      </c>
      <c r="B6" s="4" t="s">
        <v>29</v>
      </c>
      <c r="C6" s="4" t="s">
        <v>11</v>
      </c>
      <c r="D6" s="4" t="s">
        <v>61</v>
      </c>
      <c r="E6" s="4" t="s">
        <v>26</v>
      </c>
      <c r="F6" s="4">
        <v>2.2903334456045799E-2</v>
      </c>
      <c r="G6" s="13">
        <f>_xlfn.XLOOKUP('Ship-To Percents'!E6,'Production Plan'!$E$2:$E$10,'Production Plan'!$F$2:$F$10, 0)</f>
        <v>130369.11900000001</v>
      </c>
      <c r="H6" s="13">
        <f t="shared" si="0"/>
        <v>2985.887535197035</v>
      </c>
    </row>
    <row r="7" spans="1:8" hidden="1" x14ac:dyDescent="0.25">
      <c r="A7" s="4" t="s">
        <v>30</v>
      </c>
      <c r="B7" s="4" t="s">
        <v>31</v>
      </c>
      <c r="C7" s="4" t="s">
        <v>11</v>
      </c>
      <c r="D7" s="4" t="s">
        <v>61</v>
      </c>
      <c r="E7" s="4" t="s">
        <v>22</v>
      </c>
      <c r="F7" s="4">
        <v>2.8712059064807199E-2</v>
      </c>
      <c r="G7" s="13">
        <f>_xlfn.XLOOKUP('Ship-To Percents'!E7,'Production Plan'!$E$2:$E$10,'Production Plan'!$F$2:$F$10, 0)</f>
        <v>54752.131000000001</v>
      </c>
      <c r="H7" s="13">
        <f t="shared" si="0"/>
        <v>1572.0464191960614</v>
      </c>
    </row>
    <row r="8" spans="1:8" hidden="1" x14ac:dyDescent="0.25">
      <c r="A8" s="4" t="s">
        <v>30</v>
      </c>
      <c r="B8" s="4" t="s">
        <v>31</v>
      </c>
      <c r="C8" s="4" t="s">
        <v>11</v>
      </c>
      <c r="D8" s="4" t="s">
        <v>61</v>
      </c>
      <c r="E8" s="4" t="s">
        <v>23</v>
      </c>
      <c r="F8" s="4">
        <v>3.9401392508840803E-2</v>
      </c>
      <c r="G8" s="13">
        <f>_xlfn.XLOOKUP('Ship-To Percents'!E8,'Production Plan'!$E$2:$E$10,'Production Plan'!$F$2:$F$10, 0)</f>
        <v>128474.830999999</v>
      </c>
      <c r="H8" s="13">
        <f t="shared" si="0"/>
        <v>5062.0872437379485</v>
      </c>
    </row>
    <row r="9" spans="1:8" hidden="1" x14ac:dyDescent="0.25">
      <c r="A9" s="4" t="s">
        <v>30</v>
      </c>
      <c r="B9" s="4" t="s">
        <v>31</v>
      </c>
      <c r="C9" s="4" t="s">
        <v>11</v>
      </c>
      <c r="D9" s="4" t="s">
        <v>61</v>
      </c>
      <c r="E9" s="4" t="s">
        <v>24</v>
      </c>
      <c r="F9" s="4">
        <v>3.53047516083866E-2</v>
      </c>
      <c r="G9" s="13">
        <f>_xlfn.XLOOKUP('Ship-To Percents'!E9,'Production Plan'!$E$2:$E$10,'Production Plan'!$F$2:$F$10, 0)</f>
        <v>135926.99900000001</v>
      </c>
      <c r="H9" s="13">
        <f t="shared" si="0"/>
        <v>4798.868936568414</v>
      </c>
    </row>
    <row r="10" spans="1:8" hidden="1" x14ac:dyDescent="0.25">
      <c r="A10" s="4" t="s">
        <v>30</v>
      </c>
      <c r="B10" s="4" t="s">
        <v>31</v>
      </c>
      <c r="C10" s="4" t="s">
        <v>11</v>
      </c>
      <c r="D10" s="4" t="s">
        <v>61</v>
      </c>
      <c r="E10" s="4" t="s">
        <v>67</v>
      </c>
      <c r="F10" s="4">
        <v>4.95049504950495E-2</v>
      </c>
      <c r="G10" s="13">
        <f>_xlfn.XLOOKUP('Ship-To Percents'!E10,'Production Plan'!$E$2:$E$10,'Production Plan'!$F$2:$F$10, 0)</f>
        <v>0</v>
      </c>
      <c r="H10" s="13">
        <f t="shared" si="0"/>
        <v>0</v>
      </c>
    </row>
    <row r="11" spans="1:8" hidden="1" x14ac:dyDescent="0.25">
      <c r="A11" s="4" t="s">
        <v>30</v>
      </c>
      <c r="B11" s="4" t="s">
        <v>31</v>
      </c>
      <c r="C11" s="4" t="s">
        <v>11</v>
      </c>
      <c r="D11" s="4" t="s">
        <v>61</v>
      </c>
      <c r="E11" s="4" t="s">
        <v>25</v>
      </c>
      <c r="F11" s="4">
        <v>3.46773486155375E-2</v>
      </c>
      <c r="G11" s="13">
        <f>_xlfn.XLOOKUP('Ship-To Percents'!E11,'Production Plan'!$E$2:$E$10,'Production Plan'!$F$2:$F$10, 0)</f>
        <v>173016.04500000001</v>
      </c>
      <c r="H11" s="13">
        <f t="shared" si="0"/>
        <v>5999.7377085465241</v>
      </c>
    </row>
    <row r="12" spans="1:8" hidden="1" x14ac:dyDescent="0.25">
      <c r="A12" s="4" t="s">
        <v>32</v>
      </c>
      <c r="B12" s="4" t="s">
        <v>31</v>
      </c>
      <c r="C12" s="4" t="s">
        <v>11</v>
      </c>
      <c r="D12" s="4" t="s">
        <v>61</v>
      </c>
      <c r="E12" s="4" t="s">
        <v>22</v>
      </c>
      <c r="F12" s="4">
        <v>4.71698113207547E-2</v>
      </c>
      <c r="G12" s="13">
        <f>_xlfn.XLOOKUP('Ship-To Percents'!E12,'Production Plan'!$E$2:$E$10,'Production Plan'!$F$2:$F$10, 0)</f>
        <v>54752.131000000001</v>
      </c>
      <c r="H12" s="13">
        <f t="shared" si="0"/>
        <v>2582.6476886792443</v>
      </c>
    </row>
    <row r="13" spans="1:8" hidden="1" x14ac:dyDescent="0.25">
      <c r="A13" s="4" t="s">
        <v>32</v>
      </c>
      <c r="B13" s="4" t="s">
        <v>31</v>
      </c>
      <c r="C13" s="4" t="s">
        <v>11</v>
      </c>
      <c r="D13" s="4" t="s">
        <v>61</v>
      </c>
      <c r="E13" s="4" t="s">
        <v>24</v>
      </c>
      <c r="F13" s="4">
        <v>3.9132977686404398E-2</v>
      </c>
      <c r="G13" s="13">
        <f>_xlfn.XLOOKUP('Ship-To Percents'!E13,'Production Plan'!$E$2:$E$10,'Production Plan'!$F$2:$F$10, 0)</f>
        <v>135926.99900000001</v>
      </c>
      <c r="H13" s="13">
        <f t="shared" si="0"/>
        <v>5319.2282188469135</v>
      </c>
    </row>
    <row r="14" spans="1:8" hidden="1" x14ac:dyDescent="0.25">
      <c r="A14" s="4" t="s">
        <v>32</v>
      </c>
      <c r="B14" s="4" t="s">
        <v>31</v>
      </c>
      <c r="C14" s="4" t="s">
        <v>11</v>
      </c>
      <c r="D14" s="4" t="s">
        <v>61</v>
      </c>
      <c r="E14" s="4" t="s">
        <v>23</v>
      </c>
      <c r="F14" s="4">
        <v>3.1863734811497298E-2</v>
      </c>
      <c r="G14" s="13">
        <f>_xlfn.XLOOKUP('Ship-To Percents'!E14,'Production Plan'!$E$2:$E$10,'Production Plan'!$F$2:$F$10, 0)</f>
        <v>128474.830999999</v>
      </c>
      <c r="H14" s="13">
        <f t="shared" si="0"/>
        <v>4093.6879449359003</v>
      </c>
    </row>
    <row r="15" spans="1:8" hidden="1" x14ac:dyDescent="0.25">
      <c r="A15" s="4" t="s">
        <v>32</v>
      </c>
      <c r="B15" s="4" t="s">
        <v>31</v>
      </c>
      <c r="C15" s="4" t="s">
        <v>11</v>
      </c>
      <c r="D15" s="4" t="s">
        <v>61</v>
      </c>
      <c r="E15" s="4" t="s">
        <v>67</v>
      </c>
      <c r="F15" s="4">
        <v>1.9801980198019799E-2</v>
      </c>
      <c r="G15" s="13">
        <f>_xlfn.XLOOKUP('Ship-To Percents'!E15,'Production Plan'!$E$2:$E$10,'Production Plan'!$F$2:$F$10, 0)</f>
        <v>0</v>
      </c>
      <c r="H15" s="13">
        <f t="shared" si="0"/>
        <v>0</v>
      </c>
    </row>
    <row r="16" spans="1:8" hidden="1" x14ac:dyDescent="0.25">
      <c r="A16" s="4" t="s">
        <v>32</v>
      </c>
      <c r="B16" s="4" t="s">
        <v>31</v>
      </c>
      <c r="C16" s="4" t="s">
        <v>11</v>
      </c>
      <c r="D16" s="4" t="s">
        <v>61</v>
      </c>
      <c r="E16" s="4" t="s">
        <v>25</v>
      </c>
      <c r="F16" s="4">
        <v>3.6694833484401002E-2</v>
      </c>
      <c r="G16" s="13">
        <f>_xlfn.XLOOKUP('Ship-To Percents'!E16,'Production Plan'!$E$2:$E$10,'Production Plan'!$F$2:$F$10, 0)</f>
        <v>173016.04500000001</v>
      </c>
      <c r="H16" s="13">
        <f t="shared" si="0"/>
        <v>6348.7949614046311</v>
      </c>
    </row>
    <row r="17" spans="1:8" hidden="1" x14ac:dyDescent="0.25">
      <c r="A17" s="4" t="s">
        <v>30</v>
      </c>
      <c r="B17" s="4" t="s">
        <v>31</v>
      </c>
      <c r="C17" s="4" t="s">
        <v>11</v>
      </c>
      <c r="D17" s="4" t="s">
        <v>61</v>
      </c>
      <c r="E17" s="4" t="s">
        <v>26</v>
      </c>
      <c r="F17" s="4">
        <v>4.0032719049222898E-2</v>
      </c>
      <c r="G17" s="13">
        <f>_xlfn.XLOOKUP('Ship-To Percents'!E17,'Production Plan'!$E$2:$E$10,'Production Plan'!$F$2:$F$10, 0)</f>
        <v>130369.11900000001</v>
      </c>
      <c r="H17" s="13">
        <f t="shared" si="0"/>
        <v>5219.0303136217071</v>
      </c>
    </row>
    <row r="18" spans="1:8" hidden="1" x14ac:dyDescent="0.25">
      <c r="A18" s="4" t="s">
        <v>32</v>
      </c>
      <c r="B18" s="4" t="s">
        <v>31</v>
      </c>
      <c r="C18" s="4" t="s">
        <v>11</v>
      </c>
      <c r="D18" s="4" t="s">
        <v>61</v>
      </c>
      <c r="E18" s="4" t="s">
        <v>26</v>
      </c>
      <c r="F18" s="4">
        <v>3.7723139104075397E-2</v>
      </c>
      <c r="G18" s="13">
        <f>_xlfn.XLOOKUP('Ship-To Percents'!E18,'Production Plan'!$E$2:$E$10,'Production Plan'!$F$2:$F$10, 0)</f>
        <v>130369.11900000001</v>
      </c>
      <c r="H18" s="13">
        <f t="shared" si="0"/>
        <v>4917.9324109127592</v>
      </c>
    </row>
    <row r="19" spans="1:8" hidden="1" x14ac:dyDescent="0.25">
      <c r="A19" s="4" t="s">
        <v>33</v>
      </c>
      <c r="B19" s="4" t="s">
        <v>34</v>
      </c>
      <c r="C19" s="4" t="s">
        <v>11</v>
      </c>
      <c r="D19" s="4" t="s">
        <v>61</v>
      </c>
      <c r="E19" s="4" t="s">
        <v>24</v>
      </c>
      <c r="F19" s="4">
        <v>7.9967389185261306E-2</v>
      </c>
      <c r="G19" s="13">
        <f>_xlfn.XLOOKUP('Ship-To Percents'!E19,'Production Plan'!$E$2:$E$10,'Production Plan'!$F$2:$F$10, 0)</f>
        <v>135926.99900000001</v>
      </c>
      <c r="H19" s="13">
        <f t="shared" si="0"/>
        <v>10869.727229817625</v>
      </c>
    </row>
    <row r="20" spans="1:8" hidden="1" x14ac:dyDescent="0.25">
      <c r="A20" s="4" t="s">
        <v>33</v>
      </c>
      <c r="B20" s="4" t="s">
        <v>34</v>
      </c>
      <c r="C20" s="4" t="s">
        <v>11</v>
      </c>
      <c r="D20" s="4" t="s">
        <v>61</v>
      </c>
      <c r="E20" s="4" t="s">
        <v>22</v>
      </c>
      <c r="F20" s="4">
        <v>8.81870385561936E-2</v>
      </c>
      <c r="G20" s="13">
        <f>_xlfn.XLOOKUP('Ship-To Percents'!E20,'Production Plan'!$E$2:$E$10,'Production Plan'!$F$2:$F$10, 0)</f>
        <v>54752.131000000001</v>
      </c>
      <c r="H20" s="13">
        <f t="shared" si="0"/>
        <v>4828.4282875307626</v>
      </c>
    </row>
    <row r="21" spans="1:8" hidden="1" x14ac:dyDescent="0.25">
      <c r="A21" s="4" t="s">
        <v>33</v>
      </c>
      <c r="B21" s="4" t="s">
        <v>34</v>
      </c>
      <c r="C21" s="4" t="s">
        <v>11</v>
      </c>
      <c r="D21" s="4" t="s">
        <v>61</v>
      </c>
      <c r="E21" s="4" t="s">
        <v>23</v>
      </c>
      <c r="F21" s="4">
        <v>0.101415758109712</v>
      </c>
      <c r="G21" s="13">
        <f>_xlfn.XLOOKUP('Ship-To Percents'!E21,'Production Plan'!$E$2:$E$10,'Production Plan'!$F$2:$F$10, 0)</f>
        <v>128474.830999999</v>
      </c>
      <c r="H21" s="13">
        <f t="shared" si="0"/>
        <v>13029.372383882028</v>
      </c>
    </row>
    <row r="22" spans="1:8" hidden="1" x14ac:dyDescent="0.25">
      <c r="A22" s="4" t="s">
        <v>33</v>
      </c>
      <c r="B22" s="4" t="s">
        <v>34</v>
      </c>
      <c r="C22" s="4" t="s">
        <v>11</v>
      </c>
      <c r="D22" s="4" t="s">
        <v>61</v>
      </c>
      <c r="E22" s="4" t="s">
        <v>67</v>
      </c>
      <c r="F22" s="4">
        <v>7.9207920792079195E-2</v>
      </c>
      <c r="G22" s="13">
        <f>_xlfn.XLOOKUP('Ship-To Percents'!E22,'Production Plan'!$E$2:$E$10,'Production Plan'!$F$2:$F$10, 0)</f>
        <v>0</v>
      </c>
      <c r="H22" s="13">
        <f t="shared" si="0"/>
        <v>0</v>
      </c>
    </row>
    <row r="23" spans="1:8" hidden="1" x14ac:dyDescent="0.25">
      <c r="A23" s="4" t="s">
        <v>33</v>
      </c>
      <c r="B23" s="4" t="s">
        <v>34</v>
      </c>
      <c r="C23" s="4" t="s">
        <v>11</v>
      </c>
      <c r="D23" s="4" t="s">
        <v>61</v>
      </c>
      <c r="E23" s="4" t="s">
        <v>25</v>
      </c>
      <c r="F23" s="4">
        <v>8.4792842314552197E-2</v>
      </c>
      <c r="G23" s="13">
        <f>_xlfn.XLOOKUP('Ship-To Percents'!E23,'Production Plan'!$E$2:$E$10,'Production Plan'!$F$2:$F$10, 0)</f>
        <v>173016.04500000001</v>
      </c>
      <c r="H23" s="13">
        <f t="shared" si="0"/>
        <v>14670.522221572468</v>
      </c>
    </row>
    <row r="24" spans="1:8" hidden="1" x14ac:dyDescent="0.25">
      <c r="A24" s="4" t="s">
        <v>33</v>
      </c>
      <c r="B24" s="4" t="s">
        <v>34</v>
      </c>
      <c r="C24" s="4" t="s">
        <v>11</v>
      </c>
      <c r="D24" s="4" t="s">
        <v>61</v>
      </c>
      <c r="E24" s="4" t="s">
        <v>26</v>
      </c>
      <c r="F24" s="4">
        <v>9.3922917769330594E-2</v>
      </c>
      <c r="G24" s="13">
        <f>_xlfn.XLOOKUP('Ship-To Percents'!E24,'Production Plan'!$E$2:$E$10,'Production Plan'!$F$2:$F$10, 0)</f>
        <v>130369.11900000001</v>
      </c>
      <c r="H24" s="13">
        <f t="shared" si="0"/>
        <v>12244.648043497074</v>
      </c>
    </row>
    <row r="25" spans="1:8" hidden="1" x14ac:dyDescent="0.25">
      <c r="A25" s="4" t="s">
        <v>49</v>
      </c>
      <c r="B25" s="4" t="s">
        <v>50</v>
      </c>
      <c r="C25" s="4" t="s">
        <v>11</v>
      </c>
      <c r="D25" s="4" t="s">
        <v>61</v>
      </c>
      <c r="E25" s="4" t="s">
        <v>67</v>
      </c>
      <c r="F25" s="4">
        <v>3.9603960396039598E-2</v>
      </c>
      <c r="G25" s="13">
        <f>_xlfn.XLOOKUP('Ship-To Percents'!E25,'Production Plan'!$E$2:$E$10,'Production Plan'!$F$2:$F$10, 0)</f>
        <v>0</v>
      </c>
      <c r="H25" s="13">
        <f t="shared" si="0"/>
        <v>0</v>
      </c>
    </row>
    <row r="26" spans="1:8" hidden="1" x14ac:dyDescent="0.25">
      <c r="A26" s="4" t="s">
        <v>49</v>
      </c>
      <c r="B26" s="4" t="s">
        <v>50</v>
      </c>
      <c r="C26" s="4" t="s">
        <v>11</v>
      </c>
      <c r="D26" s="4" t="s">
        <v>61</v>
      </c>
      <c r="E26" s="4" t="s">
        <v>22</v>
      </c>
      <c r="F26" s="4">
        <v>6.8498769483182897E-2</v>
      </c>
      <c r="G26" s="13">
        <f>_xlfn.XLOOKUP('Ship-To Percents'!E26,'Production Plan'!$E$2:$E$10,'Production Plan'!$F$2:$F$10, 0)</f>
        <v>54752.131000000001</v>
      </c>
      <c r="H26" s="13">
        <f t="shared" si="0"/>
        <v>3750.4536000820326</v>
      </c>
    </row>
    <row r="27" spans="1:8" hidden="1" x14ac:dyDescent="0.25">
      <c r="A27" s="4" t="s">
        <v>49</v>
      </c>
      <c r="B27" s="4" t="s">
        <v>50</v>
      </c>
      <c r="C27" s="4" t="s">
        <v>11</v>
      </c>
      <c r="D27" s="4" t="s">
        <v>61</v>
      </c>
      <c r="E27" s="4" t="s">
        <v>23</v>
      </c>
      <c r="F27" s="4">
        <v>9.3192858803519199E-2</v>
      </c>
      <c r="G27" s="13">
        <f>_xlfn.XLOOKUP('Ship-To Percents'!E27,'Production Plan'!$E$2:$E$10,'Production Plan'!$F$2:$F$10, 0)</f>
        <v>128474.830999999</v>
      </c>
      <c r="H27" s="13">
        <f t="shared" si="0"/>
        <v>11972.936785188898</v>
      </c>
    </row>
    <row r="28" spans="1:8" hidden="1" x14ac:dyDescent="0.25">
      <c r="A28" s="4" t="s">
        <v>49</v>
      </c>
      <c r="B28" s="4" t="s">
        <v>50</v>
      </c>
      <c r="C28" s="4" t="s">
        <v>11</v>
      </c>
      <c r="D28" s="4" t="s">
        <v>61</v>
      </c>
      <c r="E28" s="4" t="s">
        <v>24</v>
      </c>
      <c r="F28" s="4">
        <v>7.9542030732148203E-2</v>
      </c>
      <c r="G28" s="13">
        <f>_xlfn.XLOOKUP('Ship-To Percents'!E28,'Production Plan'!$E$2:$E$10,'Production Plan'!$F$2:$F$10, 0)</f>
        <v>135926.99900000001</v>
      </c>
      <c r="H28" s="13">
        <f t="shared" si="0"/>
        <v>10811.90953178668</v>
      </c>
    </row>
    <row r="29" spans="1:8" hidden="1" x14ac:dyDescent="0.25">
      <c r="A29" s="4" t="s">
        <v>49</v>
      </c>
      <c r="B29" s="4" t="s">
        <v>50</v>
      </c>
      <c r="C29" s="4" t="s">
        <v>11</v>
      </c>
      <c r="D29" s="4" t="s">
        <v>61</v>
      </c>
      <c r="E29" s="4" t="s">
        <v>25</v>
      </c>
      <c r="F29" s="4">
        <v>7.74831145288149E-2</v>
      </c>
      <c r="G29" s="13">
        <f>_xlfn.XLOOKUP('Ship-To Percents'!E29,'Production Plan'!$E$2:$E$10,'Production Plan'!$F$2:$F$10, 0)</f>
        <v>173016.04500000001</v>
      </c>
      <c r="H29" s="13">
        <f t="shared" si="0"/>
        <v>13405.822030057594</v>
      </c>
    </row>
    <row r="30" spans="1:8" hidden="1" x14ac:dyDescent="0.25">
      <c r="A30" s="4" t="s">
        <v>49</v>
      </c>
      <c r="B30" s="4" t="s">
        <v>50</v>
      </c>
      <c r="C30" s="4" t="s">
        <v>11</v>
      </c>
      <c r="D30" s="4" t="s">
        <v>61</v>
      </c>
      <c r="E30" s="4" t="s">
        <v>26</v>
      </c>
      <c r="F30" s="4">
        <v>9.0843477842467393E-2</v>
      </c>
      <c r="G30" s="13">
        <f>_xlfn.XLOOKUP('Ship-To Percents'!E30,'Production Plan'!$E$2:$E$10,'Production Plan'!$F$2:$F$10, 0)</f>
        <v>130369.11900000001</v>
      </c>
      <c r="H30" s="13">
        <f t="shared" si="0"/>
        <v>11843.184173218495</v>
      </c>
    </row>
    <row r="31" spans="1:8" hidden="1" x14ac:dyDescent="0.25">
      <c r="A31" s="4" t="s">
        <v>9</v>
      </c>
      <c r="B31" s="4" t="s">
        <v>10</v>
      </c>
      <c r="C31" s="4" t="s">
        <v>11</v>
      </c>
      <c r="D31" s="4" t="s">
        <v>61</v>
      </c>
      <c r="E31" s="4" t="s">
        <v>14</v>
      </c>
      <c r="F31" s="4">
        <v>0.44436753763626902</v>
      </c>
      <c r="G31" s="13">
        <f>_xlfn.XLOOKUP('Ship-To Percents'!E31,'Production Plan'!$E$2:$E$10,'Production Plan'!$F$2:$F$10, 0)</f>
        <v>8765.2870000000003</v>
      </c>
      <c r="H31" s="13">
        <f t="shared" si="0"/>
        <v>3895.0090008651996</v>
      </c>
    </row>
    <row r="32" spans="1:8" hidden="1" x14ac:dyDescent="0.25">
      <c r="A32" s="4" t="s">
        <v>9</v>
      </c>
      <c r="B32" s="4" t="s">
        <v>10</v>
      </c>
      <c r="C32" s="4" t="s">
        <v>11</v>
      </c>
      <c r="D32" s="4" t="s">
        <v>61</v>
      </c>
      <c r="E32" s="4" t="s">
        <v>12</v>
      </c>
      <c r="F32" s="4">
        <v>0.427286356821589</v>
      </c>
      <c r="G32" s="13">
        <f>_xlfn.XLOOKUP('Ship-To Percents'!E32,'Production Plan'!$E$2:$E$10,'Production Plan'!$F$2:$F$10, 0)</f>
        <v>42542.584999999999</v>
      </c>
      <c r="H32" s="13">
        <f t="shared" si="0"/>
        <v>18177.86615442278</v>
      </c>
    </row>
    <row r="33" spans="1:8" hidden="1" x14ac:dyDescent="0.25">
      <c r="A33" s="4" t="s">
        <v>9</v>
      </c>
      <c r="B33" s="4" t="s">
        <v>10</v>
      </c>
      <c r="C33" s="4" t="s">
        <v>11</v>
      </c>
      <c r="D33" s="4" t="s">
        <v>61</v>
      </c>
      <c r="E33" s="4" t="s">
        <v>13</v>
      </c>
      <c r="F33" s="4">
        <v>0.40698100755298</v>
      </c>
      <c r="G33" s="13">
        <f>_xlfn.XLOOKUP('Ship-To Percents'!E33,'Production Plan'!$E$2:$E$10,'Production Plan'!$F$2:$F$10, 0)</f>
        <v>23577.129000000001</v>
      </c>
      <c r="H33" s="13">
        <f t="shared" si="0"/>
        <v>9595.4437156265849</v>
      </c>
    </row>
    <row r="34" spans="1:8" hidden="1" x14ac:dyDescent="0.25">
      <c r="A34" s="4" t="s">
        <v>9</v>
      </c>
      <c r="B34" s="4" t="s">
        <v>10</v>
      </c>
      <c r="C34" s="4" t="s">
        <v>11</v>
      </c>
      <c r="D34" s="4" t="s">
        <v>61</v>
      </c>
      <c r="E34" s="4" t="s">
        <v>15</v>
      </c>
      <c r="F34" s="4">
        <v>0.44647773279352199</v>
      </c>
      <c r="G34" s="13">
        <f>_xlfn.XLOOKUP('Ship-To Percents'!E34,'Production Plan'!$E$2:$E$10,'Production Plan'!$F$2:$F$10, 0)</f>
        <v>7528.7609999999904</v>
      </c>
      <c r="H34" s="13">
        <f t="shared" si="0"/>
        <v>3361.4241420242852</v>
      </c>
    </row>
    <row r="35" spans="1:8" hidden="1" x14ac:dyDescent="0.25">
      <c r="A35" s="4" t="s">
        <v>20</v>
      </c>
      <c r="B35" s="4" t="s">
        <v>51</v>
      </c>
      <c r="C35" s="4" t="s">
        <v>11</v>
      </c>
      <c r="D35" s="4" t="s">
        <v>61</v>
      </c>
      <c r="E35" s="4" t="s">
        <v>24</v>
      </c>
      <c r="F35" s="4">
        <v>0.13483862963685</v>
      </c>
      <c r="G35" s="13">
        <f>_xlfn.XLOOKUP('Ship-To Percents'!E35,'Production Plan'!$E$2:$E$10,'Production Plan'!$F$2:$F$10, 0)</f>
        <v>135926.99900000001</v>
      </c>
      <c r="H35" s="13">
        <f t="shared" si="0"/>
        <v>18328.210275809481</v>
      </c>
    </row>
    <row r="36" spans="1:8" hidden="1" x14ac:dyDescent="0.25">
      <c r="A36" s="4" t="s">
        <v>20</v>
      </c>
      <c r="B36" s="4" t="s">
        <v>51</v>
      </c>
      <c r="C36" s="4" t="s">
        <v>11</v>
      </c>
      <c r="D36" s="4" t="s">
        <v>61</v>
      </c>
      <c r="E36" s="4" t="s">
        <v>22</v>
      </c>
      <c r="F36" s="4">
        <v>0.13552091878589001</v>
      </c>
      <c r="G36" s="13">
        <f>_xlfn.XLOOKUP('Ship-To Percents'!E36,'Production Plan'!$E$2:$E$10,'Production Plan'!$F$2:$F$10, 0)</f>
        <v>54752.131000000001</v>
      </c>
      <c r="H36" s="13">
        <f t="shared" si="0"/>
        <v>7420.0590986054112</v>
      </c>
    </row>
    <row r="37" spans="1:8" hidden="1" x14ac:dyDescent="0.25">
      <c r="A37" s="4" t="s">
        <v>20</v>
      </c>
      <c r="B37" s="4" t="s">
        <v>51</v>
      </c>
      <c r="C37" s="4" t="s">
        <v>11</v>
      </c>
      <c r="D37" s="4" t="s">
        <v>61</v>
      </c>
      <c r="E37" s="4" t="s">
        <v>23</v>
      </c>
      <c r="F37" s="4">
        <v>0.14184501303182701</v>
      </c>
      <c r="G37" s="13">
        <f>_xlfn.XLOOKUP('Ship-To Percents'!E37,'Production Plan'!$E$2:$E$10,'Production Plan'!$F$2:$F$10, 0)</f>
        <v>128474.830999999</v>
      </c>
      <c r="H37" s="13">
        <f t="shared" si="0"/>
        <v>18223.514077456632</v>
      </c>
    </row>
    <row r="38" spans="1:8" hidden="1" x14ac:dyDescent="0.25">
      <c r="A38" s="4" t="s">
        <v>20</v>
      </c>
      <c r="B38" s="4" t="s">
        <v>51</v>
      </c>
      <c r="C38" s="4" t="s">
        <v>11</v>
      </c>
      <c r="D38" s="4" t="s">
        <v>61</v>
      </c>
      <c r="E38" s="4" t="s">
        <v>67</v>
      </c>
      <c r="F38" s="4">
        <v>9.9009900990099001E-2</v>
      </c>
      <c r="G38" s="13">
        <f>_xlfn.XLOOKUP('Ship-To Percents'!E38,'Production Plan'!$E$2:$E$10,'Production Plan'!$F$2:$F$10, 0)</f>
        <v>0</v>
      </c>
      <c r="H38" s="13">
        <f t="shared" si="0"/>
        <v>0</v>
      </c>
    </row>
    <row r="39" spans="1:8" hidden="1" x14ac:dyDescent="0.25">
      <c r="A39" s="4" t="s">
        <v>20</v>
      </c>
      <c r="B39" s="4" t="s">
        <v>51</v>
      </c>
      <c r="C39" s="4" t="s">
        <v>11</v>
      </c>
      <c r="D39" s="4" t="s">
        <v>61</v>
      </c>
      <c r="E39" s="4" t="s">
        <v>25</v>
      </c>
      <c r="F39" s="4">
        <v>0.12938218180754901</v>
      </c>
      <c r="G39" s="13">
        <f>_xlfn.XLOOKUP('Ship-To Percents'!E39,'Production Plan'!$E$2:$E$10,'Production Plan'!$F$2:$F$10, 0)</f>
        <v>173016.04500000001</v>
      </c>
      <c r="H39" s="13">
        <f t="shared" si="0"/>
        <v>22385.193389813085</v>
      </c>
    </row>
    <row r="40" spans="1:8" hidden="1" x14ac:dyDescent="0.25">
      <c r="A40" s="4" t="s">
        <v>20</v>
      </c>
      <c r="B40" s="4" t="s">
        <v>51</v>
      </c>
      <c r="C40" s="4" t="s">
        <v>11</v>
      </c>
      <c r="D40" s="4" t="s">
        <v>61</v>
      </c>
      <c r="E40" s="4" t="s">
        <v>26</v>
      </c>
      <c r="F40" s="4">
        <v>0.143242072848</v>
      </c>
      <c r="G40" s="13">
        <f>_xlfn.XLOOKUP('Ship-To Percents'!E40,'Production Plan'!$E$2:$E$10,'Production Plan'!$F$2:$F$10, 0)</f>
        <v>130369.11900000001</v>
      </c>
      <c r="H40" s="13">
        <f t="shared" si="0"/>
        <v>18674.34284092758</v>
      </c>
    </row>
    <row r="41" spans="1:8" hidden="1" x14ac:dyDescent="0.25">
      <c r="A41" s="4" t="s">
        <v>49</v>
      </c>
      <c r="B41" s="4" t="s">
        <v>52</v>
      </c>
      <c r="C41" s="4" t="s">
        <v>11</v>
      </c>
      <c r="D41" s="4" t="s">
        <v>61</v>
      </c>
      <c r="E41" s="4" t="s">
        <v>13</v>
      </c>
      <c r="F41" s="4">
        <v>0.13236048984380699</v>
      </c>
      <c r="G41" s="13">
        <f>_xlfn.XLOOKUP('Ship-To Percents'!E41,'Production Plan'!$E$2:$E$10,'Production Plan'!$F$2:$F$10, 0)</f>
        <v>23577.129000000001</v>
      </c>
      <c r="H41" s="13">
        <f t="shared" si="0"/>
        <v>3120.6803435506276</v>
      </c>
    </row>
    <row r="42" spans="1:8" hidden="1" x14ac:dyDescent="0.25">
      <c r="A42" s="4" t="s">
        <v>49</v>
      </c>
      <c r="B42" s="4" t="s">
        <v>52</v>
      </c>
      <c r="C42" s="4" t="s">
        <v>11</v>
      </c>
      <c r="D42" s="4" t="s">
        <v>61</v>
      </c>
      <c r="E42" s="4" t="s">
        <v>14</v>
      </c>
      <c r="F42" s="4">
        <v>0.18100017304031801</v>
      </c>
      <c r="G42" s="13">
        <f>_xlfn.XLOOKUP('Ship-To Percents'!E42,'Production Plan'!$E$2:$E$10,'Production Plan'!$F$2:$F$10, 0)</f>
        <v>8765.2870000000003</v>
      </c>
      <c r="H42" s="13">
        <f t="shared" si="0"/>
        <v>1586.51846374805</v>
      </c>
    </row>
    <row r="43" spans="1:8" hidden="1" x14ac:dyDescent="0.25">
      <c r="A43" s="4" t="s">
        <v>49</v>
      </c>
      <c r="B43" s="4" t="s">
        <v>52</v>
      </c>
      <c r="C43" s="4" t="s">
        <v>11</v>
      </c>
      <c r="D43" s="4" t="s">
        <v>61</v>
      </c>
      <c r="E43" s="4" t="s">
        <v>12</v>
      </c>
      <c r="F43" s="4">
        <v>0.143178410794602</v>
      </c>
      <c r="G43" s="13">
        <f>_xlfn.XLOOKUP('Ship-To Percents'!E43,'Production Plan'!$E$2:$E$10,'Production Plan'!$F$2:$F$10, 0)</f>
        <v>42542.584999999999</v>
      </c>
      <c r="H43" s="13">
        <f t="shared" si="0"/>
        <v>6091.179711394273</v>
      </c>
    </row>
    <row r="44" spans="1:8" hidden="1" x14ac:dyDescent="0.25">
      <c r="A44" s="4" t="s">
        <v>49</v>
      </c>
      <c r="B44" s="4" t="s">
        <v>52</v>
      </c>
      <c r="C44" s="4" t="s">
        <v>11</v>
      </c>
      <c r="D44" s="4" t="s">
        <v>61</v>
      </c>
      <c r="E44" s="4" t="s">
        <v>15</v>
      </c>
      <c r="F44" s="4">
        <v>0.12599190283400799</v>
      </c>
      <c r="G44" s="13">
        <f>_xlfn.XLOOKUP('Ship-To Percents'!E44,'Production Plan'!$E$2:$E$10,'Production Plan'!$F$2:$F$10, 0)</f>
        <v>7528.7609999999904</v>
      </c>
      <c r="H44" s="13">
        <f t="shared" si="0"/>
        <v>948.56292437246759</v>
      </c>
    </row>
    <row r="45" spans="1:8" hidden="1" x14ac:dyDescent="0.25">
      <c r="A45" s="4" t="s">
        <v>35</v>
      </c>
      <c r="B45" s="4" t="s">
        <v>36</v>
      </c>
      <c r="C45" s="4" t="s">
        <v>11</v>
      </c>
      <c r="D45" s="4" t="s">
        <v>61</v>
      </c>
      <c r="E45" s="4" t="s">
        <v>22</v>
      </c>
      <c r="F45" s="4">
        <v>7.7932731747333797E-2</v>
      </c>
      <c r="G45" s="13">
        <f>_xlfn.XLOOKUP('Ship-To Percents'!E45,'Production Plan'!$E$2:$E$10,'Production Plan'!$F$2:$F$10, 0)</f>
        <v>54752.131000000001</v>
      </c>
      <c r="H45" s="13">
        <f t="shared" si="0"/>
        <v>4266.9831378178787</v>
      </c>
    </row>
    <row r="46" spans="1:8" hidden="1" x14ac:dyDescent="0.25">
      <c r="A46" s="4" t="s">
        <v>35</v>
      </c>
      <c r="B46" s="4" t="s">
        <v>36</v>
      </c>
      <c r="C46" s="4" t="s">
        <v>11</v>
      </c>
      <c r="D46" s="4" t="s">
        <v>61</v>
      </c>
      <c r="E46" s="4" t="s">
        <v>23</v>
      </c>
      <c r="F46" s="4">
        <v>6.3727469622994706E-2</v>
      </c>
      <c r="G46" s="13">
        <f>_xlfn.XLOOKUP('Ship-To Percents'!E46,'Production Plan'!$E$2:$E$10,'Production Plan'!$F$2:$F$10, 0)</f>
        <v>128474.830999999</v>
      </c>
      <c r="H46" s="13">
        <f t="shared" si="0"/>
        <v>8187.3758898718152</v>
      </c>
    </row>
    <row r="47" spans="1:8" hidden="1" x14ac:dyDescent="0.25">
      <c r="A47" s="4" t="s">
        <v>35</v>
      </c>
      <c r="B47" s="4" t="s">
        <v>36</v>
      </c>
      <c r="C47" s="4" t="s">
        <v>11</v>
      </c>
      <c r="D47" s="4" t="s">
        <v>61</v>
      </c>
      <c r="E47" s="4" t="s">
        <v>24</v>
      </c>
      <c r="F47" s="4">
        <v>6.7631994044981603E-2</v>
      </c>
      <c r="G47" s="13">
        <f>_xlfn.XLOOKUP('Ship-To Percents'!E47,'Production Plan'!$E$2:$E$10,'Production Plan'!$F$2:$F$10, 0)</f>
        <v>135926.99900000001</v>
      </c>
      <c r="H47" s="13">
        <f t="shared" si="0"/>
        <v>9193.0139869202212</v>
      </c>
    </row>
    <row r="48" spans="1:8" hidden="1" x14ac:dyDescent="0.25">
      <c r="A48" s="4" t="s">
        <v>35</v>
      </c>
      <c r="B48" s="4" t="s">
        <v>36</v>
      </c>
      <c r="C48" s="4" t="s">
        <v>11</v>
      </c>
      <c r="D48" s="4" t="s">
        <v>61</v>
      </c>
      <c r="E48" s="4" t="s">
        <v>67</v>
      </c>
      <c r="F48" s="4">
        <v>4.95049504950495E-2</v>
      </c>
      <c r="G48" s="13">
        <f>_xlfn.XLOOKUP('Ship-To Percents'!E48,'Production Plan'!$E$2:$E$10,'Production Plan'!$F$2:$F$10, 0)</f>
        <v>0</v>
      </c>
      <c r="H48" s="13">
        <f t="shared" si="0"/>
        <v>0</v>
      </c>
    </row>
    <row r="49" spans="1:8" hidden="1" x14ac:dyDescent="0.25">
      <c r="A49" s="4" t="s">
        <v>35</v>
      </c>
      <c r="B49" s="4" t="s">
        <v>36</v>
      </c>
      <c r="C49" s="4" t="s">
        <v>11</v>
      </c>
      <c r="D49" s="4" t="s">
        <v>61</v>
      </c>
      <c r="E49" s="4" t="s">
        <v>25</v>
      </c>
      <c r="F49" s="4">
        <v>6.9442413964503902E-2</v>
      </c>
      <c r="G49" s="13">
        <f>_xlfn.XLOOKUP('Ship-To Percents'!E49,'Production Plan'!$E$2:$E$10,'Production Plan'!$F$2:$F$10, 0)</f>
        <v>173016.04500000001</v>
      </c>
      <c r="H49" s="13">
        <f t="shared" si="0"/>
        <v>12014.651819391236</v>
      </c>
    </row>
    <row r="50" spans="1:8" hidden="1" x14ac:dyDescent="0.25">
      <c r="A50" s="4" t="s">
        <v>35</v>
      </c>
      <c r="B50" s="4" t="s">
        <v>36</v>
      </c>
      <c r="C50" s="4" t="s">
        <v>11</v>
      </c>
      <c r="D50" s="4" t="s">
        <v>61</v>
      </c>
      <c r="E50" s="4" t="s">
        <v>26</v>
      </c>
      <c r="F50" s="4">
        <v>6.8421305874993898E-2</v>
      </c>
      <c r="G50" s="13">
        <f>_xlfn.XLOOKUP('Ship-To Percents'!E50,'Production Plan'!$E$2:$E$10,'Production Plan'!$F$2:$F$10, 0)</f>
        <v>130369.11900000001</v>
      </c>
      <c r="H50" s="13">
        <f t="shared" si="0"/>
        <v>8920.0253677524797</v>
      </c>
    </row>
    <row r="51" spans="1:8" hidden="1" x14ac:dyDescent="0.25">
      <c r="A51" s="4" t="s">
        <v>16</v>
      </c>
      <c r="B51" s="4" t="s">
        <v>17</v>
      </c>
      <c r="C51" s="4" t="s">
        <v>11</v>
      </c>
      <c r="D51" s="4" t="s">
        <v>61</v>
      </c>
      <c r="E51" s="4" t="s">
        <v>15</v>
      </c>
      <c r="F51" s="4">
        <v>7.7732793522267196E-2</v>
      </c>
      <c r="G51" s="13">
        <f>_xlfn.XLOOKUP('Ship-To Percents'!E51,'Production Plan'!$E$2:$E$10,'Production Plan'!$F$2:$F$10, 0)</f>
        <v>7528.7609999999904</v>
      </c>
      <c r="H51" s="13">
        <f t="shared" si="0"/>
        <v>585.23162429149716</v>
      </c>
    </row>
    <row r="52" spans="1:8" hidden="1" x14ac:dyDescent="0.25">
      <c r="A52" s="4" t="s">
        <v>16</v>
      </c>
      <c r="B52" s="4" t="s">
        <v>17</v>
      </c>
      <c r="C52" s="4" t="s">
        <v>11</v>
      </c>
      <c r="D52" s="4" t="s">
        <v>61</v>
      </c>
      <c r="E52" s="4" t="s">
        <v>12</v>
      </c>
      <c r="F52" s="4">
        <v>6.9715142428785598E-2</v>
      </c>
      <c r="G52" s="13">
        <f>_xlfn.XLOOKUP('Ship-To Percents'!E52,'Production Plan'!$E$2:$E$10,'Production Plan'!$F$2:$F$10, 0)</f>
        <v>42542.584999999999</v>
      </c>
      <c r="H52" s="13">
        <f t="shared" si="0"/>
        <v>2965.8623725637176</v>
      </c>
    </row>
    <row r="53" spans="1:8" hidden="1" x14ac:dyDescent="0.25">
      <c r="A53" s="4" t="s">
        <v>16</v>
      </c>
      <c r="B53" s="4" t="s">
        <v>17</v>
      </c>
      <c r="C53" s="4" t="s">
        <v>11</v>
      </c>
      <c r="D53" s="4" t="s">
        <v>61</v>
      </c>
      <c r="E53" s="4" t="s">
        <v>13</v>
      </c>
      <c r="F53" s="4">
        <v>7.4796509496223504E-2</v>
      </c>
      <c r="G53" s="13">
        <f>_xlfn.XLOOKUP('Ship-To Percents'!E53,'Production Plan'!$E$2:$E$10,'Production Plan'!$F$2:$F$10, 0)</f>
        <v>23577.129000000001</v>
      </c>
      <c r="H53" s="13">
        <f t="shared" si="0"/>
        <v>1763.4869531421866</v>
      </c>
    </row>
    <row r="54" spans="1:8" hidden="1" x14ac:dyDescent="0.25">
      <c r="A54" s="4" t="s">
        <v>16</v>
      </c>
      <c r="B54" s="4" t="s">
        <v>17</v>
      </c>
      <c r="C54" s="4" t="s">
        <v>11</v>
      </c>
      <c r="D54" s="4" t="s">
        <v>61</v>
      </c>
      <c r="E54" s="4" t="s">
        <v>14</v>
      </c>
      <c r="F54" s="4">
        <v>5.81415469804464E-2</v>
      </c>
      <c r="G54" s="13">
        <f>_xlfn.XLOOKUP('Ship-To Percents'!E54,'Production Plan'!$E$2:$E$10,'Production Plan'!$F$2:$F$10, 0)</f>
        <v>8765.2870000000003</v>
      </c>
      <c r="H54" s="13">
        <f t="shared" si="0"/>
        <v>509.62734590759612</v>
      </c>
    </row>
    <row r="55" spans="1:8" hidden="1" x14ac:dyDescent="0.25">
      <c r="A55" s="4" t="s">
        <v>37</v>
      </c>
      <c r="B55" s="4" t="s">
        <v>38</v>
      </c>
      <c r="C55" s="4" t="s">
        <v>11</v>
      </c>
      <c r="D55" s="4" t="s">
        <v>61</v>
      </c>
      <c r="E55" s="4" t="s">
        <v>67</v>
      </c>
      <c r="F55" s="4">
        <v>0.13861386138613799</v>
      </c>
      <c r="G55" s="13">
        <f>_xlfn.XLOOKUP('Ship-To Percents'!E55,'Production Plan'!$E$2:$E$10,'Production Plan'!$F$2:$F$10, 0)</f>
        <v>0</v>
      </c>
      <c r="H55" s="13">
        <f t="shared" si="0"/>
        <v>0</v>
      </c>
    </row>
    <row r="56" spans="1:8" hidden="1" x14ac:dyDescent="0.25">
      <c r="A56" s="4" t="s">
        <v>37</v>
      </c>
      <c r="B56" s="4" t="s">
        <v>38</v>
      </c>
      <c r="C56" s="4" t="s">
        <v>11</v>
      </c>
      <c r="D56" s="4" t="s">
        <v>61</v>
      </c>
      <c r="E56" s="4" t="s">
        <v>22</v>
      </c>
      <c r="F56" s="4">
        <v>0.102378999179655</v>
      </c>
      <c r="G56" s="13">
        <f>_xlfn.XLOOKUP('Ship-To Percents'!E56,'Production Plan'!$E$2:$E$10,'Production Plan'!$F$2:$F$10, 0)</f>
        <v>54752.131000000001</v>
      </c>
      <c r="H56" s="13">
        <f t="shared" si="0"/>
        <v>5605.4683747333629</v>
      </c>
    </row>
    <row r="57" spans="1:8" hidden="1" x14ac:dyDescent="0.25">
      <c r="A57" s="4" t="s">
        <v>37</v>
      </c>
      <c r="B57" s="4" t="s">
        <v>38</v>
      </c>
      <c r="C57" s="4" t="s">
        <v>11</v>
      </c>
      <c r="D57" s="4" t="s">
        <v>61</v>
      </c>
      <c r="E57" s="4" t="s">
        <v>23</v>
      </c>
      <c r="F57" s="4">
        <v>0.124383588463468</v>
      </c>
      <c r="G57" s="13">
        <f>_xlfn.XLOOKUP('Ship-To Percents'!E57,'Production Plan'!$E$2:$E$10,'Production Plan'!$F$2:$F$10, 0)</f>
        <v>128474.830999999</v>
      </c>
      <c r="H57" s="13">
        <f t="shared" si="0"/>
        <v>15980.160507017477</v>
      </c>
    </row>
    <row r="58" spans="1:8" hidden="1" x14ac:dyDescent="0.25">
      <c r="A58" s="4" t="s">
        <v>37</v>
      </c>
      <c r="B58" s="4" t="s">
        <v>38</v>
      </c>
      <c r="C58" s="4" t="s">
        <v>11</v>
      </c>
      <c r="D58" s="4" t="s">
        <v>61</v>
      </c>
      <c r="E58" s="4" t="s">
        <v>24</v>
      </c>
      <c r="F58" s="4">
        <v>0.108891763996951</v>
      </c>
      <c r="G58" s="13">
        <f>_xlfn.XLOOKUP('Ship-To Percents'!E58,'Production Plan'!$E$2:$E$10,'Production Plan'!$F$2:$F$10, 0)</f>
        <v>135926.99900000001</v>
      </c>
      <c r="H58" s="13">
        <f t="shared" si="0"/>
        <v>14801.330695921795</v>
      </c>
    </row>
    <row r="59" spans="1:8" hidden="1" x14ac:dyDescent="0.25">
      <c r="A59" s="4" t="s">
        <v>37</v>
      </c>
      <c r="B59" s="4" t="s">
        <v>38</v>
      </c>
      <c r="C59" s="4" t="s">
        <v>11</v>
      </c>
      <c r="D59" s="4" t="s">
        <v>61</v>
      </c>
      <c r="E59" s="4" t="s">
        <v>25</v>
      </c>
      <c r="F59" s="4">
        <v>0.110376889564632</v>
      </c>
      <c r="G59" s="13">
        <f>_xlfn.XLOOKUP('Ship-To Percents'!E59,'Production Plan'!$E$2:$E$10,'Production Plan'!$F$2:$F$10, 0)</f>
        <v>173016.04500000001</v>
      </c>
      <c r="H59" s="13">
        <f t="shared" si="0"/>
        <v>19096.9728918744</v>
      </c>
    </row>
    <row r="60" spans="1:8" hidden="1" x14ac:dyDescent="0.25">
      <c r="A60" s="4" t="s">
        <v>37</v>
      </c>
      <c r="B60" s="4" t="s">
        <v>38</v>
      </c>
      <c r="C60" s="4" t="s">
        <v>11</v>
      </c>
      <c r="D60" s="4" t="s">
        <v>61</v>
      </c>
      <c r="E60" s="4" t="s">
        <v>26</v>
      </c>
      <c r="F60" s="4">
        <v>0.120098157147668</v>
      </c>
      <c r="G60" s="13">
        <f>_xlfn.XLOOKUP('Ship-To Percents'!E60,'Production Plan'!$E$2:$E$10,'Production Plan'!$F$2:$F$10, 0)</f>
        <v>130369.11900000001</v>
      </c>
      <c r="H60" s="13">
        <f t="shared" si="0"/>
        <v>15657.090940865031</v>
      </c>
    </row>
    <row r="61" spans="1:8" x14ac:dyDescent="0.25">
      <c r="A61" s="4" t="s">
        <v>39</v>
      </c>
      <c r="B61" s="4" t="s">
        <v>40</v>
      </c>
      <c r="C61" s="4" t="s">
        <v>11</v>
      </c>
      <c r="D61" s="4" t="s">
        <v>61</v>
      </c>
      <c r="E61" s="4" t="s">
        <v>67</v>
      </c>
      <c r="F61" s="4">
        <v>5.9405940594059403E-2</v>
      </c>
      <c r="G61" s="13">
        <f>_xlfn.XLOOKUP('Ship-To Percents'!E61,'Production Plan'!$E$2:$E$10,'Production Plan'!$F$2:$F$10, 0)</f>
        <v>0</v>
      </c>
      <c r="H61" s="13">
        <f t="shared" si="0"/>
        <v>0</v>
      </c>
    </row>
    <row r="62" spans="1:8" x14ac:dyDescent="0.25">
      <c r="A62" s="4" t="s">
        <v>39</v>
      </c>
      <c r="B62" s="4" t="s">
        <v>40</v>
      </c>
      <c r="C62" s="4" t="s">
        <v>11</v>
      </c>
      <c r="D62" s="4" t="s">
        <v>61</v>
      </c>
      <c r="E62" s="4" t="s">
        <v>22</v>
      </c>
      <c r="F62" s="4">
        <v>7.7932731747333797E-2</v>
      </c>
      <c r="G62" s="13">
        <f>_xlfn.XLOOKUP('Ship-To Percents'!E62,'Production Plan'!$E$2:$E$10,'Production Plan'!$F$2:$F$10, 0)</f>
        <v>54752.131000000001</v>
      </c>
      <c r="H62" s="13">
        <f t="shared" si="0"/>
        <v>4266.9831378178787</v>
      </c>
    </row>
    <row r="63" spans="1:8" x14ac:dyDescent="0.25">
      <c r="A63" s="4" t="s">
        <v>39</v>
      </c>
      <c r="B63" s="4" t="s">
        <v>40</v>
      </c>
      <c r="C63" s="4" t="s">
        <v>11</v>
      </c>
      <c r="D63" s="4" t="s">
        <v>61</v>
      </c>
      <c r="E63" s="4" t="s">
        <v>23</v>
      </c>
      <c r="F63" s="4">
        <v>7.9488026626530997E-2</v>
      </c>
      <c r="G63" s="13">
        <f>_xlfn.XLOOKUP('Ship-To Percents'!E63,'Production Plan'!$E$2:$E$10,'Production Plan'!$F$2:$F$10, 0)</f>
        <v>128474.830999999</v>
      </c>
      <c r="H63" s="13">
        <f t="shared" si="0"/>
        <v>10212.21078736699</v>
      </c>
    </row>
    <row r="64" spans="1:8" x14ac:dyDescent="0.25">
      <c r="A64" s="4" t="s">
        <v>39</v>
      </c>
      <c r="B64" s="4" t="s">
        <v>40</v>
      </c>
      <c r="C64" s="4" t="s">
        <v>11</v>
      </c>
      <c r="D64" s="4" t="s">
        <v>61</v>
      </c>
      <c r="E64" s="4" t="s">
        <v>24</v>
      </c>
      <c r="F64" s="4">
        <v>8.42209737163922E-2</v>
      </c>
      <c r="G64" s="13">
        <f>_xlfn.XLOOKUP('Ship-To Percents'!E64,'Production Plan'!$E$2:$E$10,'Production Plan'!$F$2:$F$10, 0)</f>
        <v>135926.99900000001</v>
      </c>
      <c r="H64" s="13">
        <f t="shared" si="0"/>
        <v>11447.90421012707</v>
      </c>
    </row>
    <row r="65" spans="1:8" x14ac:dyDescent="0.25">
      <c r="A65" s="4" t="s">
        <v>39</v>
      </c>
      <c r="B65" s="4" t="s">
        <v>40</v>
      </c>
      <c r="C65" s="4" t="s">
        <v>11</v>
      </c>
      <c r="D65" s="4" t="s">
        <v>61</v>
      </c>
      <c r="E65" s="4" t="s">
        <v>25</v>
      </c>
      <c r="F65" s="4">
        <v>8.0407005643109805E-2</v>
      </c>
      <c r="G65" s="13">
        <f>_xlfn.XLOOKUP('Ship-To Percents'!E65,'Production Plan'!$E$2:$E$10,'Production Plan'!$F$2:$F$10, 0)</f>
        <v>173016.04500000001</v>
      </c>
      <c r="H65" s="13">
        <f t="shared" si="0"/>
        <v>13911.702106663541</v>
      </c>
    </row>
    <row r="66" spans="1:8" x14ac:dyDescent="0.25">
      <c r="A66" s="4" t="s">
        <v>39</v>
      </c>
      <c r="B66" s="4" t="s">
        <v>40</v>
      </c>
      <c r="C66" s="4" t="s">
        <v>11</v>
      </c>
      <c r="D66" s="4" t="s">
        <v>61</v>
      </c>
      <c r="E66" s="4" t="s">
        <v>26</v>
      </c>
      <c r="F66" s="4">
        <v>7.8525718135014105E-2</v>
      </c>
      <c r="G66" s="13">
        <f>_xlfn.XLOOKUP('Ship-To Percents'!E66,'Production Plan'!$E$2:$E$10,'Production Plan'!$F$2:$F$10, 0)</f>
        <v>130369.11900000001</v>
      </c>
      <c r="H66" s="13">
        <f t="shared" si="0"/>
        <v>10237.328692104113</v>
      </c>
    </row>
    <row r="67" spans="1:8" hidden="1" x14ac:dyDescent="0.25">
      <c r="A67" s="4" t="s">
        <v>16</v>
      </c>
      <c r="B67" s="4" t="s">
        <v>18</v>
      </c>
      <c r="C67" s="4" t="s">
        <v>11</v>
      </c>
      <c r="D67" s="4" t="s">
        <v>61</v>
      </c>
      <c r="E67" s="4" t="s">
        <v>12</v>
      </c>
      <c r="F67" s="4">
        <v>0.112443778110944</v>
      </c>
      <c r="G67" s="13">
        <f>_xlfn.XLOOKUP('Ship-To Percents'!E67,'Production Plan'!$E$2:$E$10,'Production Plan'!$F$2:$F$10, 0)</f>
        <v>42542.584999999999</v>
      </c>
      <c r="H67" s="13">
        <f t="shared" ref="H67:H114" si="1">F67*G67</f>
        <v>4783.6489880059744</v>
      </c>
    </row>
    <row r="68" spans="1:8" hidden="1" x14ac:dyDescent="0.25">
      <c r="A68" s="4" t="s">
        <v>16</v>
      </c>
      <c r="B68" s="4" t="s">
        <v>18</v>
      </c>
      <c r="C68" s="4" t="s">
        <v>11</v>
      </c>
      <c r="D68" s="4" t="s">
        <v>61</v>
      </c>
      <c r="E68" s="4" t="s">
        <v>13</v>
      </c>
      <c r="F68" s="4">
        <v>0.10999486690621101</v>
      </c>
      <c r="G68" s="13">
        <f>_xlfn.XLOOKUP('Ship-To Percents'!E68,'Production Plan'!$E$2:$E$10,'Production Plan'!$F$2:$F$10, 0)</f>
        <v>23577.129000000001</v>
      </c>
      <c r="H68" s="13">
        <f t="shared" si="1"/>
        <v>2593.3631663855681</v>
      </c>
    </row>
    <row r="69" spans="1:8" hidden="1" x14ac:dyDescent="0.25">
      <c r="A69" s="4" t="s">
        <v>16</v>
      </c>
      <c r="B69" s="4" t="s">
        <v>18</v>
      </c>
      <c r="C69" s="4" t="s">
        <v>11</v>
      </c>
      <c r="D69" s="4" t="s">
        <v>61</v>
      </c>
      <c r="E69" s="4" t="s">
        <v>14</v>
      </c>
      <c r="F69" s="4">
        <v>0.103824191036511</v>
      </c>
      <c r="G69" s="13">
        <f>_xlfn.XLOOKUP('Ship-To Percents'!E69,'Production Plan'!$E$2:$E$10,'Production Plan'!$F$2:$F$10, 0)</f>
        <v>8765.2870000000003</v>
      </c>
      <c r="H69" s="13">
        <f t="shared" si="1"/>
        <v>910.04883197784636</v>
      </c>
    </row>
    <row r="70" spans="1:8" hidden="1" x14ac:dyDescent="0.25">
      <c r="A70" s="4" t="s">
        <v>16</v>
      </c>
      <c r="B70" s="4" t="s">
        <v>18</v>
      </c>
      <c r="C70" s="4" t="s">
        <v>11</v>
      </c>
      <c r="D70" s="4" t="s">
        <v>61</v>
      </c>
      <c r="E70" s="4" t="s">
        <v>15</v>
      </c>
      <c r="F70" s="4">
        <v>0.12437246963562699</v>
      </c>
      <c r="G70" s="13">
        <f>_xlfn.XLOOKUP('Ship-To Percents'!E70,'Production Plan'!$E$2:$E$10,'Production Plan'!$F$2:$F$10, 0)</f>
        <v>7528.7609999999904</v>
      </c>
      <c r="H70" s="13">
        <f t="shared" si="1"/>
        <v>936.37059886639156</v>
      </c>
    </row>
    <row r="71" spans="1:8" hidden="1" x14ac:dyDescent="0.25">
      <c r="A71" s="4" t="s">
        <v>39</v>
      </c>
      <c r="B71" s="4" t="s">
        <v>41</v>
      </c>
      <c r="C71" s="4" t="s">
        <v>11</v>
      </c>
      <c r="D71" s="4" t="s">
        <v>61</v>
      </c>
      <c r="E71" s="4" t="s">
        <v>22</v>
      </c>
      <c r="F71" s="4">
        <v>2.6661197703035201E-2</v>
      </c>
      <c r="G71" s="13">
        <f>_xlfn.XLOOKUP('Ship-To Percents'!E71,'Production Plan'!$E$2:$E$10,'Production Plan'!$F$2:$F$10, 0)</f>
        <v>54752.131000000001</v>
      </c>
      <c r="H71" s="13">
        <f t="shared" si="1"/>
        <v>1459.7573892534824</v>
      </c>
    </row>
    <row r="72" spans="1:8" hidden="1" x14ac:dyDescent="0.25">
      <c r="A72" s="4" t="s">
        <v>39</v>
      </c>
      <c r="B72" s="4" t="s">
        <v>41</v>
      </c>
      <c r="C72" s="4" t="s">
        <v>11</v>
      </c>
      <c r="D72" s="4" t="s">
        <v>61</v>
      </c>
      <c r="E72" s="4" t="s">
        <v>23</v>
      </c>
      <c r="F72" s="4">
        <v>3.9401392508840803E-2</v>
      </c>
      <c r="G72" s="13">
        <f>_xlfn.XLOOKUP('Ship-To Percents'!E72,'Production Plan'!$E$2:$E$10,'Production Plan'!$F$2:$F$10, 0)</f>
        <v>128474.830999999</v>
      </c>
      <c r="H72" s="13">
        <f t="shared" si="1"/>
        <v>5062.0872437379485</v>
      </c>
    </row>
    <row r="73" spans="1:8" hidden="1" x14ac:dyDescent="0.25">
      <c r="A73" s="4" t="s">
        <v>39</v>
      </c>
      <c r="B73" s="4" t="s">
        <v>41</v>
      </c>
      <c r="C73" s="4" t="s">
        <v>11</v>
      </c>
      <c r="D73" s="4" t="s">
        <v>61</v>
      </c>
      <c r="E73" s="4" t="s">
        <v>24</v>
      </c>
      <c r="F73" s="4">
        <v>2.39264129876114E-2</v>
      </c>
      <c r="G73" s="13">
        <f>_xlfn.XLOOKUP('Ship-To Percents'!E73,'Production Plan'!$E$2:$E$10,'Production Plan'!$F$2:$F$10, 0)</f>
        <v>135926.99900000001</v>
      </c>
      <c r="H73" s="13">
        <f t="shared" si="1"/>
        <v>3252.245514240642</v>
      </c>
    </row>
    <row r="74" spans="1:8" hidden="1" x14ac:dyDescent="0.25">
      <c r="A74" s="4" t="s">
        <v>39</v>
      </c>
      <c r="B74" s="4" t="s">
        <v>41</v>
      </c>
      <c r="C74" s="4" t="s">
        <v>11</v>
      </c>
      <c r="D74" s="4" t="s">
        <v>61</v>
      </c>
      <c r="E74" s="4" t="s">
        <v>67</v>
      </c>
      <c r="F74" s="4">
        <v>3.5643564356435599E-2</v>
      </c>
      <c r="G74" s="13">
        <f>_xlfn.XLOOKUP('Ship-To Percents'!E74,'Production Plan'!$E$2:$E$10,'Production Plan'!$F$2:$F$10, 0)</f>
        <v>0</v>
      </c>
      <c r="H74" s="13">
        <f t="shared" si="1"/>
        <v>0</v>
      </c>
    </row>
    <row r="75" spans="1:8" hidden="1" x14ac:dyDescent="0.25">
      <c r="A75" s="4" t="s">
        <v>39</v>
      </c>
      <c r="B75" s="4" t="s">
        <v>41</v>
      </c>
      <c r="C75" s="4" t="s">
        <v>11</v>
      </c>
      <c r="D75" s="4" t="s">
        <v>61</v>
      </c>
      <c r="E75" s="4" t="s">
        <v>25</v>
      </c>
      <c r="F75" s="4">
        <v>2.5584047250080399E-2</v>
      </c>
      <c r="G75" s="13">
        <f>_xlfn.XLOOKUP('Ship-To Percents'!E75,'Production Plan'!$E$2:$E$10,'Production Plan'!$F$2:$F$10, 0)</f>
        <v>173016.04500000001</v>
      </c>
      <c r="H75" s="13">
        <f t="shared" si="1"/>
        <v>4426.450670302037</v>
      </c>
    </row>
    <row r="76" spans="1:8" hidden="1" x14ac:dyDescent="0.25">
      <c r="A76" s="4" t="s">
        <v>39</v>
      </c>
      <c r="B76" s="4" t="s">
        <v>41</v>
      </c>
      <c r="C76" s="4" t="s">
        <v>11</v>
      </c>
      <c r="D76" s="4" t="s">
        <v>61</v>
      </c>
      <c r="E76" s="4" t="s">
        <v>26</v>
      </c>
      <c r="F76" s="4">
        <v>3.5413559158927903E-2</v>
      </c>
      <c r="G76" s="13">
        <f>_xlfn.XLOOKUP('Ship-To Percents'!E76,'Production Plan'!$E$2:$E$10,'Production Plan'!$F$2:$F$10, 0)</f>
        <v>130369.11900000001</v>
      </c>
      <c r="H76" s="13">
        <f t="shared" si="1"/>
        <v>4616.8345082038122</v>
      </c>
    </row>
    <row r="77" spans="1:8" hidden="1" x14ac:dyDescent="0.25">
      <c r="A77" s="4" t="s">
        <v>35</v>
      </c>
      <c r="B77" s="4" t="s">
        <v>42</v>
      </c>
      <c r="C77" s="4" t="s">
        <v>11</v>
      </c>
      <c r="D77" s="4" t="s">
        <v>61</v>
      </c>
      <c r="E77" s="4" t="s">
        <v>22</v>
      </c>
      <c r="F77" s="4">
        <v>5.9064807219031901E-2</v>
      </c>
      <c r="G77" s="13">
        <f>_xlfn.XLOOKUP('Ship-To Percents'!E77,'Production Plan'!$E$2:$E$10,'Production Plan'!$F$2:$F$10, 0)</f>
        <v>54752.131000000001</v>
      </c>
      <c r="H77" s="13">
        <f t="shared" si="1"/>
        <v>3233.9240623461806</v>
      </c>
    </row>
    <row r="78" spans="1:8" hidden="1" x14ac:dyDescent="0.25">
      <c r="A78" s="4" t="s">
        <v>35</v>
      </c>
      <c r="B78" s="4" t="s">
        <v>42</v>
      </c>
      <c r="C78" s="4" t="s">
        <v>11</v>
      </c>
      <c r="D78" s="4" t="s">
        <v>61</v>
      </c>
      <c r="E78" s="4" t="s">
        <v>67</v>
      </c>
      <c r="F78" s="4">
        <v>5.9405940594059403E-2</v>
      </c>
      <c r="G78" s="13">
        <f>_xlfn.XLOOKUP('Ship-To Percents'!E78,'Production Plan'!$E$2:$E$10,'Production Plan'!$F$2:$F$10, 0)</f>
        <v>0</v>
      </c>
      <c r="H78" s="13">
        <f t="shared" si="1"/>
        <v>0</v>
      </c>
    </row>
    <row r="79" spans="1:8" hidden="1" x14ac:dyDescent="0.25">
      <c r="A79" s="4" t="s">
        <v>35</v>
      </c>
      <c r="B79" s="4" t="s">
        <v>42</v>
      </c>
      <c r="C79" s="4" t="s">
        <v>11</v>
      </c>
      <c r="D79" s="4" t="s">
        <v>61</v>
      </c>
      <c r="E79" s="4" t="s">
        <v>23</v>
      </c>
      <c r="F79" s="4">
        <v>3.0028266216365E-2</v>
      </c>
      <c r="G79" s="13">
        <f>_xlfn.XLOOKUP('Ship-To Percents'!E79,'Production Plan'!$E$2:$E$10,'Production Plan'!$F$2:$F$10, 0)</f>
        <v>128474.830999999</v>
      </c>
      <c r="H79" s="13">
        <f t="shared" si="1"/>
        <v>3857.8764273704728</v>
      </c>
    </row>
    <row r="80" spans="1:8" hidden="1" x14ac:dyDescent="0.25">
      <c r="A80" s="4" t="s">
        <v>35</v>
      </c>
      <c r="B80" s="4" t="s">
        <v>42</v>
      </c>
      <c r="C80" s="4" t="s">
        <v>11</v>
      </c>
      <c r="D80" s="4" t="s">
        <v>61</v>
      </c>
      <c r="E80" s="4" t="s">
        <v>24</v>
      </c>
      <c r="F80" s="4">
        <v>5.29571274125799E-2</v>
      </c>
      <c r="G80" s="13">
        <f>_xlfn.XLOOKUP('Ship-To Percents'!E80,'Production Plan'!$E$2:$E$10,'Production Plan'!$F$2:$F$10, 0)</f>
        <v>135926.99900000001</v>
      </c>
      <c r="H80" s="13">
        <f t="shared" si="1"/>
        <v>7198.3034048526215</v>
      </c>
    </row>
    <row r="81" spans="1:8" hidden="1" x14ac:dyDescent="0.25">
      <c r="A81" s="4" t="s">
        <v>35</v>
      </c>
      <c r="B81" s="4" t="s">
        <v>42</v>
      </c>
      <c r="C81" s="4" t="s">
        <v>11</v>
      </c>
      <c r="D81" s="4" t="s">
        <v>61</v>
      </c>
      <c r="E81" s="4" t="s">
        <v>25</v>
      </c>
      <c r="F81" s="4">
        <v>4.7805619718721597E-2</v>
      </c>
      <c r="G81" s="13">
        <f>_xlfn.XLOOKUP('Ship-To Percents'!E81,'Production Plan'!$E$2:$E$10,'Production Plan'!$F$2:$F$10, 0)</f>
        <v>173016.04500000001</v>
      </c>
      <c r="H81" s="13">
        <f t="shared" si="1"/>
        <v>8271.1392525072242</v>
      </c>
    </row>
    <row r="82" spans="1:8" hidden="1" x14ac:dyDescent="0.25">
      <c r="A82" s="4" t="s">
        <v>35</v>
      </c>
      <c r="B82" s="4" t="s">
        <v>42</v>
      </c>
      <c r="C82" s="4" t="s">
        <v>11</v>
      </c>
      <c r="D82" s="4" t="s">
        <v>61</v>
      </c>
      <c r="E82" s="4" t="s">
        <v>26</v>
      </c>
      <c r="F82" s="4">
        <v>2.94471443006303E-2</v>
      </c>
      <c r="G82" s="13">
        <f>_xlfn.XLOOKUP('Ship-To Percents'!E82,'Production Plan'!$E$2:$E$10,'Production Plan'!$F$2:$F$10, 0)</f>
        <v>130369.11900000001</v>
      </c>
      <c r="H82" s="13">
        <f t="shared" si="1"/>
        <v>3838.9982595390434</v>
      </c>
    </row>
    <row r="83" spans="1:8" hidden="1" x14ac:dyDescent="0.25">
      <c r="A83" s="4" t="s">
        <v>35</v>
      </c>
      <c r="B83" s="4" t="s">
        <v>43</v>
      </c>
      <c r="C83" s="4" t="s">
        <v>11</v>
      </c>
      <c r="D83" s="4" t="s">
        <v>61</v>
      </c>
      <c r="E83" s="4" t="s">
        <v>67</v>
      </c>
      <c r="F83" s="4">
        <v>4.95049504950495E-2</v>
      </c>
      <c r="G83" s="13">
        <f>_xlfn.XLOOKUP('Ship-To Percents'!E83,'Production Plan'!$E$2:$E$10,'Production Plan'!$F$2:$F$10, 0)</f>
        <v>0</v>
      </c>
      <c r="H83" s="13">
        <f t="shared" si="1"/>
        <v>0</v>
      </c>
    </row>
    <row r="84" spans="1:8" hidden="1" x14ac:dyDescent="0.25">
      <c r="A84" s="4" t="s">
        <v>35</v>
      </c>
      <c r="B84" s="4" t="s">
        <v>43</v>
      </c>
      <c r="C84" s="4" t="s">
        <v>11</v>
      </c>
      <c r="D84" s="4" t="s">
        <v>61</v>
      </c>
      <c r="E84" s="4" t="s">
        <v>22</v>
      </c>
      <c r="F84" s="4">
        <v>5.3322395406070498E-2</v>
      </c>
      <c r="G84" s="13">
        <f>_xlfn.XLOOKUP('Ship-To Percents'!E84,'Production Plan'!$E$2:$E$10,'Production Plan'!$F$2:$F$10, 0)</f>
        <v>54752.131000000001</v>
      </c>
      <c r="H84" s="13">
        <f t="shared" si="1"/>
        <v>2919.5147785069703</v>
      </c>
    </row>
    <row r="85" spans="1:8" hidden="1" x14ac:dyDescent="0.25">
      <c r="A85" s="4" t="s">
        <v>35</v>
      </c>
      <c r="B85" s="4" t="s">
        <v>43</v>
      </c>
      <c r="C85" s="4" t="s">
        <v>11</v>
      </c>
      <c r="D85" s="4" t="s">
        <v>61</v>
      </c>
      <c r="E85" s="4" t="s">
        <v>23</v>
      </c>
      <c r="F85" s="4">
        <v>3.32342180291961E-2</v>
      </c>
      <c r="G85" s="13">
        <f>_xlfn.XLOOKUP('Ship-To Percents'!E85,'Production Plan'!$E$2:$E$10,'Production Plan'!$F$2:$F$10, 0)</f>
        <v>128474.830999999</v>
      </c>
      <c r="H85" s="13">
        <f t="shared" si="1"/>
        <v>4269.7605447180886</v>
      </c>
    </row>
    <row r="86" spans="1:8" hidden="1" x14ac:dyDescent="0.25">
      <c r="A86" s="4" t="s">
        <v>35</v>
      </c>
      <c r="B86" s="4" t="s">
        <v>43</v>
      </c>
      <c r="C86" s="4" t="s">
        <v>11</v>
      </c>
      <c r="D86" s="4" t="s">
        <v>61</v>
      </c>
      <c r="E86" s="4" t="s">
        <v>24</v>
      </c>
      <c r="F86" s="4">
        <v>5.5721957357815002E-2</v>
      </c>
      <c r="G86" s="13">
        <f>_xlfn.XLOOKUP('Ship-To Percents'!E86,'Production Plan'!$E$2:$E$10,'Production Plan'!$F$2:$F$10, 0)</f>
        <v>135926.99900000001</v>
      </c>
      <c r="H86" s="13">
        <f t="shared" si="1"/>
        <v>7574.1184420537629</v>
      </c>
    </row>
    <row r="87" spans="1:8" hidden="1" x14ac:dyDescent="0.25">
      <c r="A87" s="4" t="s">
        <v>35</v>
      </c>
      <c r="B87" s="4" t="s">
        <v>43</v>
      </c>
      <c r="C87" s="4" t="s">
        <v>11</v>
      </c>
      <c r="D87" s="4" t="s">
        <v>61</v>
      </c>
      <c r="E87" s="4" t="s">
        <v>25</v>
      </c>
      <c r="F87" s="4">
        <v>5.7746849507324297E-2</v>
      </c>
      <c r="G87" s="13">
        <f>_xlfn.XLOOKUP('Ship-To Percents'!E87,'Production Plan'!$E$2:$E$10,'Production Plan'!$F$2:$F$10, 0)</f>
        <v>173016.04500000001</v>
      </c>
      <c r="H87" s="13">
        <f t="shared" si="1"/>
        <v>9991.1315129674495</v>
      </c>
    </row>
    <row r="88" spans="1:8" hidden="1" x14ac:dyDescent="0.25">
      <c r="A88" s="4" t="s">
        <v>35</v>
      </c>
      <c r="B88" s="4" t="s">
        <v>43</v>
      </c>
      <c r="C88" s="4" t="s">
        <v>11</v>
      </c>
      <c r="D88" s="4" t="s">
        <v>61</v>
      </c>
      <c r="E88" s="4" t="s">
        <v>26</v>
      </c>
      <c r="F88" s="4">
        <v>3.2334119232064598E-2</v>
      </c>
      <c r="G88" s="13">
        <f>_xlfn.XLOOKUP('Ship-To Percents'!E88,'Production Plan'!$E$2:$E$10,'Production Plan'!$F$2:$F$10, 0)</f>
        <v>130369.11900000001</v>
      </c>
      <c r="H88" s="13">
        <f t="shared" si="1"/>
        <v>4215.370637925218</v>
      </c>
    </row>
    <row r="89" spans="1:8" hidden="1" x14ac:dyDescent="0.25">
      <c r="A89" s="4" t="s">
        <v>16</v>
      </c>
      <c r="B89" s="4" t="s">
        <v>19</v>
      </c>
      <c r="C89" s="4" t="s">
        <v>11</v>
      </c>
      <c r="D89" s="4" t="s">
        <v>61</v>
      </c>
      <c r="E89" s="4" t="s">
        <v>12</v>
      </c>
      <c r="F89" s="4">
        <v>8.9955022488755601E-2</v>
      </c>
      <c r="G89" s="13">
        <f>_xlfn.XLOOKUP('Ship-To Percents'!E89,'Production Plan'!$E$2:$E$10,'Production Plan'!$F$2:$F$10, 0)</f>
        <v>42542.584999999999</v>
      </c>
      <c r="H89" s="13">
        <f t="shared" si="1"/>
        <v>3826.9191904047966</v>
      </c>
    </row>
    <row r="90" spans="1:8" hidden="1" x14ac:dyDescent="0.25">
      <c r="A90" s="4" t="s">
        <v>16</v>
      </c>
      <c r="B90" s="4" t="s">
        <v>19</v>
      </c>
      <c r="C90" s="4" t="s">
        <v>11</v>
      </c>
      <c r="D90" s="4" t="s">
        <v>61</v>
      </c>
      <c r="E90" s="4" t="s">
        <v>13</v>
      </c>
      <c r="F90" s="4">
        <v>0.113074723179584</v>
      </c>
      <c r="G90" s="13">
        <f>_xlfn.XLOOKUP('Ship-To Percents'!E90,'Production Plan'!$E$2:$E$10,'Production Plan'!$F$2:$F$10, 0)</f>
        <v>23577.129000000001</v>
      </c>
      <c r="H90" s="13">
        <f t="shared" si="1"/>
        <v>2665.9773350443425</v>
      </c>
    </row>
    <row r="91" spans="1:8" hidden="1" x14ac:dyDescent="0.25">
      <c r="A91" s="4" t="s">
        <v>16</v>
      </c>
      <c r="B91" s="4" t="s">
        <v>19</v>
      </c>
      <c r="C91" s="4" t="s">
        <v>11</v>
      </c>
      <c r="D91" s="4" t="s">
        <v>61</v>
      </c>
      <c r="E91" s="4" t="s">
        <v>14</v>
      </c>
      <c r="F91" s="4">
        <v>7.6829901367018505E-2</v>
      </c>
      <c r="G91" s="13">
        <f>_xlfn.XLOOKUP('Ship-To Percents'!E91,'Production Plan'!$E$2:$E$10,'Production Plan'!$F$2:$F$10, 0)</f>
        <v>8765.2870000000003</v>
      </c>
      <c r="H91" s="13">
        <f t="shared" si="1"/>
        <v>673.43613566360955</v>
      </c>
    </row>
    <row r="92" spans="1:8" hidden="1" x14ac:dyDescent="0.25">
      <c r="A92" s="4" t="s">
        <v>16</v>
      </c>
      <c r="B92" s="4" t="s">
        <v>19</v>
      </c>
      <c r="C92" s="4" t="s">
        <v>11</v>
      </c>
      <c r="D92" s="4" t="s">
        <v>61</v>
      </c>
      <c r="E92" s="4" t="s">
        <v>15</v>
      </c>
      <c r="F92" s="4">
        <v>8.9392712550607198E-2</v>
      </c>
      <c r="G92" s="13">
        <f>_xlfn.XLOOKUP('Ship-To Percents'!E92,'Production Plan'!$E$2:$E$10,'Production Plan'!$F$2:$F$10, 0)</f>
        <v>7528.7609999999904</v>
      </c>
      <c r="H92" s="13">
        <f t="shared" si="1"/>
        <v>673.01636793522118</v>
      </c>
    </row>
    <row r="93" spans="1:8" hidden="1" x14ac:dyDescent="0.25">
      <c r="A93" s="4" t="s">
        <v>20</v>
      </c>
      <c r="B93" s="4" t="s">
        <v>21</v>
      </c>
      <c r="C93" s="4" t="s">
        <v>11</v>
      </c>
      <c r="D93" s="4" t="s">
        <v>61</v>
      </c>
      <c r="E93" s="4" t="s">
        <v>22</v>
      </c>
      <c r="F93" s="4">
        <v>0.17514356029532399</v>
      </c>
      <c r="G93" s="13">
        <f>_xlfn.XLOOKUP('Ship-To Percents'!E93,'Production Plan'!$E$2:$E$10,'Production Plan'!$F$2:$F$10, 0)</f>
        <v>54752.131000000001</v>
      </c>
      <c r="H93" s="13">
        <f t="shared" si="1"/>
        <v>9589.4831570959777</v>
      </c>
    </row>
    <row r="94" spans="1:8" hidden="1" x14ac:dyDescent="0.25">
      <c r="A94" s="4" t="s">
        <v>20</v>
      </c>
      <c r="B94" s="4" t="s">
        <v>21</v>
      </c>
      <c r="C94" s="4" t="s">
        <v>11</v>
      </c>
      <c r="D94" s="4" t="s">
        <v>61</v>
      </c>
      <c r="E94" s="4" t="s">
        <v>67</v>
      </c>
      <c r="F94" s="4">
        <v>0.231683168316831</v>
      </c>
      <c r="G94" s="13">
        <f>_xlfn.XLOOKUP('Ship-To Percents'!E94,'Production Plan'!$E$2:$E$10,'Production Plan'!$F$2:$F$10, 0)</f>
        <v>0</v>
      </c>
      <c r="H94" s="13">
        <f t="shared" si="1"/>
        <v>0</v>
      </c>
    </row>
    <row r="95" spans="1:8" hidden="1" x14ac:dyDescent="0.25">
      <c r="A95" s="4" t="s">
        <v>20</v>
      </c>
      <c r="B95" s="4" t="s">
        <v>21</v>
      </c>
      <c r="C95" s="4" t="s">
        <v>11</v>
      </c>
      <c r="D95" s="4" t="s">
        <v>61</v>
      </c>
      <c r="E95" s="4" t="s">
        <v>23</v>
      </c>
      <c r="F95" s="4">
        <v>0.14527122107607399</v>
      </c>
      <c r="G95" s="13">
        <f>_xlfn.XLOOKUP('Ship-To Percents'!E95,'Production Plan'!$E$2:$E$10,'Production Plan'!$F$2:$F$10, 0)</f>
        <v>128474.830999999</v>
      </c>
      <c r="H95" s="13">
        <f t="shared" si="1"/>
        <v>18663.695576912098</v>
      </c>
    </row>
    <row r="96" spans="1:8" hidden="1" x14ac:dyDescent="0.25">
      <c r="A96" s="4" t="s">
        <v>20</v>
      </c>
      <c r="B96" s="4" t="s">
        <v>21</v>
      </c>
      <c r="C96" s="4" t="s">
        <v>11</v>
      </c>
      <c r="D96" s="4" t="s">
        <v>61</v>
      </c>
      <c r="E96" s="4" t="s">
        <v>24</v>
      </c>
      <c r="F96" s="4">
        <v>0.16939900395228799</v>
      </c>
      <c r="G96" s="13">
        <f>_xlfn.XLOOKUP('Ship-To Percents'!E96,'Production Plan'!$E$2:$E$10,'Production Plan'!$F$2:$F$10, 0)</f>
        <v>135926.99900000001</v>
      </c>
      <c r="H96" s="13">
        <f t="shared" si="1"/>
        <v>23025.898240823648</v>
      </c>
    </row>
    <row r="97" spans="1:8" hidden="1" x14ac:dyDescent="0.25">
      <c r="A97" s="4" t="s">
        <v>20</v>
      </c>
      <c r="B97" s="4" t="s">
        <v>21</v>
      </c>
      <c r="C97" s="4" t="s">
        <v>11</v>
      </c>
      <c r="D97" s="4" t="s">
        <v>61</v>
      </c>
      <c r="E97" s="4" t="s">
        <v>25</v>
      </c>
      <c r="F97" s="4">
        <v>0.17250957574339901</v>
      </c>
      <c r="G97" s="13">
        <f>_xlfn.XLOOKUP('Ship-To Percents'!E97,'Production Plan'!$E$2:$E$10,'Production Plan'!$F$2:$F$10, 0)</f>
        <v>173016.04500000001</v>
      </c>
      <c r="H97" s="13">
        <f t="shared" si="1"/>
        <v>29846.924519750832</v>
      </c>
    </row>
    <row r="98" spans="1:8" hidden="1" x14ac:dyDescent="0.25">
      <c r="A98" s="4" t="s">
        <v>20</v>
      </c>
      <c r="B98" s="4" t="s">
        <v>21</v>
      </c>
      <c r="C98" s="4" t="s">
        <v>11</v>
      </c>
      <c r="D98" s="4" t="s">
        <v>61</v>
      </c>
      <c r="E98" s="4" t="s">
        <v>26</v>
      </c>
      <c r="F98" s="4">
        <v>0.14704325650772199</v>
      </c>
      <c r="G98" s="13">
        <f>_xlfn.XLOOKUP('Ship-To Percents'!E98,'Production Plan'!$E$2:$E$10,'Production Plan'!$F$2:$F$10, 0)</f>
        <v>130369.11900000001</v>
      </c>
      <c r="H98" s="13">
        <f t="shared" si="1"/>
        <v>19169.899805802732</v>
      </c>
    </row>
    <row r="99" spans="1:8" hidden="1" x14ac:dyDescent="0.25">
      <c r="A99" s="4" t="s">
        <v>20</v>
      </c>
      <c r="B99" s="4" t="s">
        <v>21</v>
      </c>
      <c r="C99" s="4" t="s">
        <v>11</v>
      </c>
      <c r="D99" s="4" t="s">
        <v>61</v>
      </c>
      <c r="E99" s="4" t="s">
        <v>12</v>
      </c>
      <c r="F99" s="4">
        <v>0.15742128935532201</v>
      </c>
      <c r="G99" s="13">
        <f>_xlfn.XLOOKUP('Ship-To Percents'!E99,'Production Plan'!$E$2:$E$10,'Production Plan'!$F$2:$F$10, 0)</f>
        <v>42542.584999999999</v>
      </c>
      <c r="H99" s="13">
        <f t="shared" si="1"/>
        <v>6697.1085832083818</v>
      </c>
    </row>
    <row r="100" spans="1:8" hidden="1" x14ac:dyDescent="0.25">
      <c r="A100" s="4" t="s">
        <v>20</v>
      </c>
      <c r="B100" s="4" t="s">
        <v>21</v>
      </c>
      <c r="C100" s="4" t="s">
        <v>11</v>
      </c>
      <c r="D100" s="4" t="s">
        <v>61</v>
      </c>
      <c r="E100" s="4" t="s">
        <v>13</v>
      </c>
      <c r="F100" s="4">
        <v>0.16279240302119199</v>
      </c>
      <c r="G100" s="13">
        <f>_xlfn.XLOOKUP('Ship-To Percents'!E100,'Production Plan'!$E$2:$E$10,'Production Plan'!$F$2:$F$10, 0)</f>
        <v>23577.129000000001</v>
      </c>
      <c r="H100" s="13">
        <f t="shared" si="1"/>
        <v>3838.1774862506336</v>
      </c>
    </row>
    <row r="101" spans="1:8" hidden="1" x14ac:dyDescent="0.25">
      <c r="A101" s="4" t="s">
        <v>20</v>
      </c>
      <c r="B101" s="4" t="s">
        <v>21</v>
      </c>
      <c r="C101" s="4" t="s">
        <v>11</v>
      </c>
      <c r="D101" s="4" t="s">
        <v>61</v>
      </c>
      <c r="E101" s="4" t="s">
        <v>14</v>
      </c>
      <c r="F101" s="4">
        <v>0.13583664993943501</v>
      </c>
      <c r="G101" s="13">
        <f>_xlfn.XLOOKUP('Ship-To Percents'!E101,'Production Plan'!$E$2:$E$10,'Production Plan'!$F$2:$F$10, 0)</f>
        <v>8765.2870000000003</v>
      </c>
      <c r="H101" s="13">
        <f t="shared" si="1"/>
        <v>1190.6472218376805</v>
      </c>
    </row>
    <row r="102" spans="1:8" hidden="1" x14ac:dyDescent="0.25">
      <c r="A102" s="4" t="s">
        <v>20</v>
      </c>
      <c r="B102" s="4" t="s">
        <v>21</v>
      </c>
      <c r="C102" s="4" t="s">
        <v>11</v>
      </c>
      <c r="D102" s="4" t="s">
        <v>61</v>
      </c>
      <c r="E102" s="4" t="s">
        <v>15</v>
      </c>
      <c r="F102" s="4">
        <v>0.136032388663967</v>
      </c>
      <c r="G102" s="13">
        <f>_xlfn.XLOOKUP('Ship-To Percents'!E102,'Production Plan'!$E$2:$E$10,'Production Plan'!$F$2:$F$10, 0)</f>
        <v>7528.7609999999904</v>
      </c>
      <c r="H102" s="13">
        <f t="shared" si="1"/>
        <v>1024.1553425101156</v>
      </c>
    </row>
    <row r="103" spans="1:8" x14ac:dyDescent="0.25">
      <c r="A103" s="4" t="s">
        <v>44</v>
      </c>
      <c r="B103" s="4" t="s">
        <v>45</v>
      </c>
      <c r="C103" s="4" t="s">
        <v>11</v>
      </c>
      <c r="D103" s="4" t="s">
        <v>61</v>
      </c>
      <c r="E103" s="4" t="s">
        <v>22</v>
      </c>
      <c r="F103" s="4">
        <v>3.6915504511894903E-2</v>
      </c>
      <c r="G103" s="13">
        <f>_xlfn.XLOOKUP('Ship-To Percents'!E103,'Production Plan'!$E$2:$E$10,'Production Plan'!$F$2:$F$10, 0)</f>
        <v>54752.131000000001</v>
      </c>
      <c r="H103" s="13">
        <f t="shared" si="1"/>
        <v>2021.2025389663609</v>
      </c>
    </row>
    <row r="104" spans="1:8" x14ac:dyDescent="0.25">
      <c r="A104" s="4" t="s">
        <v>44</v>
      </c>
      <c r="B104" s="4" t="s">
        <v>45</v>
      </c>
      <c r="C104" s="4" t="s">
        <v>11</v>
      </c>
      <c r="D104" s="4" t="s">
        <v>61</v>
      </c>
      <c r="E104" s="4" t="s">
        <v>23</v>
      </c>
      <c r="F104" s="4">
        <v>5.1735741468130099E-2</v>
      </c>
      <c r="G104" s="13">
        <f>_xlfn.XLOOKUP('Ship-To Percents'!E104,'Production Plan'!$E$2:$E$10,'Production Plan'!$F$2:$F$10, 0)</f>
        <v>128474.830999999</v>
      </c>
      <c r="H104" s="13">
        <f t="shared" si="1"/>
        <v>6646.7406417776547</v>
      </c>
    </row>
    <row r="105" spans="1:8" x14ac:dyDescent="0.25">
      <c r="A105" s="4" t="s">
        <v>44</v>
      </c>
      <c r="B105" s="4" t="s">
        <v>45</v>
      </c>
      <c r="C105" s="4" t="s">
        <v>11</v>
      </c>
      <c r="D105" s="4" t="s">
        <v>61</v>
      </c>
      <c r="E105" s="4" t="s">
        <v>24</v>
      </c>
      <c r="F105" s="4">
        <v>4.63463481204473E-2</v>
      </c>
      <c r="G105" s="13">
        <f>_xlfn.XLOOKUP('Ship-To Percents'!E105,'Production Plan'!$E$2:$E$10,'Production Plan'!$F$2:$F$10, 0)</f>
        <v>135926.99900000001</v>
      </c>
      <c r="H105" s="13">
        <f t="shared" si="1"/>
        <v>6299.7200146216928</v>
      </c>
    </row>
    <row r="106" spans="1:8" x14ac:dyDescent="0.25">
      <c r="A106" s="4" t="s">
        <v>44</v>
      </c>
      <c r="B106" s="4" t="s">
        <v>45</v>
      </c>
      <c r="C106" s="4" t="s">
        <v>11</v>
      </c>
      <c r="D106" s="4" t="s">
        <v>61</v>
      </c>
      <c r="E106" s="4" t="s">
        <v>67</v>
      </c>
      <c r="F106" s="4">
        <v>5.9405940594059403E-2</v>
      </c>
      <c r="G106" s="13">
        <f>_xlfn.XLOOKUP('Ship-To Percents'!E106,'Production Plan'!$E$2:$E$10,'Production Plan'!$F$2:$F$10, 0)</f>
        <v>0</v>
      </c>
      <c r="H106" s="13">
        <f t="shared" si="1"/>
        <v>0</v>
      </c>
    </row>
    <row r="107" spans="1:8" x14ac:dyDescent="0.25">
      <c r="A107" s="4" t="s">
        <v>44</v>
      </c>
      <c r="B107" s="4" t="s">
        <v>45</v>
      </c>
      <c r="C107" s="4" t="s">
        <v>11</v>
      </c>
      <c r="D107" s="4" t="s">
        <v>61</v>
      </c>
      <c r="E107" s="4" t="s">
        <v>25</v>
      </c>
      <c r="F107" s="4">
        <v>4.8244203385865901E-2</v>
      </c>
      <c r="G107" s="13">
        <f>_xlfn.XLOOKUP('Ship-To Percents'!E107,'Production Plan'!$E$2:$E$10,'Production Plan'!$F$2:$F$10, 0)</f>
        <v>173016.04500000001</v>
      </c>
      <c r="H107" s="13">
        <f t="shared" si="1"/>
        <v>8347.0212639981273</v>
      </c>
    </row>
    <row r="108" spans="1:8" x14ac:dyDescent="0.25">
      <c r="A108" s="4" t="s">
        <v>44</v>
      </c>
      <c r="B108" s="4" t="s">
        <v>45</v>
      </c>
      <c r="C108" s="4" t="s">
        <v>11</v>
      </c>
      <c r="D108" s="4" t="s">
        <v>61</v>
      </c>
      <c r="E108" s="4" t="s">
        <v>26</v>
      </c>
      <c r="F108" s="4">
        <v>5.1580618774960299E-2</v>
      </c>
      <c r="G108" s="13">
        <f>_xlfn.XLOOKUP('Ship-To Percents'!E108,'Production Plan'!$E$2:$E$10,'Production Plan'!$F$2:$F$10, 0)</f>
        <v>130369.11900000001</v>
      </c>
      <c r="H108" s="13">
        <f t="shared" si="1"/>
        <v>6724.519827166434</v>
      </c>
    </row>
    <row r="109" spans="1:8" hidden="1" x14ac:dyDescent="0.25">
      <c r="A109" s="4" t="s">
        <v>46</v>
      </c>
      <c r="B109" s="4" t="s">
        <v>47</v>
      </c>
      <c r="C109" s="4" t="s">
        <v>11</v>
      </c>
      <c r="D109" s="4" t="s">
        <v>61</v>
      </c>
      <c r="E109" s="4" t="s">
        <v>22</v>
      </c>
      <c r="F109" s="4">
        <v>1.0254306808859699E-2</v>
      </c>
      <c r="G109" s="13">
        <f>_xlfn.XLOOKUP('Ship-To Percents'!E109,'Production Plan'!$E$2:$E$10,'Production Plan'!$F$2:$F$10, 0)</f>
        <v>54752.131000000001</v>
      </c>
      <c r="H109" s="13">
        <f t="shared" si="1"/>
        <v>561.44514971287822</v>
      </c>
    </row>
    <row r="110" spans="1:8" hidden="1" x14ac:dyDescent="0.25">
      <c r="A110" s="4" t="s">
        <v>46</v>
      </c>
      <c r="B110" s="4" t="s">
        <v>47</v>
      </c>
      <c r="C110" s="4" t="s">
        <v>11</v>
      </c>
      <c r="D110" s="4" t="s">
        <v>61</v>
      </c>
      <c r="E110" s="4" t="s">
        <v>23</v>
      </c>
      <c r="F110" s="4">
        <v>7.5376576973434596E-3</v>
      </c>
      <c r="G110" s="13">
        <f>_xlfn.XLOOKUP('Ship-To Percents'!E110,'Production Plan'!$E$2:$E$10,'Production Plan'!$F$2:$F$10, 0)</f>
        <v>128474.830999999</v>
      </c>
      <c r="H110" s="13">
        <f t="shared" si="1"/>
        <v>968.39929880204261</v>
      </c>
    </row>
    <row r="111" spans="1:8" hidden="1" x14ac:dyDescent="0.25">
      <c r="A111" s="4" t="s">
        <v>46</v>
      </c>
      <c r="B111" s="4" t="s">
        <v>47</v>
      </c>
      <c r="C111" s="4" t="s">
        <v>11</v>
      </c>
      <c r="D111" s="4" t="s">
        <v>61</v>
      </c>
      <c r="E111" s="4" t="s">
        <v>24</v>
      </c>
      <c r="F111" s="4">
        <v>5.1043014373570996E-3</v>
      </c>
      <c r="G111" s="13">
        <f>_xlfn.XLOOKUP('Ship-To Percents'!E111,'Production Plan'!$E$2:$E$10,'Production Plan'!$F$2:$F$10, 0)</f>
        <v>135926.99900000001</v>
      </c>
      <c r="H111" s="13">
        <f t="shared" si="1"/>
        <v>693.81237637133711</v>
      </c>
    </row>
    <row r="112" spans="1:8" hidden="1" x14ac:dyDescent="0.25">
      <c r="A112" s="4" t="s">
        <v>46</v>
      </c>
      <c r="B112" s="4" t="s">
        <v>47</v>
      </c>
      <c r="C112" s="4" t="s">
        <v>11</v>
      </c>
      <c r="D112" s="4" t="s">
        <v>61</v>
      </c>
      <c r="E112" s="4" t="s">
        <v>67</v>
      </c>
      <c r="F112" s="4">
        <v>2.9702970297029702E-2</v>
      </c>
      <c r="G112" s="13">
        <f>_xlfn.XLOOKUP('Ship-To Percents'!E112,'Production Plan'!$E$2:$E$10,'Production Plan'!$F$2:$F$10, 0)</f>
        <v>0</v>
      </c>
      <c r="H112" s="13">
        <f t="shared" si="1"/>
        <v>0</v>
      </c>
    </row>
    <row r="113" spans="1:8" hidden="1" x14ac:dyDescent="0.25">
      <c r="A113" s="4" t="s">
        <v>46</v>
      </c>
      <c r="B113" s="4" t="s">
        <v>47</v>
      </c>
      <c r="C113" s="4" t="s">
        <v>11</v>
      </c>
      <c r="D113" s="4" t="s">
        <v>61</v>
      </c>
      <c r="E113" s="4" t="s">
        <v>25</v>
      </c>
      <c r="F113" s="4">
        <v>8.0407005643109795E-3</v>
      </c>
      <c r="G113" s="13">
        <f>_xlfn.XLOOKUP('Ship-To Percents'!E113,'Production Plan'!$E$2:$E$10,'Production Plan'!$F$2:$F$10, 0)</f>
        <v>173016.04500000001</v>
      </c>
      <c r="H113" s="13">
        <f t="shared" si="1"/>
        <v>1391.170210666354</v>
      </c>
    </row>
    <row r="114" spans="1:8" hidden="1" x14ac:dyDescent="0.25">
      <c r="A114" s="4" t="s">
        <v>46</v>
      </c>
      <c r="B114" s="4" t="s">
        <v>47</v>
      </c>
      <c r="C114" s="4" t="s">
        <v>11</v>
      </c>
      <c r="D114" s="4" t="s">
        <v>61</v>
      </c>
      <c r="E114" s="4" t="s">
        <v>26</v>
      </c>
      <c r="F114" s="4">
        <v>8.4684597988740704E-3</v>
      </c>
      <c r="G114" s="13">
        <f>_xlfn.XLOOKUP('Ship-To Percents'!E114,'Production Plan'!$E$2:$E$10,'Production Plan'!$F$2:$F$10, 0)</f>
        <v>130369.11900000001</v>
      </c>
      <c r="H114" s="13">
        <f t="shared" si="1"/>
        <v>1104.0256432661297</v>
      </c>
    </row>
  </sheetData>
  <autoFilter ref="A1:H114" xr:uid="{DFA5E21A-F9C0-4BB1-BF71-B39F1D4EEF33}">
    <filterColumn colId="1">
      <filters>
        <filter val="PHOENIX, AZ"/>
        <filter val="SALT LAKE CITY, U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A58A-79D3-4A39-8CA5-B25C99DB6398}">
  <dimension ref="A1:E22"/>
  <sheetViews>
    <sheetView workbookViewId="0">
      <selection activeCell="E2" sqref="E2:E23"/>
    </sheetView>
  </sheetViews>
  <sheetFormatPr defaultColWidth="11" defaultRowHeight="15.75" x14ac:dyDescent="0.25"/>
  <cols>
    <col min="1" max="1" width="14.5" customWidth="1"/>
    <col min="2" max="2" width="15.875" customWidth="1"/>
    <col min="3" max="3" width="14.125" customWidth="1"/>
    <col min="4" max="4" width="13" style="1" customWidth="1"/>
    <col min="5" max="5" width="12.125" style="2" bestFit="1" customWidth="1"/>
  </cols>
  <sheetData>
    <row r="1" spans="1:5" x14ac:dyDescent="0.25">
      <c r="A1" t="s">
        <v>54</v>
      </c>
      <c r="B1" t="s">
        <v>0</v>
      </c>
      <c r="C1" t="s">
        <v>4</v>
      </c>
      <c r="D1" s="1" t="s">
        <v>5</v>
      </c>
      <c r="E1" s="2" t="s">
        <v>6</v>
      </c>
    </row>
    <row r="2" spans="1:5" x14ac:dyDescent="0.25">
      <c r="A2" t="s">
        <v>27</v>
      </c>
      <c r="B2" t="s">
        <v>8</v>
      </c>
      <c r="C2" t="s">
        <v>22</v>
      </c>
      <c r="D2" s="1">
        <v>9589.4831570959814</v>
      </c>
      <c r="E2" s="2">
        <v>19946.124966759642</v>
      </c>
    </row>
    <row r="3" spans="1:5" x14ac:dyDescent="0.25">
      <c r="A3" t="s">
        <v>27</v>
      </c>
      <c r="B3" t="s">
        <v>8</v>
      </c>
      <c r="C3" t="s">
        <v>23</v>
      </c>
      <c r="D3" s="1">
        <v>18663.695576912247</v>
      </c>
      <c r="E3" s="2">
        <v>38820.486799977472</v>
      </c>
    </row>
    <row r="4" spans="1:5" x14ac:dyDescent="0.25">
      <c r="A4" t="s">
        <v>27</v>
      </c>
      <c r="B4" t="s">
        <v>8</v>
      </c>
      <c r="C4" t="s">
        <v>24</v>
      </c>
      <c r="D4" s="1">
        <v>23025.898240823786</v>
      </c>
      <c r="E4" s="2">
        <v>47893.868340913476</v>
      </c>
    </row>
    <row r="5" spans="1:5" x14ac:dyDescent="0.25">
      <c r="A5" t="s">
        <v>27</v>
      </c>
      <c r="B5" t="s">
        <v>8</v>
      </c>
      <c r="C5" t="s">
        <v>25</v>
      </c>
      <c r="D5" s="1">
        <v>29846.924519750908</v>
      </c>
      <c r="E5" s="2">
        <v>62081.603001081894</v>
      </c>
    </row>
    <row r="6" spans="1:5" x14ac:dyDescent="0.25">
      <c r="A6" t="s">
        <v>27</v>
      </c>
      <c r="B6" t="s">
        <v>48</v>
      </c>
      <c r="C6" t="s">
        <v>22</v>
      </c>
      <c r="D6" s="1">
        <v>11170.512698687451</v>
      </c>
      <c r="E6" s="2">
        <v>47139.563588461038</v>
      </c>
    </row>
    <row r="7" spans="1:5" x14ac:dyDescent="0.25">
      <c r="A7" t="s">
        <v>27</v>
      </c>
      <c r="B7" t="s">
        <v>48</v>
      </c>
      <c r="C7" t="s">
        <v>23</v>
      </c>
      <c r="D7" s="1">
        <v>30196.450862645768</v>
      </c>
      <c r="E7" s="2">
        <v>127429.02264036513</v>
      </c>
    </row>
    <row r="8" spans="1:5" x14ac:dyDescent="0.25">
      <c r="A8" t="s">
        <v>27</v>
      </c>
      <c r="B8" t="s">
        <v>48</v>
      </c>
      <c r="C8" t="s">
        <v>24</v>
      </c>
      <c r="D8" s="1">
        <v>29140.119807596187</v>
      </c>
      <c r="E8" s="2">
        <v>122971.3055880559</v>
      </c>
    </row>
    <row r="9" spans="1:5" x14ac:dyDescent="0.25">
      <c r="A9" t="s">
        <v>27</v>
      </c>
      <c r="B9" t="s">
        <v>48</v>
      </c>
      <c r="C9" t="s">
        <v>25</v>
      </c>
      <c r="D9" s="1">
        <v>35791.015419870768</v>
      </c>
      <c r="E9" s="2">
        <v>151038.08507185464</v>
      </c>
    </row>
    <row r="10" spans="1:5" x14ac:dyDescent="0.25">
      <c r="A10" t="s">
        <v>27</v>
      </c>
      <c r="B10" t="s">
        <v>68</v>
      </c>
      <c r="C10" t="s">
        <v>24</v>
      </c>
      <c r="D10" s="1">
        <v>3.7120564906290361E-29</v>
      </c>
      <c r="E10" s="2">
        <v>3.0438863223158095E-29</v>
      </c>
    </row>
    <row r="11" spans="1:5" x14ac:dyDescent="0.25">
      <c r="A11" t="s">
        <v>27</v>
      </c>
      <c r="B11" t="s">
        <v>69</v>
      </c>
      <c r="C11" t="s">
        <v>22</v>
      </c>
      <c r="D11" s="1">
        <v>2.724623921949557E-12</v>
      </c>
      <c r="E11" s="2">
        <v>1.1525159189846628E-11</v>
      </c>
    </row>
    <row r="12" spans="1:5" x14ac:dyDescent="0.25">
      <c r="A12" t="s">
        <v>27</v>
      </c>
      <c r="B12" t="s">
        <v>69</v>
      </c>
      <c r="C12" t="s">
        <v>23</v>
      </c>
      <c r="D12" s="1">
        <v>6.3664629124104977E-12</v>
      </c>
      <c r="E12" s="2">
        <v>2.6930138119496408E-11</v>
      </c>
    </row>
    <row r="13" spans="1:5" x14ac:dyDescent="0.25">
      <c r="A13" t="s">
        <v>27</v>
      </c>
      <c r="B13" t="s">
        <v>69</v>
      </c>
      <c r="C13" t="s">
        <v>24</v>
      </c>
      <c r="D13" s="1">
        <v>8.1854523159563541E-12</v>
      </c>
      <c r="E13" s="2">
        <v>3.4624463296495385E-11</v>
      </c>
    </row>
    <row r="14" spans="1:5" x14ac:dyDescent="0.25">
      <c r="A14" t="s">
        <v>27</v>
      </c>
      <c r="B14" t="s">
        <v>69</v>
      </c>
      <c r="C14" t="s">
        <v>25</v>
      </c>
      <c r="D14" s="1">
        <v>9.0949470177292824E-12</v>
      </c>
      <c r="E14" s="2">
        <v>3.8471625884994868E-11</v>
      </c>
    </row>
    <row r="15" spans="1:5" x14ac:dyDescent="0.25">
      <c r="A15" t="s">
        <v>8</v>
      </c>
      <c r="B15" t="s">
        <v>27</v>
      </c>
      <c r="C15" t="s">
        <v>13</v>
      </c>
      <c r="D15" s="1">
        <v>2.5011104298755527E-12</v>
      </c>
      <c r="E15" s="2">
        <v>4.3019099393859501E-12</v>
      </c>
    </row>
    <row r="16" spans="1:5" x14ac:dyDescent="0.25">
      <c r="A16" t="s">
        <v>8</v>
      </c>
      <c r="B16" t="s">
        <v>48</v>
      </c>
      <c r="C16" t="s">
        <v>12</v>
      </c>
      <c r="D16" s="1">
        <v>6091.1797113942994</v>
      </c>
      <c r="E16" s="2">
        <v>15532.508264055463</v>
      </c>
    </row>
    <row r="17" spans="1:5" x14ac:dyDescent="0.25">
      <c r="A17" t="s">
        <v>8</v>
      </c>
      <c r="B17" t="s">
        <v>48</v>
      </c>
      <c r="C17" t="s">
        <v>13</v>
      </c>
      <c r="D17" s="1">
        <v>3120.6803435506345</v>
      </c>
      <c r="E17" s="2">
        <v>7957.7348760541172</v>
      </c>
    </row>
    <row r="18" spans="1:5" x14ac:dyDescent="0.25">
      <c r="A18" t="s">
        <v>8</v>
      </c>
      <c r="B18" t="s">
        <v>48</v>
      </c>
      <c r="C18" t="s">
        <v>14</v>
      </c>
      <c r="D18" s="1">
        <v>1586.5184637480534</v>
      </c>
      <c r="E18" s="2">
        <v>4045.6220825575356</v>
      </c>
    </row>
    <row r="19" spans="1:5" x14ac:dyDescent="0.25">
      <c r="A19" t="s">
        <v>8</v>
      </c>
      <c r="B19" t="s">
        <v>48</v>
      </c>
      <c r="C19" t="s">
        <v>15</v>
      </c>
      <c r="D19" s="1">
        <v>948.56292437246975</v>
      </c>
      <c r="E19" s="2">
        <v>2418.8354571497975</v>
      </c>
    </row>
    <row r="20" spans="1:5" x14ac:dyDescent="0.25">
      <c r="A20" t="s">
        <v>48</v>
      </c>
      <c r="B20" t="s">
        <v>27</v>
      </c>
      <c r="C20" t="s">
        <v>26</v>
      </c>
      <c r="D20" s="1">
        <v>80681.692180051003</v>
      </c>
      <c r="E20" s="2">
        <v>113761.18597387191</v>
      </c>
    </row>
    <row r="21" spans="1:5" x14ac:dyDescent="0.25">
      <c r="A21" t="s">
        <v>48</v>
      </c>
      <c r="B21" t="s">
        <v>8</v>
      </c>
      <c r="C21" t="s">
        <v>26</v>
      </c>
      <c r="D21" s="1">
        <v>19169.89980580283</v>
      </c>
      <c r="E21" s="2">
        <v>13610.628862120009</v>
      </c>
    </row>
    <row r="22" spans="1:5" x14ac:dyDescent="0.25">
      <c r="A22" t="s">
        <v>48</v>
      </c>
      <c r="B22" t="s">
        <v>69</v>
      </c>
      <c r="C22" t="s">
        <v>26</v>
      </c>
      <c r="D22" s="1">
        <v>4.5474735088646412E-12</v>
      </c>
      <c r="E22" s="2">
        <v>1.7280399333685637E-11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92AD-B314-4D63-BEF6-0F5D40DABDCE}">
  <dimension ref="A1:F25"/>
  <sheetViews>
    <sheetView workbookViewId="0">
      <selection activeCell="B27" sqref="B27"/>
    </sheetView>
  </sheetViews>
  <sheetFormatPr defaultRowHeight="15" x14ac:dyDescent="0.25"/>
  <cols>
    <col min="1" max="1" width="42.125" style="4" customWidth="1"/>
    <col min="2" max="2" width="13.75" style="4" customWidth="1"/>
    <col min="3" max="5" width="13.75" style="6" customWidth="1"/>
    <col min="6" max="6" width="13.75" style="7" customWidth="1"/>
    <col min="7" max="16384" width="9" style="4"/>
  </cols>
  <sheetData>
    <row r="1" spans="1:6" x14ac:dyDescent="0.25">
      <c r="A1" s="4" t="s">
        <v>99</v>
      </c>
    </row>
    <row r="2" spans="1:6" s="11" customFormat="1" ht="45" x14ac:dyDescent="0.25">
      <c r="A2" s="8" t="s">
        <v>70</v>
      </c>
      <c r="B2" s="8" t="s">
        <v>71</v>
      </c>
      <c r="C2" s="9" t="s">
        <v>72</v>
      </c>
      <c r="D2" s="9" t="s">
        <v>73</v>
      </c>
      <c r="E2" s="9" t="s">
        <v>74</v>
      </c>
      <c r="F2" s="10" t="s">
        <v>75</v>
      </c>
    </row>
    <row r="3" spans="1:6" x14ac:dyDescent="0.25">
      <c r="A3" s="4" t="s">
        <v>76</v>
      </c>
      <c r="C3" s="6">
        <v>96006.36000000003</v>
      </c>
      <c r="D3" s="6">
        <v>2848.2</v>
      </c>
      <c r="E3" s="6">
        <v>4.5474735088646412E-13</v>
      </c>
      <c r="F3" s="7">
        <v>0</v>
      </c>
    </row>
    <row r="4" spans="1:6" x14ac:dyDescent="0.25">
      <c r="A4" s="4" t="s">
        <v>77</v>
      </c>
      <c r="C4" s="6">
        <v>69965.51999999999</v>
      </c>
      <c r="D4" s="6">
        <v>2032.08</v>
      </c>
      <c r="E4" s="6">
        <v>0</v>
      </c>
      <c r="F4" s="7">
        <v>0</v>
      </c>
    </row>
    <row r="5" spans="1:6" x14ac:dyDescent="0.25">
      <c r="A5" s="4" t="s">
        <v>78</v>
      </c>
      <c r="C5" s="6">
        <v>61312.23</v>
      </c>
      <c r="D5" s="6">
        <v>1793.0985714285721</v>
      </c>
      <c r="E5" s="6">
        <v>2913.7702380952369</v>
      </c>
      <c r="F5" s="7">
        <v>1</v>
      </c>
    </row>
    <row r="6" spans="1:6" x14ac:dyDescent="0.25">
      <c r="A6" s="4" t="s">
        <v>79</v>
      </c>
      <c r="C6" s="6">
        <v>47767.56</v>
      </c>
      <c r="D6" s="6">
        <v>1403</v>
      </c>
      <c r="E6" s="6">
        <v>0</v>
      </c>
      <c r="F6" s="7">
        <v>0</v>
      </c>
    </row>
    <row r="7" spans="1:6" x14ac:dyDescent="0.25">
      <c r="A7" s="4" t="s">
        <v>80</v>
      </c>
      <c r="C7" s="6">
        <v>41824.92</v>
      </c>
      <c r="D7" s="6">
        <v>1220.4000000000001</v>
      </c>
      <c r="E7" s="6">
        <v>0</v>
      </c>
      <c r="F7" s="7">
        <v>0</v>
      </c>
    </row>
    <row r="8" spans="1:6" x14ac:dyDescent="0.25">
      <c r="A8" s="4" t="s">
        <v>81</v>
      </c>
      <c r="C8" s="6">
        <v>40399.56</v>
      </c>
      <c r="D8" s="6">
        <v>1169.5999999999999</v>
      </c>
      <c r="E8" s="6">
        <v>2364.097684260184</v>
      </c>
      <c r="F8" s="7">
        <v>3</v>
      </c>
    </row>
    <row r="9" spans="1:6" x14ac:dyDescent="0.25">
      <c r="A9" s="4" t="s">
        <v>82</v>
      </c>
      <c r="C9" s="6">
        <v>38376.240000000013</v>
      </c>
      <c r="D9" s="6">
        <v>1106.875</v>
      </c>
      <c r="E9" s="6">
        <v>41</v>
      </c>
      <c r="F9" s="7">
        <v>1</v>
      </c>
    </row>
    <row r="10" spans="1:6" x14ac:dyDescent="0.25">
      <c r="A10" s="4" t="s">
        <v>83</v>
      </c>
      <c r="C10" s="6">
        <v>26526.75</v>
      </c>
      <c r="D10" s="6">
        <v>775.26833333333343</v>
      </c>
      <c r="E10" s="6">
        <v>2058.8597578347581</v>
      </c>
      <c r="F10" s="7">
        <v>3</v>
      </c>
    </row>
    <row r="11" spans="1:6" x14ac:dyDescent="0.25">
      <c r="A11" s="4" t="s">
        <v>84</v>
      </c>
      <c r="C11" s="6">
        <v>23060.28000000001</v>
      </c>
      <c r="D11" s="6">
        <v>648.6875</v>
      </c>
      <c r="E11" s="6">
        <v>224.11666666666659</v>
      </c>
      <c r="F11" s="7">
        <v>2</v>
      </c>
    </row>
    <row r="12" spans="1:6" x14ac:dyDescent="0.25">
      <c r="A12" s="4" t="s">
        <v>85</v>
      </c>
      <c r="C12" s="6">
        <v>21534</v>
      </c>
      <c r="D12" s="6">
        <v>817.4708333333333</v>
      </c>
      <c r="E12" s="6">
        <v>3689.4436267436272</v>
      </c>
      <c r="F12" s="7">
        <v>3</v>
      </c>
    </row>
    <row r="13" spans="1:6" x14ac:dyDescent="0.25">
      <c r="A13" s="4" t="s">
        <v>86</v>
      </c>
      <c r="C13" s="6">
        <v>19661.82</v>
      </c>
      <c r="D13" s="6">
        <v>554.7928571428572</v>
      </c>
      <c r="E13" s="6">
        <v>60.25</v>
      </c>
      <c r="F13" s="7">
        <v>1</v>
      </c>
    </row>
    <row r="14" spans="1:6" x14ac:dyDescent="0.25">
      <c r="A14" s="4" t="s">
        <v>87</v>
      </c>
      <c r="C14" s="6">
        <v>19150.32</v>
      </c>
      <c r="D14" s="6">
        <v>567.85</v>
      </c>
      <c r="E14" s="6">
        <v>195.8</v>
      </c>
      <c r="F14" s="7">
        <v>2</v>
      </c>
    </row>
    <row r="15" spans="1:6" x14ac:dyDescent="0.25">
      <c r="A15" s="4" t="s">
        <v>88</v>
      </c>
      <c r="C15" s="6">
        <v>14128.08</v>
      </c>
      <c r="D15" s="6">
        <v>409.24</v>
      </c>
      <c r="E15" s="6">
        <v>1776.2388888888879</v>
      </c>
      <c r="F15" s="7">
        <v>1</v>
      </c>
    </row>
    <row r="16" spans="1:6" x14ac:dyDescent="0.25">
      <c r="A16" s="4" t="s">
        <v>89</v>
      </c>
      <c r="C16" s="6">
        <v>12899.28</v>
      </c>
      <c r="D16" s="6">
        <v>368.2</v>
      </c>
      <c r="E16" s="6">
        <v>0</v>
      </c>
      <c r="F16" s="7">
        <v>1</v>
      </c>
    </row>
    <row r="17" spans="1:6" x14ac:dyDescent="0.25">
      <c r="A17" s="4" t="s">
        <v>90</v>
      </c>
      <c r="C17" s="6">
        <v>12534.72</v>
      </c>
      <c r="D17" s="6">
        <v>364</v>
      </c>
      <c r="E17" s="6">
        <v>0</v>
      </c>
      <c r="F17" s="7">
        <v>0</v>
      </c>
    </row>
    <row r="18" spans="1:6" x14ac:dyDescent="0.25">
      <c r="A18" s="4" t="s">
        <v>91</v>
      </c>
      <c r="C18" s="6">
        <v>7887.4799999999987</v>
      </c>
      <c r="D18" s="6">
        <v>315.2166666666667</v>
      </c>
      <c r="E18" s="6">
        <v>4820.71875</v>
      </c>
      <c r="F18" s="7">
        <v>1</v>
      </c>
    </row>
    <row r="19" spans="1:6" x14ac:dyDescent="0.25">
      <c r="A19" s="4" t="s">
        <v>92</v>
      </c>
      <c r="C19" s="6">
        <v>7310.1600000000017</v>
      </c>
      <c r="D19" s="6">
        <v>209.75</v>
      </c>
      <c r="E19" s="6">
        <v>0</v>
      </c>
      <c r="F19" s="7">
        <v>0</v>
      </c>
    </row>
    <row r="20" spans="1:6" x14ac:dyDescent="0.25">
      <c r="A20" s="4" t="s">
        <v>93</v>
      </c>
      <c r="C20" s="6">
        <v>5518.8</v>
      </c>
      <c r="D20" s="6">
        <v>211.25</v>
      </c>
      <c r="E20" s="6">
        <v>0</v>
      </c>
      <c r="F20" s="7">
        <v>0</v>
      </c>
    </row>
    <row r="21" spans="1:6" x14ac:dyDescent="0.25">
      <c r="A21" s="4" t="s">
        <v>94</v>
      </c>
      <c r="C21" s="6">
        <v>5515.1999999999989</v>
      </c>
      <c r="D21" s="6">
        <v>217.5</v>
      </c>
      <c r="E21" s="6">
        <v>650.48772246272233</v>
      </c>
      <c r="F21" s="7">
        <v>2</v>
      </c>
    </row>
    <row r="22" spans="1:6" x14ac:dyDescent="0.25">
      <c r="A22" s="4" t="s">
        <v>95</v>
      </c>
      <c r="C22" s="6">
        <v>5284.92</v>
      </c>
      <c r="D22" s="6">
        <v>155</v>
      </c>
      <c r="E22" s="6">
        <v>465.65160533910529</v>
      </c>
      <c r="F22" s="7">
        <v>1</v>
      </c>
    </row>
    <row r="23" spans="1:6" x14ac:dyDescent="0.25">
      <c r="A23" s="4" t="s">
        <v>96</v>
      </c>
      <c r="C23" s="6">
        <v>4878</v>
      </c>
      <c r="D23" s="6">
        <v>199.7</v>
      </c>
      <c r="E23" s="6">
        <v>759.94907407407436</v>
      </c>
      <c r="F23" s="7">
        <v>3</v>
      </c>
    </row>
    <row r="24" spans="1:6" x14ac:dyDescent="0.25">
      <c r="A24" s="4" t="s">
        <v>97</v>
      </c>
      <c r="C24" s="6">
        <v>864</v>
      </c>
      <c r="D24" s="6">
        <v>30</v>
      </c>
      <c r="E24" s="6">
        <v>0</v>
      </c>
      <c r="F24" s="7">
        <v>0</v>
      </c>
    </row>
    <row r="25" spans="1:6" x14ac:dyDescent="0.25">
      <c r="A25" s="4" t="s">
        <v>98</v>
      </c>
      <c r="C25" s="6">
        <v>792</v>
      </c>
      <c r="D25" s="6">
        <v>30.75</v>
      </c>
      <c r="E25" s="6">
        <v>1827.4924603174611</v>
      </c>
      <c r="F25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Solution Map</vt:lpstr>
      <vt:lpstr>Customer Shipments</vt:lpstr>
      <vt:lpstr>Production Plan</vt:lpstr>
      <vt:lpstr>Ship-To Percents</vt:lpstr>
      <vt:lpstr>BF</vt:lpstr>
      <vt:lpstr>DC Ship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Schroeder, Rob</cp:lastModifiedBy>
  <dcterms:created xsi:type="dcterms:W3CDTF">2018-05-22T02:41:32Z</dcterms:created>
  <dcterms:modified xsi:type="dcterms:W3CDTF">2022-03-24T17:31:29Z</dcterms:modified>
</cp:coreProperties>
</file>